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-cou01\Dropbox\Walsh-Wilkinson et al. 2019 valsartan\"/>
    </mc:Choice>
  </mc:AlternateContent>
  <bookViews>
    <workbookView xWindow="345" yWindow="435" windowWidth="25155" windowHeight="14595"/>
  </bookViews>
  <sheets>
    <sheet name="Sacrifice data" sheetId="3" r:id="rId1"/>
    <sheet name="Echo data" sheetId="4" r:id="rId2"/>
    <sheet name="QRT-PCR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F17" i="3"/>
  <c r="G17" i="3"/>
  <c r="H17" i="3"/>
  <c r="I17" i="3"/>
  <c r="J17" i="3"/>
  <c r="K17" i="3"/>
  <c r="L17" i="3"/>
  <c r="M17" i="3"/>
  <c r="N17" i="3"/>
  <c r="E7" i="3"/>
  <c r="F7" i="3"/>
  <c r="G7" i="3"/>
  <c r="H7" i="3"/>
  <c r="I7" i="3"/>
  <c r="J7" i="3"/>
  <c r="K7" i="3"/>
  <c r="L7" i="3"/>
  <c r="M7" i="3"/>
  <c r="N7" i="3"/>
  <c r="N70" i="4"/>
  <c r="I66" i="4"/>
  <c r="I67" i="4"/>
  <c r="I68" i="4"/>
  <c r="I69" i="4"/>
  <c r="I65" i="4"/>
  <c r="K66" i="4"/>
  <c r="K67" i="4"/>
  <c r="K68" i="4"/>
  <c r="K69" i="4"/>
  <c r="K65" i="4"/>
  <c r="K75" i="4"/>
  <c r="K76" i="4"/>
  <c r="K77" i="4"/>
  <c r="K78" i="4"/>
  <c r="K79" i="4"/>
  <c r="K80" i="4"/>
  <c r="K81" i="4"/>
  <c r="K82" i="4"/>
  <c r="K83" i="4"/>
  <c r="K74" i="4"/>
  <c r="I75" i="4"/>
  <c r="I76" i="4"/>
  <c r="I77" i="4"/>
  <c r="I78" i="4"/>
  <c r="I79" i="4"/>
  <c r="I80" i="4"/>
  <c r="I81" i="4"/>
  <c r="I82" i="4"/>
  <c r="I83" i="4"/>
  <c r="I74" i="4"/>
  <c r="G75" i="4"/>
  <c r="G76" i="4"/>
  <c r="G77" i="4"/>
  <c r="G78" i="4"/>
  <c r="G79" i="4"/>
  <c r="G80" i="4"/>
  <c r="G81" i="4"/>
  <c r="G82" i="4"/>
  <c r="G83" i="4"/>
  <c r="G74" i="4"/>
  <c r="E66" i="4"/>
  <c r="E67" i="4"/>
  <c r="E68" i="4"/>
  <c r="E69" i="4"/>
  <c r="G66" i="4"/>
  <c r="G67" i="4"/>
  <c r="G68" i="4"/>
  <c r="G69" i="4"/>
  <c r="G65" i="4"/>
  <c r="L83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L69" i="4"/>
  <c r="L68" i="4"/>
  <c r="L67" i="4"/>
  <c r="L66" i="4"/>
  <c r="L65" i="4"/>
  <c r="M61" i="4"/>
  <c r="L61" i="4"/>
  <c r="M60" i="4"/>
  <c r="L60" i="4"/>
  <c r="M59" i="4"/>
  <c r="L59" i="4"/>
  <c r="M58" i="4"/>
  <c r="L58" i="4"/>
  <c r="M57" i="4"/>
  <c r="L57" i="4"/>
  <c r="M56" i="4"/>
  <c r="L56" i="4"/>
  <c r="J52" i="4"/>
  <c r="H52" i="4"/>
  <c r="F52" i="4"/>
  <c r="D52" i="4"/>
  <c r="E75" i="4" s="1"/>
  <c r="M51" i="4"/>
  <c r="L51" i="4"/>
  <c r="M50" i="4"/>
  <c r="L50" i="4"/>
  <c r="M49" i="4"/>
  <c r="L49" i="4"/>
  <c r="M48" i="4"/>
  <c r="L48" i="4"/>
  <c r="M47" i="4"/>
  <c r="L47" i="4"/>
  <c r="L42" i="4"/>
  <c r="L41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27" i="4"/>
  <c r="L27" i="4"/>
  <c r="M26" i="4"/>
  <c r="L26" i="4"/>
  <c r="M25" i="4"/>
  <c r="L25" i="4"/>
  <c r="M24" i="4"/>
  <c r="L24" i="4"/>
  <c r="M23" i="4"/>
  <c r="L23" i="4"/>
  <c r="M22" i="4"/>
  <c r="L22" i="4"/>
  <c r="L18" i="4"/>
  <c r="M17" i="4"/>
  <c r="L17" i="4"/>
  <c r="M16" i="4"/>
  <c r="L16" i="4"/>
  <c r="M15" i="4"/>
  <c r="L15" i="4"/>
  <c r="M14" i="4"/>
  <c r="L14" i="4"/>
  <c r="M13" i="4"/>
  <c r="L13" i="4"/>
  <c r="J9" i="4"/>
  <c r="K40" i="4" s="1"/>
  <c r="H9" i="4"/>
  <c r="I37" i="4" s="1"/>
  <c r="F9" i="4"/>
  <c r="G41" i="4" s="1"/>
  <c r="D9" i="4"/>
  <c r="E39" i="4" s="1"/>
  <c r="M8" i="4"/>
  <c r="L8" i="4"/>
  <c r="M7" i="4"/>
  <c r="L7" i="4"/>
  <c r="M5" i="4"/>
  <c r="L5" i="4"/>
  <c r="M4" i="4"/>
  <c r="L4" i="4"/>
  <c r="M3" i="4"/>
  <c r="L3" i="4"/>
  <c r="M2" i="4"/>
  <c r="L2" i="4"/>
  <c r="E82" i="4" l="1"/>
  <c r="E81" i="4"/>
  <c r="E80" i="4"/>
  <c r="K34" i="4"/>
  <c r="E79" i="4"/>
  <c r="E78" i="4"/>
  <c r="E65" i="4"/>
  <c r="E77" i="4"/>
  <c r="E74" i="4"/>
  <c r="E76" i="4"/>
  <c r="E83" i="4"/>
  <c r="K27" i="4"/>
  <c r="K33" i="4"/>
  <c r="K24" i="4"/>
  <c r="K26" i="4"/>
  <c r="I41" i="4"/>
  <c r="K41" i="4"/>
  <c r="K23" i="4"/>
  <c r="I34" i="4"/>
  <c r="I26" i="4"/>
  <c r="I24" i="4"/>
  <c r="K37" i="4"/>
  <c r="E23" i="4"/>
  <c r="E33" i="4"/>
  <c r="I39" i="4"/>
  <c r="G42" i="4"/>
  <c r="G23" i="4"/>
  <c r="G27" i="4"/>
  <c r="G33" i="4"/>
  <c r="I36" i="4"/>
  <c r="E38" i="4"/>
  <c r="K39" i="4"/>
  <c r="I42" i="4"/>
  <c r="E36" i="4"/>
  <c r="E27" i="4"/>
  <c r="G36" i="4"/>
  <c r="I23" i="4"/>
  <c r="E25" i="4"/>
  <c r="I27" i="4"/>
  <c r="I33" i="4"/>
  <c r="E35" i="4"/>
  <c r="K36" i="4"/>
  <c r="G38" i="4"/>
  <c r="K42" i="4"/>
  <c r="G22" i="4"/>
  <c r="I25" i="4"/>
  <c r="G32" i="4"/>
  <c r="I35" i="4"/>
  <c r="E37" i="4"/>
  <c r="K38" i="4"/>
  <c r="G40" i="4"/>
  <c r="G39" i="4"/>
  <c r="E42" i="4"/>
  <c r="E22" i="4"/>
  <c r="G25" i="4"/>
  <c r="E32" i="4"/>
  <c r="G35" i="4"/>
  <c r="I38" i="4"/>
  <c r="E40" i="4"/>
  <c r="I22" i="4"/>
  <c r="E24" i="4"/>
  <c r="K25" i="4"/>
  <c r="E26" i="4"/>
  <c r="I32" i="4"/>
  <c r="E34" i="4"/>
  <c r="K35" i="4"/>
  <c r="G37" i="4"/>
  <c r="I40" i="4"/>
  <c r="E41" i="4"/>
  <c r="K22" i="4"/>
  <c r="G24" i="4"/>
  <c r="G26" i="4"/>
  <c r="K32" i="4"/>
  <c r="G34" i="4"/>
  <c r="N62" i="3" l="1"/>
  <c r="H49" i="3"/>
  <c r="H59" i="3"/>
  <c r="K62" i="3" l="1"/>
  <c r="M62" i="3"/>
  <c r="T29" i="3"/>
  <c r="T30" i="3"/>
  <c r="T31" i="3"/>
  <c r="T32" i="3"/>
  <c r="T33" i="3"/>
  <c r="T34" i="3"/>
  <c r="T35" i="3"/>
  <c r="T36" i="3"/>
  <c r="T37" i="3"/>
  <c r="T38" i="3"/>
  <c r="N24" i="3" l="1"/>
  <c r="M24" i="3"/>
  <c r="K24" i="3"/>
  <c r="N23" i="3"/>
  <c r="M23" i="3"/>
  <c r="K23" i="3"/>
  <c r="N22" i="3"/>
  <c r="M22" i="3"/>
  <c r="K22" i="3"/>
  <c r="N21" i="3"/>
  <c r="M21" i="3"/>
  <c r="K21" i="3"/>
  <c r="N57" i="3" l="1"/>
  <c r="M57" i="3"/>
  <c r="K57" i="3"/>
  <c r="N43" i="3"/>
  <c r="M43" i="3"/>
  <c r="K43" i="3"/>
  <c r="N44" i="3"/>
  <c r="M44" i="3"/>
  <c r="K44" i="3"/>
  <c r="N33" i="3"/>
  <c r="M33" i="3"/>
  <c r="K33" i="3"/>
  <c r="N20" i="3" l="1"/>
  <c r="M20" i="3"/>
  <c r="K20" i="3"/>
  <c r="N79" i="3"/>
  <c r="M79" i="3"/>
  <c r="K79" i="3"/>
  <c r="N78" i="3"/>
  <c r="M78" i="3"/>
  <c r="K78" i="3"/>
  <c r="N77" i="3"/>
  <c r="M77" i="3"/>
  <c r="K77" i="3"/>
  <c r="N64" i="3"/>
  <c r="M64" i="3"/>
  <c r="K64" i="3"/>
  <c r="N36" i="3"/>
  <c r="M36" i="3"/>
  <c r="K36" i="3"/>
  <c r="N35" i="3"/>
  <c r="M35" i="3"/>
  <c r="K35" i="3"/>
  <c r="N34" i="3"/>
  <c r="M34" i="3"/>
  <c r="K34" i="3"/>
  <c r="K29" i="3"/>
  <c r="M29" i="3"/>
  <c r="N29" i="3"/>
  <c r="K11" i="3"/>
  <c r="M11" i="3"/>
  <c r="N11" i="3"/>
  <c r="F59" i="3" l="1"/>
  <c r="G59" i="3"/>
  <c r="I59" i="3"/>
  <c r="J59" i="3"/>
  <c r="L59" i="3"/>
  <c r="E59" i="3"/>
  <c r="F49" i="3"/>
  <c r="G49" i="3"/>
  <c r="I49" i="3"/>
  <c r="J49" i="3"/>
  <c r="L49" i="3"/>
  <c r="E49" i="3"/>
  <c r="N32" i="3"/>
  <c r="M32" i="3"/>
  <c r="K32" i="3"/>
  <c r="N31" i="3"/>
  <c r="M31" i="3"/>
  <c r="K31" i="3"/>
  <c r="N30" i="3"/>
  <c r="M30" i="3"/>
  <c r="K30" i="3"/>
  <c r="N75" i="3"/>
  <c r="M75" i="3"/>
  <c r="K75" i="3"/>
  <c r="N74" i="3"/>
  <c r="M74" i="3"/>
  <c r="K74" i="3"/>
  <c r="K72" i="3"/>
  <c r="M72" i="3"/>
  <c r="N72" i="3"/>
  <c r="K73" i="3"/>
  <c r="M73" i="3"/>
  <c r="N73" i="3"/>
  <c r="Q35" i="3" l="1"/>
  <c r="Q34" i="3"/>
  <c r="Q29" i="3"/>
  <c r="Q36" i="3"/>
  <c r="Q38" i="3"/>
  <c r="Q31" i="3"/>
  <c r="Q37" i="3"/>
  <c r="Q30" i="3"/>
  <c r="Q32" i="3"/>
  <c r="Q33" i="3"/>
  <c r="X29" i="3"/>
  <c r="X30" i="3"/>
  <c r="X31" i="3"/>
  <c r="X32" i="3"/>
  <c r="X33" i="3"/>
  <c r="X34" i="3"/>
  <c r="X35" i="3"/>
  <c r="X36" i="3"/>
  <c r="X37" i="3"/>
  <c r="X38" i="3"/>
  <c r="U76" i="3"/>
  <c r="U78" i="3"/>
  <c r="U73" i="3"/>
  <c r="U81" i="3"/>
  <c r="U82" i="3"/>
  <c r="U72" i="3"/>
  <c r="U79" i="3"/>
  <c r="U80" i="3"/>
  <c r="U75" i="3"/>
  <c r="U74" i="3"/>
  <c r="U77" i="3"/>
  <c r="U32" i="3"/>
  <c r="U30" i="3"/>
  <c r="U31" i="3"/>
  <c r="U29" i="3"/>
  <c r="U33" i="3"/>
  <c r="U34" i="3"/>
  <c r="U35" i="3"/>
  <c r="U36" i="3"/>
  <c r="U37" i="3"/>
  <c r="U38" i="3"/>
  <c r="V33" i="3"/>
  <c r="V34" i="3"/>
  <c r="V32" i="3"/>
  <c r="V35" i="3"/>
  <c r="V36" i="3"/>
  <c r="V37" i="3"/>
  <c r="V30" i="3"/>
  <c r="V38" i="3"/>
  <c r="V31" i="3"/>
  <c r="V29" i="3"/>
  <c r="R33" i="3"/>
  <c r="R34" i="3"/>
  <c r="R36" i="3"/>
  <c r="R38" i="3"/>
  <c r="R29" i="3"/>
  <c r="R30" i="3"/>
  <c r="R31" i="3"/>
  <c r="R32" i="3"/>
  <c r="R35" i="3"/>
  <c r="R37" i="3"/>
  <c r="S31" i="3"/>
  <c r="S29" i="3"/>
  <c r="S38" i="3"/>
  <c r="S32" i="3"/>
  <c r="S35" i="3"/>
  <c r="S33" i="3"/>
  <c r="S34" i="3"/>
  <c r="S36" i="3"/>
  <c r="S37" i="3"/>
  <c r="S30" i="3"/>
  <c r="S77" i="3"/>
  <c r="S78" i="3"/>
  <c r="S75" i="3"/>
  <c r="S79" i="3"/>
  <c r="S74" i="3"/>
  <c r="S80" i="3"/>
  <c r="S82" i="3"/>
  <c r="S73" i="3"/>
  <c r="S81" i="3"/>
  <c r="S72" i="3"/>
  <c r="S76" i="3"/>
  <c r="V73" i="3"/>
  <c r="V81" i="3"/>
  <c r="V77" i="3"/>
  <c r="V74" i="3"/>
  <c r="V82" i="3"/>
  <c r="V78" i="3"/>
  <c r="V75" i="3"/>
  <c r="V72" i="3"/>
  <c r="V76" i="3"/>
  <c r="V79" i="3"/>
  <c r="V80" i="3"/>
  <c r="X53" i="3"/>
  <c r="X55" i="3"/>
  <c r="X57" i="3"/>
  <c r="X54" i="3"/>
  <c r="X56" i="3"/>
  <c r="X58" i="3"/>
  <c r="T72" i="3"/>
  <c r="T73" i="3"/>
  <c r="T75" i="3"/>
  <c r="T81" i="3"/>
  <c r="T79" i="3"/>
  <c r="T77" i="3"/>
  <c r="T74" i="3"/>
  <c r="T76" i="3"/>
  <c r="T78" i="3"/>
  <c r="T80" i="3"/>
  <c r="T82" i="3"/>
  <c r="Q12" i="3"/>
  <c r="Q14" i="3"/>
  <c r="Q16" i="3"/>
  <c r="Q13" i="3"/>
  <c r="Q15" i="3"/>
  <c r="Q11" i="3"/>
  <c r="V55" i="3"/>
  <c r="V57" i="3"/>
  <c r="V53" i="3"/>
  <c r="V54" i="3"/>
  <c r="V56" i="3"/>
  <c r="V58" i="3"/>
  <c r="S12" i="3"/>
  <c r="S14" i="3"/>
  <c r="S16" i="3"/>
  <c r="S11" i="3"/>
  <c r="S13" i="3"/>
  <c r="S15" i="3"/>
  <c r="X11" i="3"/>
  <c r="X15" i="3"/>
  <c r="X12" i="3"/>
  <c r="X14" i="3"/>
  <c r="X16" i="3"/>
  <c r="X13" i="3"/>
  <c r="U55" i="3"/>
  <c r="U57" i="3"/>
  <c r="U54" i="3"/>
  <c r="U56" i="3"/>
  <c r="U58" i="3"/>
  <c r="U53" i="3"/>
  <c r="T53" i="3"/>
  <c r="T54" i="3"/>
  <c r="T58" i="3"/>
  <c r="T55" i="3"/>
  <c r="T57" i="3"/>
  <c r="T56" i="3"/>
  <c r="U13" i="3"/>
  <c r="U15" i="3"/>
  <c r="U12" i="3"/>
  <c r="U14" i="3"/>
  <c r="U16" i="3"/>
  <c r="U11" i="3"/>
  <c r="S54" i="3"/>
  <c r="S56" i="3"/>
  <c r="S58" i="3"/>
  <c r="S53" i="3"/>
  <c r="S55" i="3"/>
  <c r="S57" i="3"/>
  <c r="Q73" i="3"/>
  <c r="Q75" i="3"/>
  <c r="Q77" i="3"/>
  <c r="Q79" i="3"/>
  <c r="Q81" i="3"/>
  <c r="Q74" i="3"/>
  <c r="Q76" i="3"/>
  <c r="Q78" i="3"/>
  <c r="Q80" i="3"/>
  <c r="Q82" i="3"/>
  <c r="Q72" i="3"/>
  <c r="R73" i="3"/>
  <c r="R75" i="3"/>
  <c r="R77" i="3"/>
  <c r="R79" i="3"/>
  <c r="R81" i="3"/>
  <c r="R72" i="3"/>
  <c r="R74" i="3"/>
  <c r="R76" i="3"/>
  <c r="R78" i="3"/>
  <c r="R80" i="3"/>
  <c r="R82" i="3"/>
  <c r="V13" i="3"/>
  <c r="V15" i="3"/>
  <c r="V11" i="3"/>
  <c r="V12" i="3"/>
  <c r="V14" i="3"/>
  <c r="V16" i="3"/>
  <c r="T14" i="3"/>
  <c r="T12" i="3"/>
  <c r="T16" i="3"/>
  <c r="T11" i="3"/>
  <c r="T13" i="3"/>
  <c r="T15" i="3"/>
  <c r="R54" i="3"/>
  <c r="R56" i="3"/>
  <c r="R58" i="3"/>
  <c r="R55" i="3"/>
  <c r="R57" i="3"/>
  <c r="R53" i="3"/>
  <c r="X72" i="3"/>
  <c r="X74" i="3"/>
  <c r="X78" i="3"/>
  <c r="X82" i="3"/>
  <c r="X73" i="3"/>
  <c r="X75" i="3"/>
  <c r="X77" i="3"/>
  <c r="X79" i="3"/>
  <c r="X81" i="3"/>
  <c r="X76" i="3"/>
  <c r="X80" i="3"/>
  <c r="R12" i="3"/>
  <c r="R14" i="3"/>
  <c r="R16" i="3"/>
  <c r="R13" i="3"/>
  <c r="R15" i="3"/>
  <c r="R11" i="3"/>
  <c r="Q54" i="3"/>
  <c r="Q56" i="3"/>
  <c r="Q58" i="3"/>
  <c r="Q55" i="3"/>
  <c r="Q57" i="3"/>
  <c r="Q53" i="3"/>
  <c r="X83" i="3" l="1"/>
  <c r="R59" i="3"/>
  <c r="R60" i="3"/>
  <c r="V17" i="3"/>
  <c r="S83" i="3"/>
  <c r="V59" i="3"/>
  <c r="V60" i="3"/>
  <c r="T17" i="3"/>
  <c r="U17" i="3"/>
  <c r="X60" i="3"/>
  <c r="X59" i="3"/>
  <c r="Q60" i="3"/>
  <c r="Q59" i="3"/>
  <c r="R83" i="3"/>
  <c r="Q83" i="3"/>
  <c r="S59" i="3"/>
  <c r="S60" i="3"/>
  <c r="T59" i="3"/>
  <c r="T60" i="3"/>
  <c r="X17" i="3"/>
  <c r="U59" i="3"/>
  <c r="U60" i="3"/>
  <c r="V83" i="3"/>
  <c r="S17" i="3"/>
  <c r="Q17" i="3"/>
  <c r="T83" i="3"/>
  <c r="U83" i="3"/>
  <c r="R17" i="3"/>
  <c r="V39" i="3"/>
  <c r="X39" i="3"/>
  <c r="U39" i="3"/>
  <c r="T39" i="3"/>
  <c r="S39" i="3"/>
  <c r="Q39" i="3"/>
  <c r="R39" i="3"/>
  <c r="N3" i="3" l="1"/>
  <c r="N4" i="3"/>
  <c r="N5" i="3"/>
  <c r="N6" i="3"/>
  <c r="N12" i="3"/>
  <c r="N13" i="3"/>
  <c r="N14" i="3"/>
  <c r="N15" i="3"/>
  <c r="N16" i="3"/>
  <c r="N45" i="3"/>
  <c r="N47" i="3"/>
  <c r="N42" i="3"/>
  <c r="N53" i="3"/>
  <c r="N54" i="3"/>
  <c r="N55" i="3"/>
  <c r="M45" i="3"/>
  <c r="M47" i="3"/>
  <c r="M42" i="3"/>
  <c r="M53" i="3"/>
  <c r="M54" i="3"/>
  <c r="M55" i="3"/>
  <c r="M3" i="3"/>
  <c r="M4" i="3"/>
  <c r="M5" i="3"/>
  <c r="M6" i="3"/>
  <c r="M12" i="3"/>
  <c r="M13" i="3"/>
  <c r="M14" i="3"/>
  <c r="M15" i="3"/>
  <c r="M16" i="3"/>
  <c r="N2" i="3"/>
  <c r="M2" i="3"/>
  <c r="K55" i="3"/>
  <c r="K54" i="3"/>
  <c r="K53" i="3"/>
  <c r="K42" i="3"/>
  <c r="K47" i="3"/>
  <c r="K45" i="3"/>
  <c r="K6" i="3"/>
  <c r="K5" i="3"/>
  <c r="K4" i="3"/>
  <c r="K3" i="3"/>
  <c r="K2" i="3"/>
  <c r="K16" i="3"/>
  <c r="K15" i="3"/>
  <c r="K14" i="3"/>
  <c r="K13" i="3"/>
  <c r="K12" i="3"/>
  <c r="Y13" i="3" l="1"/>
  <c r="K49" i="3"/>
  <c r="M49" i="3"/>
  <c r="N59" i="3"/>
  <c r="M59" i="3"/>
  <c r="K59" i="3"/>
  <c r="Z14" i="3"/>
  <c r="N49" i="3"/>
  <c r="Z54" i="3" s="1"/>
  <c r="W38" i="3" l="1"/>
  <c r="W37" i="3"/>
  <c r="W33" i="3"/>
  <c r="W35" i="3"/>
  <c r="W34" i="3"/>
  <c r="W36" i="3"/>
  <c r="W29" i="3"/>
  <c r="W30" i="3"/>
  <c r="W31" i="3"/>
  <c r="W32" i="3"/>
  <c r="W81" i="3"/>
  <c r="W82" i="3"/>
  <c r="W76" i="3"/>
  <c r="W80" i="3"/>
  <c r="W78" i="3"/>
  <c r="W79" i="3"/>
  <c r="W77" i="3"/>
  <c r="W72" i="3"/>
  <c r="W73" i="3"/>
  <c r="W75" i="3"/>
  <c r="W74" i="3"/>
  <c r="Z37" i="3"/>
  <c r="Z38" i="3"/>
  <c r="Z33" i="3"/>
  <c r="Z35" i="3"/>
  <c r="Z29" i="3"/>
  <c r="Z34" i="3"/>
  <c r="Z36" i="3"/>
  <c r="Z30" i="3"/>
  <c r="Z32" i="3"/>
  <c r="Z31" i="3"/>
  <c r="Y37" i="3"/>
  <c r="Y38" i="3"/>
  <c r="Y33" i="3"/>
  <c r="Y34" i="3"/>
  <c r="Y35" i="3"/>
  <c r="Y29" i="3"/>
  <c r="Y36" i="3"/>
  <c r="Y31" i="3"/>
  <c r="Y32" i="3"/>
  <c r="Y30" i="3"/>
  <c r="Y54" i="3"/>
  <c r="Z55" i="3"/>
  <c r="W13" i="3"/>
  <c r="Y15" i="3"/>
  <c r="W15" i="3"/>
  <c r="Y16" i="3"/>
  <c r="W56" i="3"/>
  <c r="W58" i="3"/>
  <c r="W57" i="3"/>
  <c r="Y81" i="3"/>
  <c r="Y76" i="3"/>
  <c r="Y80" i="3"/>
  <c r="Y82" i="3"/>
  <c r="Y79" i="3"/>
  <c r="Y78" i="3"/>
  <c r="Y77" i="3"/>
  <c r="Y73" i="3"/>
  <c r="Y74" i="3"/>
  <c r="Y75" i="3"/>
  <c r="Y72" i="3"/>
  <c r="W53" i="3"/>
  <c r="Y14" i="3"/>
  <c r="Y53" i="3"/>
  <c r="W55" i="3"/>
  <c r="W54" i="3"/>
  <c r="W16" i="3"/>
  <c r="Z12" i="3"/>
  <c r="Z11" i="3"/>
  <c r="Z16" i="3"/>
  <c r="W11" i="3"/>
  <c r="Z58" i="3"/>
  <c r="Z56" i="3"/>
  <c r="Z57" i="3"/>
  <c r="Z13" i="3"/>
  <c r="Y55" i="3"/>
  <c r="W12" i="3"/>
  <c r="Z53" i="3"/>
  <c r="Z81" i="3"/>
  <c r="Z76" i="3"/>
  <c r="Z80" i="3"/>
  <c r="Z82" i="3"/>
  <c r="Z77" i="3"/>
  <c r="Z78" i="3"/>
  <c r="Z79" i="3"/>
  <c r="Z74" i="3"/>
  <c r="Z72" i="3"/>
  <c r="Z73" i="3"/>
  <c r="Z75" i="3"/>
  <c r="Y56" i="3"/>
  <c r="Y58" i="3"/>
  <c r="Y57" i="3"/>
  <c r="Y11" i="3"/>
  <c r="Z15" i="3"/>
  <c r="Y12" i="3"/>
  <c r="W14" i="3"/>
  <c r="Z17" i="3" l="1"/>
  <c r="Z59" i="3"/>
  <c r="Z60" i="3"/>
  <c r="Y59" i="3"/>
  <c r="Y60" i="3"/>
  <c r="Y83" i="3"/>
  <c r="Y17" i="3"/>
  <c r="W17" i="3"/>
  <c r="W83" i="3"/>
  <c r="Z83" i="3"/>
  <c r="W60" i="3"/>
  <c r="W59" i="3"/>
  <c r="Z39" i="3"/>
  <c r="W39" i="3"/>
  <c r="Y39" i="3"/>
</calcChain>
</file>

<file path=xl/sharedStrings.xml><?xml version="1.0" encoding="utf-8"?>
<sst xmlns="http://schemas.openxmlformats.org/spreadsheetml/2006/main" count="407" uniqueCount="172">
  <si>
    <t>Identification</t>
  </si>
  <si>
    <t>F</t>
  </si>
  <si>
    <t>SHAM</t>
  </si>
  <si>
    <t>Tibia (mm)</t>
  </si>
  <si>
    <t>EW7</t>
  </si>
  <si>
    <t>VAL</t>
  </si>
  <si>
    <t>EW8</t>
  </si>
  <si>
    <t>EW9</t>
  </si>
  <si>
    <t>EW10</t>
  </si>
  <si>
    <t>EW11</t>
  </si>
  <si>
    <t>EW12</t>
  </si>
  <si>
    <t>M</t>
  </si>
  <si>
    <t>EW19</t>
  </si>
  <si>
    <t>EW20</t>
  </si>
  <si>
    <t>EW21</t>
  </si>
  <si>
    <t>EW22</t>
  </si>
  <si>
    <t>EW23</t>
  </si>
  <si>
    <t>EW24</t>
  </si>
  <si>
    <t>EW25</t>
  </si>
  <si>
    <t>EW26</t>
  </si>
  <si>
    <t>EW27</t>
  </si>
  <si>
    <t>EW28</t>
  </si>
  <si>
    <t>EW29</t>
  </si>
  <si>
    <t>EW30</t>
  </si>
  <si>
    <t>EW31</t>
  </si>
  <si>
    <t>EW32</t>
  </si>
  <si>
    <t>EW33</t>
  </si>
  <si>
    <t>EW34</t>
  </si>
  <si>
    <t>EW41</t>
  </si>
  <si>
    <t>EW42</t>
  </si>
  <si>
    <t>EW44</t>
  </si>
  <si>
    <t>EW46</t>
  </si>
  <si>
    <t>EW53</t>
  </si>
  <si>
    <t>EW54</t>
  </si>
  <si>
    <t>EW56</t>
  </si>
  <si>
    <t>EW57</t>
  </si>
  <si>
    <t>EW63</t>
  </si>
  <si>
    <t>EW70</t>
  </si>
  <si>
    <t>EW72</t>
  </si>
  <si>
    <t>EW73</t>
  </si>
  <si>
    <t>EW79</t>
  </si>
  <si>
    <t>EW80</t>
  </si>
  <si>
    <t>EW83</t>
  </si>
  <si>
    <t>EW86</t>
  </si>
  <si>
    <t>EW90</t>
  </si>
  <si>
    <t>EW91</t>
  </si>
  <si>
    <t>EW92</t>
  </si>
  <si>
    <t>EW94</t>
  </si>
  <si>
    <t>EW102</t>
  </si>
  <si>
    <t>EW103</t>
  </si>
  <si>
    <t>EW106</t>
  </si>
  <si>
    <t>EW107</t>
  </si>
  <si>
    <t>EW108</t>
  </si>
  <si>
    <t>EW112</t>
  </si>
  <si>
    <t>EW114</t>
  </si>
  <si>
    <t>EW115</t>
  </si>
  <si>
    <t>EW116</t>
  </si>
  <si>
    <t>EW119</t>
  </si>
  <si>
    <t>EW121</t>
  </si>
  <si>
    <t>EW125</t>
  </si>
  <si>
    <t>EW88</t>
  </si>
  <si>
    <t>EW93</t>
  </si>
  <si>
    <t>Sex</t>
  </si>
  <si>
    <t>Surgery</t>
  </si>
  <si>
    <t>Treatment</t>
  </si>
  <si>
    <t>BW (g)</t>
  </si>
  <si>
    <t>Heart (mg)</t>
  </si>
  <si>
    <t>LA (mg)</t>
  </si>
  <si>
    <t>LV (mg)</t>
  </si>
  <si>
    <t>RV (mg)</t>
  </si>
  <si>
    <t>AR</t>
  </si>
  <si>
    <t>PB</t>
  </si>
  <si>
    <t>Lungs (mg)</t>
  </si>
  <si>
    <t>HW/BW</t>
  </si>
  <si>
    <t>LV/BW</t>
  </si>
  <si>
    <t>LV+RV (mg)</t>
  </si>
  <si>
    <t>Ratios to untreated rats</t>
  </si>
  <si>
    <t>Aortic HR (bpm)</t>
  </si>
  <si>
    <t>IVSd (cm) SWT         Septum Wall Thickness</t>
  </si>
  <si>
    <t xml:space="preserve">LVIDd (cm) EDD              End-diastolic Diameter </t>
  </si>
  <si>
    <t>LVPWd (cm)           PW       Posterior Wall</t>
  </si>
  <si>
    <t>IVSs (cm) ESD               End-systolic Diameter</t>
  </si>
  <si>
    <t>RWT (unitless) Relative Wall Thickness</t>
  </si>
  <si>
    <t>Ejection fraction (%)</t>
  </si>
  <si>
    <t>MV E point (cm/s)              E Wave</t>
  </si>
  <si>
    <t>MC A point (cm/s)              A Wave</t>
  </si>
  <si>
    <t>Ao dec slope (cm/s2)         Slope</t>
  </si>
  <si>
    <t>AR (%)        Aortic Regurgitation</t>
  </si>
  <si>
    <t>ew19</t>
  </si>
  <si>
    <t>ew22</t>
  </si>
  <si>
    <t>ew30</t>
  </si>
  <si>
    <t>ew31</t>
  </si>
  <si>
    <t>ew32</t>
  </si>
  <si>
    <t>ew33</t>
  </si>
  <si>
    <t>ew34</t>
  </si>
  <si>
    <t>M Sham-Val</t>
  </si>
  <si>
    <t>ew20</t>
  </si>
  <si>
    <t>ew21</t>
  </si>
  <si>
    <t>ew23</t>
  </si>
  <si>
    <t>ew24</t>
  </si>
  <si>
    <t>ew88</t>
  </si>
  <si>
    <t>ew93</t>
  </si>
  <si>
    <t>ew42</t>
  </si>
  <si>
    <t>ew44</t>
  </si>
  <si>
    <t>ew86</t>
  </si>
  <si>
    <t>ew106</t>
  </si>
  <si>
    <t>ew107</t>
  </si>
  <si>
    <t>ew108</t>
  </si>
  <si>
    <t>ew41</t>
  </si>
  <si>
    <t>ew46</t>
  </si>
  <si>
    <t>ew70</t>
  </si>
  <si>
    <t>ew72</t>
  </si>
  <si>
    <t>ew73</t>
  </si>
  <si>
    <t>ew90</t>
  </si>
  <si>
    <t>ew91</t>
  </si>
  <si>
    <t>ew92</t>
  </si>
  <si>
    <t>ew112</t>
  </si>
  <si>
    <t>ew114</t>
  </si>
  <si>
    <t>ew115</t>
  </si>
  <si>
    <t>Males</t>
  </si>
  <si>
    <t>M Sham-PB</t>
  </si>
  <si>
    <t>M AR-PB</t>
  </si>
  <si>
    <t>M AR-Val</t>
  </si>
  <si>
    <t>F Sham-PB</t>
  </si>
  <si>
    <t>ew25</t>
  </si>
  <si>
    <t>ew26</t>
  </si>
  <si>
    <t>ew27</t>
  </si>
  <si>
    <t>ew28</t>
  </si>
  <si>
    <t>ew29</t>
  </si>
  <si>
    <t>F Sham-Val</t>
  </si>
  <si>
    <t>ew7</t>
  </si>
  <si>
    <t>ew8</t>
  </si>
  <si>
    <t>ew9</t>
  </si>
  <si>
    <t>ew10</t>
  </si>
  <si>
    <t>ew11</t>
  </si>
  <si>
    <t>ew12</t>
  </si>
  <si>
    <t>F AR-PB</t>
  </si>
  <si>
    <t>ew94</t>
  </si>
  <si>
    <t>ew116</t>
  </si>
  <si>
    <t>ew119</t>
  </si>
  <si>
    <t>ew121</t>
  </si>
  <si>
    <t>ew125</t>
  </si>
  <si>
    <t>ew53</t>
  </si>
  <si>
    <t>ew54</t>
  </si>
  <si>
    <t>ew56</t>
  </si>
  <si>
    <t>ew57</t>
  </si>
  <si>
    <t>ew63</t>
  </si>
  <si>
    <t>ew79</t>
  </si>
  <si>
    <t>ew80</t>
  </si>
  <si>
    <t>ew83</t>
  </si>
  <si>
    <t>ew102</t>
  </si>
  <si>
    <t>ew103</t>
  </si>
  <si>
    <t>Females</t>
  </si>
  <si>
    <t>F AR-Val</t>
  </si>
  <si>
    <t>Anp</t>
  </si>
  <si>
    <t>ARM</t>
  </si>
  <si>
    <t>ARMV</t>
  </si>
  <si>
    <t>ARF</t>
  </si>
  <si>
    <t>ARFV</t>
  </si>
  <si>
    <t>Bnp</t>
  </si>
  <si>
    <t>Fos</t>
  </si>
  <si>
    <t>Trpc6</t>
  </si>
  <si>
    <t>Klf15</t>
  </si>
  <si>
    <t>Myh6</t>
  </si>
  <si>
    <t>Myh7</t>
  </si>
  <si>
    <t>Myh6/myh7</t>
  </si>
  <si>
    <t>Col1</t>
  </si>
  <si>
    <t>Col3</t>
  </si>
  <si>
    <t>Fn</t>
  </si>
  <si>
    <t>MMP2</t>
  </si>
  <si>
    <t>Timp1</t>
  </si>
  <si>
    <t>Lox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</si>
</sst>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0.0"/>
    <numFmt numFmtId="167" formatCode="0.00000"/>
    <numFmt numFmtId="168" formatCode="0.000"/>
    <numFmt numFmtId="169" formatCode="0.000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169" fontId="0" fillId="0" borderId="0" xfId="0" applyNumberForma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1" fontId="1" fillId="0" borderId="0" xfId="0" applyNumberFormat="1" applyFont="1"/>
    <xf numFmtId="168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1" fontId="3" fillId="0" borderId="0" xfId="0" applyNumberFormat="1" applyFont="1"/>
    <xf numFmtId="168" fontId="3" fillId="0" borderId="0" xfId="0" applyNumberFormat="1" applyFont="1"/>
    <xf numFmtId="165" fontId="3" fillId="0" borderId="0" xfId="0" applyNumberFormat="1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5" fillId="3" borderId="0" xfId="0" applyFont="1" applyFill="1"/>
    <xf numFmtId="1" fontId="5" fillId="0" borderId="0" xfId="0" applyNumberFormat="1" applyFont="1"/>
    <xf numFmtId="168" fontId="5" fillId="0" borderId="0" xfId="0" applyNumberFormat="1" applyFont="1"/>
    <xf numFmtId="165" fontId="5" fillId="0" borderId="0" xfId="0" applyNumberFormat="1" applyFont="1"/>
    <xf numFmtId="0" fontId="5" fillId="0" borderId="0" xfId="0" applyFont="1"/>
    <xf numFmtId="2" fontId="3" fillId="0" borderId="0" xfId="0" applyNumberFormat="1" applyFont="1"/>
    <xf numFmtId="2" fontId="1" fillId="0" borderId="0" xfId="0" applyNumberFormat="1" applyFont="1"/>
    <xf numFmtId="169" fontId="1" fillId="0" borderId="0" xfId="0" applyNumberFormat="1" applyFont="1"/>
    <xf numFmtId="0" fontId="6" fillId="3" borderId="0" xfId="0" applyFont="1" applyFill="1"/>
    <xf numFmtId="1" fontId="6" fillId="0" borderId="0" xfId="0" applyNumberFormat="1" applyFont="1"/>
    <xf numFmtId="168" fontId="6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0" xfId="0" applyNumberFormat="1" applyFont="1"/>
    <xf numFmtId="169" fontId="7" fillId="0" borderId="0" xfId="0" applyNumberFormat="1" applyFont="1" applyAlignment="1">
      <alignment horizontal="left"/>
    </xf>
    <xf numFmtId="0" fontId="8" fillId="0" borderId="3" xfId="0" applyFont="1" applyFill="1" applyBorder="1"/>
    <xf numFmtId="0" fontId="8" fillId="0" borderId="1" xfId="0" applyFont="1" applyFill="1" applyBorder="1"/>
    <xf numFmtId="0" fontId="8" fillId="0" borderId="4" xfId="0" applyFont="1" applyFill="1" applyBorder="1"/>
    <xf numFmtId="0" fontId="8" fillId="0" borderId="0" xfId="0" applyFont="1" applyFill="1"/>
    <xf numFmtId="165" fontId="8" fillId="0" borderId="1" xfId="0" applyNumberFormat="1" applyFont="1" applyFill="1" applyBorder="1"/>
    <xf numFmtId="2" fontId="8" fillId="0" borderId="1" xfId="0" applyNumberFormat="1" applyFont="1" applyFill="1" applyBorder="1"/>
    <xf numFmtId="2" fontId="8" fillId="0" borderId="4" xfId="0" applyNumberFormat="1" applyFont="1" applyFill="1" applyBorder="1"/>
    <xf numFmtId="9" fontId="8" fillId="0" borderId="0" xfId="1" applyFont="1" applyFill="1"/>
    <xf numFmtId="0" fontId="8" fillId="0" borderId="5" xfId="0" applyFont="1" applyFill="1" applyBorder="1"/>
    <xf numFmtId="0" fontId="8" fillId="0" borderId="0" xfId="0" applyFont="1" applyFill="1" applyBorder="1"/>
    <xf numFmtId="165" fontId="8" fillId="0" borderId="0" xfId="0" applyNumberFormat="1" applyFont="1" applyFill="1" applyBorder="1"/>
    <xf numFmtId="2" fontId="8" fillId="0" borderId="0" xfId="0" applyNumberFormat="1" applyFont="1" applyFill="1" applyBorder="1"/>
    <xf numFmtId="2" fontId="8" fillId="0" borderId="6" xfId="0" applyNumberFormat="1" applyFont="1" applyFill="1" applyBorder="1"/>
    <xf numFmtId="0" fontId="8" fillId="0" borderId="9" xfId="0" applyFont="1" applyFill="1" applyBorder="1"/>
    <xf numFmtId="0" fontId="8" fillId="0" borderId="2" xfId="0" applyFont="1" applyFill="1" applyBorder="1"/>
    <xf numFmtId="165" fontId="8" fillId="0" borderId="2" xfId="0" applyNumberFormat="1" applyFont="1" applyFill="1" applyBorder="1"/>
    <xf numFmtId="2" fontId="8" fillId="0" borderId="2" xfId="0" applyNumberFormat="1" applyFont="1" applyFill="1" applyBorder="1"/>
    <xf numFmtId="2" fontId="8" fillId="0" borderId="10" xfId="0" applyNumberFormat="1" applyFont="1" applyFill="1" applyBorder="1"/>
    <xf numFmtId="167" fontId="8" fillId="0" borderId="0" xfId="0" applyNumberFormat="1" applyFont="1" applyFill="1" applyBorder="1"/>
    <xf numFmtId="165" fontId="8" fillId="0" borderId="8" xfId="0" applyNumberFormat="1" applyFont="1" applyFill="1" applyBorder="1"/>
    <xf numFmtId="2" fontId="8" fillId="0" borderId="8" xfId="0" applyNumberFormat="1" applyFont="1" applyFill="1" applyBorder="1"/>
    <xf numFmtId="165" fontId="8" fillId="0" borderId="0" xfId="0" applyNumberFormat="1" applyFont="1" applyFill="1"/>
    <xf numFmtId="2" fontId="8" fillId="0" borderId="0" xfId="0" applyNumberFormat="1" applyFont="1" applyFill="1"/>
    <xf numFmtId="0" fontId="8" fillId="0" borderId="7" xfId="0" applyFont="1" applyFill="1" applyBorder="1"/>
    <xf numFmtId="0" fontId="8" fillId="0" borderId="8" xfId="0" applyFont="1" applyFill="1" applyBorder="1"/>
  </cellXfs>
  <cellStyles count="2">
    <cellStyle name="Normal" xfId="0" builtinId="0"/>
    <cellStyle name="Pourcentage" xfId="1" builtinId="5"/>
  </cellStyles>
  <dxfs count="281"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theme="9" tint="0.79998168889431442"/>
        </patternFill>
      </fill>
    </dxf>
    <dxf>
      <fill>
        <patternFill>
          <bgColor rgb="FFFFBCB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8C82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E0F6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</dxfs>
  <tableStyles count="0" defaultTableStyle="TableStyleMedium2" defaultPivotStyle="PivotStyleLight16"/>
  <colors>
    <mruColors>
      <color rgb="FFFFBCBB"/>
      <color rgb="FFFF8C82"/>
      <color rgb="FFFFE0F6"/>
      <color rgb="FFFFC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5"/>
  <sheetViews>
    <sheetView tabSelected="1" zoomScaleNormal="100" workbookViewId="0">
      <pane ySplit="1" topLeftCell="A44" activePane="bottomLeft" state="frozen"/>
      <selection pane="bottomLeft" activeCell="E83" sqref="E83:N83"/>
    </sheetView>
  </sheetViews>
  <sheetFormatPr baseColWidth="10" defaultRowHeight="15" x14ac:dyDescent="0.25"/>
  <cols>
    <col min="1" max="5" width="11" style="36"/>
    <col min="6" max="6" width="10.875" style="55"/>
    <col min="7" max="10" width="11" style="36"/>
    <col min="11" max="11" width="11" style="36" customWidth="1"/>
    <col min="12" max="12" width="11" style="36"/>
    <col min="13" max="14" width="10.875" style="55"/>
    <col min="15" max="16" width="11" style="36"/>
    <col min="17" max="25" width="10.875" style="40"/>
    <col min="26" max="16384" width="11" style="36"/>
  </cols>
  <sheetData>
    <row r="1" spans="1:26" s="36" customFormat="1" x14ac:dyDescent="0.25">
      <c r="A1" s="33" t="s">
        <v>0</v>
      </c>
      <c r="B1" s="34" t="s">
        <v>62</v>
      </c>
      <c r="C1" s="34" t="s">
        <v>63</v>
      </c>
      <c r="D1" s="34" t="s">
        <v>64</v>
      </c>
      <c r="E1" s="34" t="s">
        <v>65</v>
      </c>
      <c r="F1" s="34" t="s">
        <v>3</v>
      </c>
      <c r="G1" s="34" t="s">
        <v>66</v>
      </c>
      <c r="H1" s="34" t="s">
        <v>75</v>
      </c>
      <c r="I1" s="34" t="s">
        <v>67</v>
      </c>
      <c r="J1" s="34" t="s">
        <v>68</v>
      </c>
      <c r="K1" s="34" t="s">
        <v>69</v>
      </c>
      <c r="L1" s="34" t="s">
        <v>72</v>
      </c>
      <c r="M1" s="34" t="s">
        <v>73</v>
      </c>
      <c r="N1" s="35" t="s">
        <v>74</v>
      </c>
      <c r="Q1" s="34" t="s">
        <v>65</v>
      </c>
      <c r="R1" s="34" t="s">
        <v>3</v>
      </c>
      <c r="S1" s="34" t="s">
        <v>66</v>
      </c>
      <c r="T1" s="34" t="s">
        <v>75</v>
      </c>
      <c r="U1" s="34" t="s">
        <v>67</v>
      </c>
      <c r="V1" s="34" t="s">
        <v>68</v>
      </c>
      <c r="W1" s="34" t="s">
        <v>69</v>
      </c>
      <c r="X1" s="34" t="s">
        <v>72</v>
      </c>
      <c r="Y1" s="34" t="s">
        <v>73</v>
      </c>
      <c r="Z1" s="35" t="s">
        <v>74</v>
      </c>
    </row>
    <row r="2" spans="1:26" s="36" customFormat="1" x14ac:dyDescent="0.25">
      <c r="A2" s="33" t="s">
        <v>18</v>
      </c>
      <c r="B2" s="34" t="s">
        <v>1</v>
      </c>
      <c r="C2" s="34" t="s">
        <v>2</v>
      </c>
      <c r="D2" s="34" t="s">
        <v>71</v>
      </c>
      <c r="E2" s="37">
        <v>331.3</v>
      </c>
      <c r="F2" s="38">
        <v>51.51</v>
      </c>
      <c r="G2" s="37">
        <v>899.6</v>
      </c>
      <c r="H2" s="37">
        <v>845.1</v>
      </c>
      <c r="I2" s="37">
        <v>25.8</v>
      </c>
      <c r="J2" s="37">
        <v>707.8</v>
      </c>
      <c r="K2" s="37">
        <f>H2-J2</f>
        <v>137.30000000000007</v>
      </c>
      <c r="L2" s="37">
        <v>2819</v>
      </c>
      <c r="M2" s="38">
        <f>G2/E2</f>
        <v>2.7153637186839723</v>
      </c>
      <c r="N2" s="39">
        <f>J2/E2</f>
        <v>2.1364322366435253</v>
      </c>
      <c r="Q2" s="40"/>
      <c r="R2" s="40"/>
      <c r="S2" s="40"/>
      <c r="T2" s="40"/>
      <c r="U2" s="40"/>
      <c r="V2" s="40"/>
      <c r="W2" s="40"/>
      <c r="X2" s="40"/>
      <c r="Y2" s="40"/>
    </row>
    <row r="3" spans="1:26" s="36" customFormat="1" x14ac:dyDescent="0.25">
      <c r="A3" s="41" t="s">
        <v>19</v>
      </c>
      <c r="B3" s="42" t="s">
        <v>1</v>
      </c>
      <c r="C3" s="42" t="s">
        <v>2</v>
      </c>
      <c r="D3" s="34" t="s">
        <v>71</v>
      </c>
      <c r="E3" s="43">
        <v>323.2</v>
      </c>
      <c r="F3" s="44">
        <v>50.44</v>
      </c>
      <c r="G3" s="43">
        <v>811.9</v>
      </c>
      <c r="H3" s="43">
        <v>764.8</v>
      </c>
      <c r="I3" s="43">
        <v>19</v>
      </c>
      <c r="J3" s="43">
        <v>621</v>
      </c>
      <c r="K3" s="43">
        <f>H3-J3</f>
        <v>143.79999999999995</v>
      </c>
      <c r="L3" s="43">
        <v>1715.4</v>
      </c>
      <c r="M3" s="44">
        <f>G3/E3</f>
        <v>2.5120668316831685</v>
      </c>
      <c r="N3" s="45">
        <f>J3/E3</f>
        <v>1.921410891089109</v>
      </c>
      <c r="Q3" s="40"/>
      <c r="R3" s="40"/>
      <c r="S3" s="40"/>
      <c r="T3" s="40"/>
      <c r="U3" s="40"/>
      <c r="V3" s="40"/>
      <c r="W3" s="40"/>
      <c r="X3" s="40"/>
      <c r="Y3" s="40"/>
    </row>
    <row r="4" spans="1:26" s="36" customFormat="1" x14ac:dyDescent="0.25">
      <c r="A4" s="41" t="s">
        <v>20</v>
      </c>
      <c r="B4" s="42" t="s">
        <v>1</v>
      </c>
      <c r="C4" s="42" t="s">
        <v>2</v>
      </c>
      <c r="D4" s="34" t="s">
        <v>71</v>
      </c>
      <c r="E4" s="43">
        <v>315.10000000000002</v>
      </c>
      <c r="F4" s="44">
        <v>49.44</v>
      </c>
      <c r="G4" s="43">
        <v>833.8</v>
      </c>
      <c r="H4" s="43">
        <v>773.7</v>
      </c>
      <c r="I4" s="43">
        <v>26.1</v>
      </c>
      <c r="J4" s="43">
        <v>635.6</v>
      </c>
      <c r="K4" s="43">
        <f>H4-J4</f>
        <v>138.10000000000002</v>
      </c>
      <c r="L4" s="43">
        <v>3621.7</v>
      </c>
      <c r="M4" s="44">
        <f>G4/E4</f>
        <v>2.6461440812440493</v>
      </c>
      <c r="N4" s="45">
        <f>J4/E4</f>
        <v>2.0171374166931133</v>
      </c>
      <c r="Q4" s="40"/>
      <c r="R4" s="40"/>
      <c r="S4" s="40"/>
      <c r="T4" s="40"/>
      <c r="U4" s="40"/>
      <c r="V4" s="40"/>
      <c r="W4" s="40"/>
      <c r="X4" s="40"/>
      <c r="Y4" s="40"/>
    </row>
    <row r="5" spans="1:26" s="36" customFormat="1" x14ac:dyDescent="0.25">
      <c r="A5" s="41" t="s">
        <v>21</v>
      </c>
      <c r="B5" s="42" t="s">
        <v>1</v>
      </c>
      <c r="C5" s="42" t="s">
        <v>2</v>
      </c>
      <c r="D5" s="34" t="s">
        <v>71</v>
      </c>
      <c r="E5" s="43">
        <v>320.60000000000002</v>
      </c>
      <c r="F5" s="44">
        <v>49.66</v>
      </c>
      <c r="G5" s="43">
        <v>864</v>
      </c>
      <c r="H5" s="43">
        <v>800.5</v>
      </c>
      <c r="I5" s="43">
        <v>25.9</v>
      </c>
      <c r="J5" s="43">
        <v>654.1</v>
      </c>
      <c r="K5" s="43">
        <f>H5-J5</f>
        <v>146.39999999999998</v>
      </c>
      <c r="L5" s="43">
        <v>2106.5</v>
      </c>
      <c r="M5" s="44">
        <f>G5/E5</f>
        <v>2.6949469744229568</v>
      </c>
      <c r="N5" s="45">
        <f>J5/E5</f>
        <v>2.0402370555208984</v>
      </c>
      <c r="Q5" s="40" t="s">
        <v>76</v>
      </c>
      <c r="R5" s="40"/>
      <c r="S5" s="40"/>
      <c r="T5" s="40"/>
      <c r="U5" s="40"/>
      <c r="V5" s="40"/>
      <c r="W5" s="40"/>
      <c r="X5" s="40"/>
      <c r="Y5" s="40"/>
    </row>
    <row r="6" spans="1:26" s="36" customFormat="1" ht="15.75" thickBot="1" x14ac:dyDescent="0.3">
      <c r="A6" s="46" t="s">
        <v>22</v>
      </c>
      <c r="B6" s="47" t="s">
        <v>1</v>
      </c>
      <c r="C6" s="47" t="s">
        <v>2</v>
      </c>
      <c r="D6" s="34" t="s">
        <v>71</v>
      </c>
      <c r="E6" s="48">
        <v>298.2</v>
      </c>
      <c r="F6" s="49">
        <v>50.38</v>
      </c>
      <c r="G6" s="48">
        <v>768.7</v>
      </c>
      <c r="H6" s="48">
        <v>724.5</v>
      </c>
      <c r="I6" s="48">
        <v>24.1</v>
      </c>
      <c r="J6" s="48">
        <v>572.79999999999995</v>
      </c>
      <c r="K6" s="48">
        <f>H6-J6</f>
        <v>151.70000000000005</v>
      </c>
      <c r="L6" s="48">
        <v>1600.7</v>
      </c>
      <c r="M6" s="49">
        <f>G6/E6</f>
        <v>2.5778001341381627</v>
      </c>
      <c r="N6" s="50">
        <f>J6/E6</f>
        <v>1.9208584842387659</v>
      </c>
      <c r="Q6" s="40"/>
      <c r="R6" s="40"/>
      <c r="S6" s="40"/>
      <c r="T6" s="40"/>
      <c r="U6" s="40"/>
      <c r="V6" s="40"/>
      <c r="W6" s="40"/>
      <c r="X6" s="40"/>
      <c r="Y6" s="40"/>
    </row>
    <row r="7" spans="1:26" s="36" customFormat="1" ht="15.75" thickTop="1" x14ac:dyDescent="0.25">
      <c r="A7" s="41"/>
      <c r="B7" s="42"/>
      <c r="C7" s="42"/>
      <c r="D7" s="42"/>
      <c r="E7" s="43">
        <f>AVERAGE(E2:E6)</f>
        <v>317.68</v>
      </c>
      <c r="F7" s="44">
        <f t="shared" ref="F7:N7" si="0">AVERAGE(F2:F6)</f>
        <v>50.285999999999994</v>
      </c>
      <c r="G7" s="43">
        <f t="shared" si="0"/>
        <v>835.6</v>
      </c>
      <c r="H7" s="43">
        <f t="shared" si="0"/>
        <v>781.72</v>
      </c>
      <c r="I7" s="43">
        <f t="shared" si="0"/>
        <v>24.18</v>
      </c>
      <c r="J7" s="43">
        <f t="shared" si="0"/>
        <v>638.26</v>
      </c>
      <c r="K7" s="43">
        <f t="shared" si="0"/>
        <v>143.46</v>
      </c>
      <c r="L7" s="43">
        <f t="shared" si="0"/>
        <v>2372.66</v>
      </c>
      <c r="M7" s="44">
        <f t="shared" si="0"/>
        <v>2.6292643480344617</v>
      </c>
      <c r="N7" s="45">
        <f t="shared" si="0"/>
        <v>2.0072152168370825</v>
      </c>
      <c r="Q7" s="40"/>
      <c r="R7" s="40"/>
      <c r="S7" s="40"/>
      <c r="T7" s="40"/>
      <c r="U7" s="40"/>
      <c r="V7" s="40"/>
      <c r="W7" s="40"/>
      <c r="X7" s="40"/>
      <c r="Y7" s="40"/>
    </row>
    <row r="8" spans="1:26" s="36" customFormat="1" x14ac:dyDescent="0.25">
      <c r="A8" s="41"/>
      <c r="B8" s="42"/>
      <c r="C8" s="42"/>
      <c r="D8" s="42"/>
      <c r="E8" s="43"/>
      <c r="F8" s="44"/>
      <c r="G8" s="43"/>
      <c r="H8" s="43"/>
      <c r="I8" s="43"/>
      <c r="J8" s="43"/>
      <c r="K8" s="43"/>
      <c r="L8" s="43"/>
      <c r="M8" s="44"/>
      <c r="N8" s="44"/>
      <c r="Q8" s="40"/>
      <c r="R8" s="40"/>
      <c r="S8" s="40"/>
      <c r="T8" s="40"/>
      <c r="U8" s="40"/>
      <c r="V8" s="40"/>
      <c r="W8" s="40"/>
      <c r="X8" s="40"/>
      <c r="Y8" s="40"/>
    </row>
    <row r="11" spans="1:26" s="36" customFormat="1" x14ac:dyDescent="0.25">
      <c r="A11" s="33" t="s">
        <v>4</v>
      </c>
      <c r="B11" s="34" t="s">
        <v>1</v>
      </c>
      <c r="C11" s="34" t="s">
        <v>2</v>
      </c>
      <c r="D11" s="34" t="s">
        <v>5</v>
      </c>
      <c r="E11" s="37">
        <v>332.5</v>
      </c>
      <c r="F11" s="38">
        <v>50.08</v>
      </c>
      <c r="G11" s="37">
        <v>813.7</v>
      </c>
      <c r="H11" s="37">
        <v>767.3</v>
      </c>
      <c r="I11" s="37">
        <v>14.7</v>
      </c>
      <c r="J11" s="37">
        <v>625.20000000000005</v>
      </c>
      <c r="K11" s="37">
        <f>H11-J11</f>
        <v>142.09999999999991</v>
      </c>
      <c r="L11" s="37">
        <v>1430.9</v>
      </c>
      <c r="M11" s="38">
        <f>G11/E11</f>
        <v>2.4472180451127823</v>
      </c>
      <c r="N11" s="39">
        <f>J11/E11</f>
        <v>1.8803007518796995</v>
      </c>
      <c r="Q11" s="40">
        <f>(E11-$E$7)/$E$7</f>
        <v>4.6650717703349262E-2</v>
      </c>
      <c r="R11" s="40">
        <f>(F11-$F$7)/$F$7</f>
        <v>-4.0965676331383679E-3</v>
      </c>
      <c r="S11" s="40">
        <f>(G11-$G$7)/$G$7</f>
        <v>-2.620871230253707E-2</v>
      </c>
      <c r="T11" s="40">
        <f>(H11-$H$7)/$H$7</f>
        <v>-1.8446502584045531E-2</v>
      </c>
      <c r="U11" s="40">
        <f>(I11-$I$7)/$I$7</f>
        <v>-0.39205955334987597</v>
      </c>
      <c r="V11" s="40">
        <f>(J11-$J$7)/$J$7</f>
        <v>-2.0461880738257051E-2</v>
      </c>
      <c r="W11" s="40">
        <f>(K11-$K$7)/$K$7</f>
        <v>-9.4799944235333805E-3</v>
      </c>
      <c r="X11" s="40">
        <f>(L11-$L$7)/$L$7</f>
        <v>-0.39692159854340692</v>
      </c>
      <c r="Y11" s="40">
        <f>(M11-$M$7)/$M$7</f>
        <v>-6.923849367134588E-2</v>
      </c>
      <c r="Z11" s="40">
        <f>(N11-$N$7)/$N$7</f>
        <v>-6.3229126549454687E-2</v>
      </c>
    </row>
    <row r="12" spans="1:26" s="36" customFormat="1" x14ac:dyDescent="0.25">
      <c r="A12" s="41" t="s">
        <v>6</v>
      </c>
      <c r="B12" s="42" t="s">
        <v>1</v>
      </c>
      <c r="C12" s="42" t="s">
        <v>2</v>
      </c>
      <c r="D12" s="42" t="s">
        <v>5</v>
      </c>
      <c r="E12" s="43">
        <v>329.6</v>
      </c>
      <c r="F12" s="44">
        <v>49.8</v>
      </c>
      <c r="G12" s="43">
        <v>735.4</v>
      </c>
      <c r="H12" s="43">
        <v>685.4</v>
      </c>
      <c r="I12" s="43">
        <v>12.3</v>
      </c>
      <c r="J12" s="43">
        <v>550.70000000000005</v>
      </c>
      <c r="K12" s="43">
        <f>H12-J12</f>
        <v>134.69999999999993</v>
      </c>
      <c r="L12" s="43">
        <v>1356.3</v>
      </c>
      <c r="M12" s="44">
        <f>G12/E12</f>
        <v>2.2311893203883493</v>
      </c>
      <c r="N12" s="45">
        <f>J12/E12</f>
        <v>1.6708131067961165</v>
      </c>
      <c r="Q12" s="40">
        <f>(E12-$E$7)/$E$7</f>
        <v>3.7522034751951698E-2</v>
      </c>
      <c r="R12" s="40">
        <f>(F12-$F$7)/$F$7</f>
        <v>-9.6647178141032724E-3</v>
      </c>
      <c r="S12" s="40">
        <f>(G12-$G$7)/$G$7</f>
        <v>-0.11991383437051226</v>
      </c>
      <c r="T12" s="40">
        <f>(H12-$H$7)/$H$7</f>
        <v>-0.12321547357109969</v>
      </c>
      <c r="U12" s="40">
        <f>(I12-$I$7)/$I$7</f>
        <v>-0.49131513647642677</v>
      </c>
      <c r="V12" s="40">
        <f>(J12-$J$7)/$J$7</f>
        <v>-0.13718547300473152</v>
      </c>
      <c r="W12" s="40">
        <f>(K12-$K$7)/$K$7</f>
        <v>-6.1062317022166988E-2</v>
      </c>
      <c r="X12" s="40">
        <f>(L12-$L$7)/$L$7</f>
        <v>-0.42836310301518127</v>
      </c>
      <c r="Y12" s="40">
        <f>(M12-$M$7)/$M$7</f>
        <v>-0.15140167550809344</v>
      </c>
      <c r="Z12" s="40">
        <f>(N12-$N$7)/$N$7</f>
        <v>-0.16759643271888885</v>
      </c>
    </row>
    <row r="13" spans="1:26" s="36" customFormat="1" x14ac:dyDescent="0.25">
      <c r="A13" s="41" t="s">
        <v>7</v>
      </c>
      <c r="B13" s="42" t="s">
        <v>1</v>
      </c>
      <c r="C13" s="42" t="s">
        <v>2</v>
      </c>
      <c r="D13" s="42" t="s">
        <v>5</v>
      </c>
      <c r="E13" s="43">
        <v>317.39999999999998</v>
      </c>
      <c r="F13" s="44">
        <v>50.14</v>
      </c>
      <c r="G13" s="43">
        <v>842.8</v>
      </c>
      <c r="H13" s="43">
        <v>777</v>
      </c>
      <c r="I13" s="43">
        <v>17.899999999999999</v>
      </c>
      <c r="J13" s="43">
        <v>623.70000000000005</v>
      </c>
      <c r="K13" s="43">
        <f>H13-J13</f>
        <v>153.29999999999995</v>
      </c>
      <c r="L13" s="43">
        <v>1325.7</v>
      </c>
      <c r="M13" s="44">
        <f>G13/E13</f>
        <v>2.6553245116572151</v>
      </c>
      <c r="N13" s="45">
        <f>J13/E13</f>
        <v>1.9650283553875239</v>
      </c>
      <c r="Q13" s="40">
        <f>(E13-$E$7)/$E$7</f>
        <v>-8.8139007806607142E-4</v>
      </c>
      <c r="R13" s="40">
        <f>(F13-$F$7)/$F$7</f>
        <v>-2.9033925943601343E-3</v>
      </c>
      <c r="S13" s="40">
        <f>(G13-$G$7)/$G$7</f>
        <v>8.6165629487792387E-3</v>
      </c>
      <c r="T13" s="40">
        <f>(H13-$H$7)/$H$7</f>
        <v>-6.0379675587167109E-3</v>
      </c>
      <c r="U13" s="40">
        <f>(I13-$I$7)/$I$7</f>
        <v>-0.25971877584780817</v>
      </c>
      <c r="V13" s="40">
        <f>(J13-$J$7)/$J$7</f>
        <v>-2.2812020179863921E-2</v>
      </c>
      <c r="W13" s="40">
        <f>(K13-$K$7)/$K$7</f>
        <v>6.8590547887912634E-2</v>
      </c>
      <c r="X13" s="40">
        <f>(L13-$L$7)/$L$7</f>
        <v>-0.44126002039904572</v>
      </c>
      <c r="Y13" s="40">
        <f>(M13-$M$7)/$M$7</f>
        <v>9.9115798844018506E-3</v>
      </c>
      <c r="Z13" s="40">
        <f>(N13-$N$7)/$N$7</f>
        <v>-2.101760742728704E-2</v>
      </c>
    </row>
    <row r="14" spans="1:26" s="36" customFormat="1" x14ac:dyDescent="0.25">
      <c r="A14" s="41" t="s">
        <v>8</v>
      </c>
      <c r="B14" s="42" t="s">
        <v>1</v>
      </c>
      <c r="C14" s="42" t="s">
        <v>2</v>
      </c>
      <c r="D14" s="42" t="s">
        <v>5</v>
      </c>
      <c r="E14" s="43">
        <v>324.2</v>
      </c>
      <c r="F14" s="44">
        <v>50.41</v>
      </c>
      <c r="G14" s="43">
        <v>747.3</v>
      </c>
      <c r="H14" s="43">
        <v>693.6</v>
      </c>
      <c r="I14" s="43">
        <v>15.8</v>
      </c>
      <c r="J14" s="43">
        <v>543.1</v>
      </c>
      <c r="K14" s="43">
        <f>H14-J14</f>
        <v>150.5</v>
      </c>
      <c r="L14" s="43">
        <v>2315</v>
      </c>
      <c r="M14" s="44">
        <f>G14/E14</f>
        <v>2.3050586057988895</v>
      </c>
      <c r="N14" s="45">
        <f>J14/E14</f>
        <v>1.6752004935225171</v>
      </c>
      <c r="Q14" s="40">
        <f>(E14-$E$7)/$E$7</f>
        <v>2.0523797532107722E-2</v>
      </c>
      <c r="R14" s="40">
        <f>(F14-$F$7)/$F$7</f>
        <v>2.4658950801416369E-3</v>
      </c>
      <c r="S14" s="40">
        <f>(G14-$G$7)/$G$7</f>
        <v>-0.10567257060794646</v>
      </c>
      <c r="T14" s="40">
        <f>(H14-$H$7)/$H$7</f>
        <v>-0.11272578416824439</v>
      </c>
      <c r="U14" s="40">
        <f>(I14-$I$7)/$I$7</f>
        <v>-0.34656741108354006</v>
      </c>
      <c r="V14" s="40">
        <f>(J14-$J$7)/$J$7</f>
        <v>-0.14909284617553969</v>
      </c>
      <c r="W14" s="40">
        <f>(K14-$K$7)/$K$7</f>
        <v>4.9072912310051522E-2</v>
      </c>
      <c r="X14" s="40">
        <f>(L14-$L$7)/$L$7</f>
        <v>-2.4301838442928974E-2</v>
      </c>
      <c r="Y14" s="40">
        <f>(M14-$M$7)/$M$7</f>
        <v>-0.12330663612349824</v>
      </c>
      <c r="Z14" s="40">
        <f>(N14-$N$7)/$N$7</f>
        <v>-0.16541062489439751</v>
      </c>
    </row>
    <row r="15" spans="1:26" s="36" customFormat="1" x14ac:dyDescent="0.25">
      <c r="A15" s="41" t="s">
        <v>9</v>
      </c>
      <c r="B15" s="42" t="s">
        <v>1</v>
      </c>
      <c r="C15" s="42" t="s">
        <v>2</v>
      </c>
      <c r="D15" s="42" t="s">
        <v>5</v>
      </c>
      <c r="E15" s="43">
        <v>339.9</v>
      </c>
      <c r="F15" s="44">
        <v>50.25</v>
      </c>
      <c r="G15" s="43">
        <v>910.7</v>
      </c>
      <c r="H15" s="43">
        <v>860.8</v>
      </c>
      <c r="I15" s="43">
        <v>16.5</v>
      </c>
      <c r="J15" s="43">
        <v>703</v>
      </c>
      <c r="K15" s="43">
        <f>H15-J15</f>
        <v>157.79999999999995</v>
      </c>
      <c r="L15" s="43">
        <v>1370.7</v>
      </c>
      <c r="M15" s="44">
        <f>G15/E15</f>
        <v>2.679317446307738</v>
      </c>
      <c r="N15" s="45">
        <f>J15/E15</f>
        <v>2.0682553692262431</v>
      </c>
      <c r="Q15" s="40">
        <f>(E15-$E$7)/$E$7</f>
        <v>6.994459833795004E-2</v>
      </c>
      <c r="R15" s="40">
        <f>(F15-$F$7)/$F$7</f>
        <v>-7.1590502326679916E-4</v>
      </c>
      <c r="S15" s="40">
        <f>(G15-$G$7)/$G$7</f>
        <v>8.9875538535184318E-2</v>
      </c>
      <c r="T15" s="40">
        <f>(H15-$H$7)/$H$7</f>
        <v>0.10116154121680387</v>
      </c>
      <c r="U15" s="40">
        <f>(I15-$I$7)/$I$7</f>
        <v>-0.31761786600496278</v>
      </c>
      <c r="V15" s="40">
        <f>(J15-$J$7)/$J$7</f>
        <v>0.10143201829975247</v>
      </c>
      <c r="W15" s="40">
        <f>(K15-$K$7)/$K$7</f>
        <v>9.9958176495189913E-2</v>
      </c>
      <c r="X15" s="40">
        <f>(L15-$L$7)/$L$7</f>
        <v>-0.42229396542277436</v>
      </c>
      <c r="Y15" s="40">
        <f>(M15-$M$7)/$M$7</f>
        <v>1.9036921225016459E-2</v>
      </c>
      <c r="Z15" s="40">
        <f>(N15-$N$7)/$N$7</f>
        <v>3.0410367496787959E-2</v>
      </c>
    </row>
    <row r="16" spans="1:26" s="36" customFormat="1" ht="15.75" thickBot="1" x14ac:dyDescent="0.3">
      <c r="A16" s="46" t="s">
        <v>10</v>
      </c>
      <c r="B16" s="47" t="s">
        <v>1</v>
      </c>
      <c r="C16" s="47" t="s">
        <v>2</v>
      </c>
      <c r="D16" s="47" t="s">
        <v>5</v>
      </c>
      <c r="E16" s="48">
        <v>326.7</v>
      </c>
      <c r="F16" s="49">
        <v>50.05</v>
      </c>
      <c r="G16" s="48">
        <v>826.2</v>
      </c>
      <c r="H16" s="48">
        <v>780.2</v>
      </c>
      <c r="I16" s="48">
        <v>14.7</v>
      </c>
      <c r="J16" s="48">
        <v>625.5</v>
      </c>
      <c r="K16" s="48">
        <f>H16-J16</f>
        <v>154.70000000000005</v>
      </c>
      <c r="L16" s="48">
        <v>3222.8</v>
      </c>
      <c r="M16" s="49">
        <f>G16/E16</f>
        <v>2.5289256198347108</v>
      </c>
      <c r="N16" s="50">
        <f>J16/E16</f>
        <v>1.9146005509641875</v>
      </c>
      <c r="Q16" s="40">
        <f>(E16-$E$7)/$E$7</f>
        <v>2.8393351800553957E-2</v>
      </c>
      <c r="R16" s="40">
        <f>(F16-$F$7)/$F$7</f>
        <v>-4.6931551525274855E-3</v>
      </c>
      <c r="S16" s="40">
        <f>(G16-$G$7)/$G$7</f>
        <v>-1.1249401627572974E-2</v>
      </c>
      <c r="T16" s="40">
        <f>(H16-$H$7)/$H$7</f>
        <v>-1.9444302307731435E-3</v>
      </c>
      <c r="U16" s="40">
        <f>(I16-$I$7)/$I$7</f>
        <v>-0.39205955334987597</v>
      </c>
      <c r="V16" s="40">
        <f>(J16-$J$7)/$J$7</f>
        <v>-1.9991852849935748E-2</v>
      </c>
      <c r="W16" s="40">
        <f>(K16-$K$7)/$K$7</f>
        <v>7.8349365676843974E-2</v>
      </c>
      <c r="X16" s="40">
        <f>(L16-$L$7)/$L$7</f>
        <v>0.35830671061171865</v>
      </c>
      <c r="Y16" s="40">
        <f>(M16-$M$7)/$M$7</f>
        <v>-3.816228226528854E-2</v>
      </c>
      <c r="Z16" s="40">
        <f>(N16-$N$7)/$N$7</f>
        <v>-4.61408747283387E-2</v>
      </c>
    </row>
    <row r="17" spans="1:26" s="36" customFormat="1" ht="15.75" thickTop="1" x14ac:dyDescent="0.25">
      <c r="A17" s="41"/>
      <c r="B17" s="42"/>
      <c r="C17" s="42"/>
      <c r="D17" s="42"/>
      <c r="E17" s="43">
        <f t="shared" ref="E17:N17" si="1">AVERAGE(E11:E16)</f>
        <v>328.38333333333333</v>
      </c>
      <c r="F17" s="44">
        <f t="shared" si="1"/>
        <v>50.121666666666663</v>
      </c>
      <c r="G17" s="43">
        <f t="shared" si="1"/>
        <v>812.68333333333328</v>
      </c>
      <c r="H17" s="43">
        <f t="shared" si="1"/>
        <v>760.71666666666658</v>
      </c>
      <c r="I17" s="43">
        <f t="shared" si="1"/>
        <v>15.316666666666668</v>
      </c>
      <c r="J17" s="43">
        <f t="shared" si="1"/>
        <v>611.86666666666667</v>
      </c>
      <c r="K17" s="43">
        <f t="shared" si="1"/>
        <v>148.84999999999997</v>
      </c>
      <c r="L17" s="43">
        <f t="shared" si="1"/>
        <v>1836.8999999999999</v>
      </c>
      <c r="M17" s="44">
        <f t="shared" si="1"/>
        <v>2.4745055915166141</v>
      </c>
      <c r="N17" s="45">
        <f t="shared" si="1"/>
        <v>1.8623664379627147</v>
      </c>
      <c r="Q17" s="40">
        <f>AVERAGE(Q11:Q16)</f>
        <v>3.3692185007974433E-2</v>
      </c>
      <c r="R17" s="40">
        <f t="shared" ref="R17:Z17" si="2">AVERAGE(R11:R16)</f>
        <v>-3.2679738562090706E-3</v>
      </c>
      <c r="S17" s="40">
        <f t="shared" si="2"/>
        <v>-2.7425402904100869E-2</v>
      </c>
      <c r="T17" s="40">
        <f t="shared" si="2"/>
        <v>-2.6868102816012599E-2</v>
      </c>
      <c r="U17" s="40">
        <f t="shared" si="2"/>
        <v>-0.36655638268541496</v>
      </c>
      <c r="V17" s="40">
        <f t="shared" si="2"/>
        <v>-4.1352009108095909E-2</v>
      </c>
      <c r="W17" s="40">
        <f t="shared" si="2"/>
        <v>3.7571448487382947E-2</v>
      </c>
      <c r="X17" s="40">
        <f t="shared" si="2"/>
        <v>-0.22580563586860314</v>
      </c>
      <c r="Y17" s="40">
        <f t="shared" si="2"/>
        <v>-5.8860097743134637E-2</v>
      </c>
      <c r="Z17" s="40">
        <f t="shared" si="2"/>
        <v>-7.2164049803596475E-2</v>
      </c>
    </row>
    <row r="18" spans="1:26" s="36" customFormat="1" x14ac:dyDescent="0.25">
      <c r="A18" s="41"/>
      <c r="B18" s="42"/>
      <c r="C18" s="42"/>
      <c r="D18" s="42"/>
      <c r="E18" s="43"/>
      <c r="F18" s="44"/>
      <c r="G18" s="43"/>
      <c r="H18" s="43"/>
      <c r="I18" s="43"/>
      <c r="J18" s="43"/>
      <c r="K18" s="43"/>
      <c r="L18" s="43"/>
      <c r="M18" s="44"/>
      <c r="N18" s="44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s="36" customFormat="1" x14ac:dyDescent="0.25">
      <c r="A19" s="41"/>
      <c r="B19" s="42"/>
      <c r="C19" s="42"/>
      <c r="D19" s="42"/>
      <c r="E19" s="43"/>
      <c r="F19" s="44"/>
      <c r="G19" s="43"/>
      <c r="H19" s="43"/>
      <c r="I19" s="51"/>
      <c r="J19" s="43"/>
      <c r="K19" s="43"/>
      <c r="L19" s="43"/>
      <c r="M19" s="44"/>
      <c r="N19" s="45"/>
      <c r="Q19" s="40"/>
      <c r="R19" s="40"/>
      <c r="S19" s="40"/>
      <c r="T19" s="40"/>
      <c r="U19" s="40"/>
      <c r="V19" s="40"/>
      <c r="W19" s="40"/>
      <c r="X19" s="40"/>
      <c r="Y19" s="40"/>
    </row>
    <row r="20" spans="1:26" s="36" customFormat="1" x14ac:dyDescent="0.25">
      <c r="A20" s="34" t="s">
        <v>47</v>
      </c>
      <c r="B20" s="34" t="s">
        <v>1</v>
      </c>
      <c r="C20" s="34" t="s">
        <v>70</v>
      </c>
      <c r="D20" s="34" t="s">
        <v>71</v>
      </c>
      <c r="E20" s="37">
        <v>307</v>
      </c>
      <c r="F20" s="38">
        <v>48.58</v>
      </c>
      <c r="G20" s="37">
        <v>1094.0999999999999</v>
      </c>
      <c r="H20" s="37">
        <v>1048.5</v>
      </c>
      <c r="I20" s="37">
        <v>32.5</v>
      </c>
      <c r="J20" s="37">
        <v>870</v>
      </c>
      <c r="K20" s="37">
        <f>H20-J20</f>
        <v>178.5</v>
      </c>
      <c r="L20" s="37">
        <v>1691.8</v>
      </c>
      <c r="M20" s="38">
        <f>G20/E20</f>
        <v>3.5638436482084686</v>
      </c>
      <c r="N20" s="39">
        <f>J20/E20</f>
        <v>2.8338762214983713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s="36" customFormat="1" x14ac:dyDescent="0.25">
      <c r="A21" s="41" t="s">
        <v>56</v>
      </c>
      <c r="B21" s="42" t="s">
        <v>1</v>
      </c>
      <c r="C21" s="34" t="s">
        <v>70</v>
      </c>
      <c r="D21" s="34" t="s">
        <v>71</v>
      </c>
      <c r="E21" s="43">
        <v>316.60000000000002</v>
      </c>
      <c r="F21" s="44">
        <v>49.36</v>
      </c>
      <c r="G21" s="43">
        <v>1619.7</v>
      </c>
      <c r="H21" s="43">
        <v>1539.6</v>
      </c>
      <c r="I21" s="43">
        <v>51.3</v>
      </c>
      <c r="J21" s="43">
        <v>1264.5</v>
      </c>
      <c r="K21" s="43">
        <f>H21-J21</f>
        <v>275.09999999999991</v>
      </c>
      <c r="L21" s="43">
        <v>1792.8</v>
      </c>
      <c r="M21" s="44">
        <f>G21/E21</f>
        <v>5.1159191408717621</v>
      </c>
      <c r="N21" s="45">
        <f>J21/E21</f>
        <v>3.9939987365761209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s="36" customFormat="1" x14ac:dyDescent="0.25">
      <c r="A22" s="41" t="s">
        <v>57</v>
      </c>
      <c r="B22" s="42" t="s">
        <v>1</v>
      </c>
      <c r="C22" s="34" t="s">
        <v>70</v>
      </c>
      <c r="D22" s="34" t="s">
        <v>71</v>
      </c>
      <c r="E22" s="43">
        <v>375.1</v>
      </c>
      <c r="F22" s="44">
        <v>48.48</v>
      </c>
      <c r="G22" s="43">
        <v>1398</v>
      </c>
      <c r="H22" s="43">
        <v>1281.4000000000001</v>
      </c>
      <c r="I22" s="43">
        <v>50.2</v>
      </c>
      <c r="J22" s="43">
        <v>1025.7</v>
      </c>
      <c r="K22" s="43">
        <f>H22-J22</f>
        <v>255.70000000000005</v>
      </c>
      <c r="L22" s="43">
        <v>1939</v>
      </c>
      <c r="M22" s="44">
        <f>G22/E22</f>
        <v>3.7270061316982135</v>
      </c>
      <c r="N22" s="45">
        <f>J22/E22</f>
        <v>2.7344708077845907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s="36" customFormat="1" x14ac:dyDescent="0.25">
      <c r="A23" s="41" t="s">
        <v>58</v>
      </c>
      <c r="B23" s="42" t="s">
        <v>1</v>
      </c>
      <c r="C23" s="34" t="s">
        <v>70</v>
      </c>
      <c r="D23" s="34" t="s">
        <v>71</v>
      </c>
      <c r="E23" s="43">
        <v>352.7</v>
      </c>
      <c r="F23" s="44">
        <v>50.88</v>
      </c>
      <c r="G23" s="43">
        <v>1591.2</v>
      </c>
      <c r="H23" s="43">
        <v>1488.8</v>
      </c>
      <c r="I23" s="43">
        <v>46.6</v>
      </c>
      <c r="J23" s="43">
        <v>1249.4000000000001</v>
      </c>
      <c r="K23" s="43">
        <f>H23-J23</f>
        <v>239.39999999999986</v>
      </c>
      <c r="L23" s="43">
        <v>1625.8</v>
      </c>
      <c r="M23" s="44">
        <f>G23/E23</f>
        <v>4.5114828466118517</v>
      </c>
      <c r="N23" s="45">
        <f>J23/E23</f>
        <v>3.542387297986958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s="36" customFormat="1" ht="15.75" thickBot="1" x14ac:dyDescent="0.3">
      <c r="A24" s="46" t="s">
        <v>59</v>
      </c>
      <c r="B24" s="47" t="s">
        <v>1</v>
      </c>
      <c r="C24" s="34" t="s">
        <v>70</v>
      </c>
      <c r="D24" s="34" t="s">
        <v>71</v>
      </c>
      <c r="E24" s="48">
        <v>333.3</v>
      </c>
      <c r="F24" s="49">
        <v>50.62</v>
      </c>
      <c r="G24" s="48">
        <v>1172.7</v>
      </c>
      <c r="H24" s="48">
        <v>1107.2</v>
      </c>
      <c r="I24" s="48">
        <v>36</v>
      </c>
      <c r="J24" s="48">
        <v>929.2</v>
      </c>
      <c r="K24" s="48">
        <f>H24-J24</f>
        <v>178</v>
      </c>
      <c r="L24" s="48">
        <v>2963</v>
      </c>
      <c r="M24" s="49">
        <f>G24/E24</f>
        <v>3.5184518451845186</v>
      </c>
      <c r="N24" s="50">
        <f>J24/E24</f>
        <v>2.7878787878787881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s="36" customFormat="1" ht="15.75" thickTop="1" x14ac:dyDescent="0.25">
      <c r="A25" s="41"/>
      <c r="B25" s="42"/>
      <c r="C25" s="42"/>
      <c r="D25" s="42"/>
      <c r="E25" s="43"/>
      <c r="F25" s="44"/>
      <c r="G25" s="43"/>
      <c r="H25" s="43"/>
      <c r="I25" s="43"/>
      <c r="J25" s="43"/>
      <c r="K25" s="43"/>
      <c r="L25" s="43"/>
      <c r="M25" s="44"/>
      <c r="N25" s="45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s="36" customFormat="1" x14ac:dyDescent="0.25">
      <c r="A26" s="41"/>
      <c r="B26" s="42"/>
      <c r="C26" s="42"/>
      <c r="D26" s="42"/>
      <c r="E26" s="52"/>
      <c r="F26" s="53"/>
      <c r="G26" s="52"/>
      <c r="H26" s="52"/>
      <c r="I26" s="52"/>
      <c r="J26" s="52"/>
      <c r="K26" s="52"/>
      <c r="L26" s="52"/>
      <c r="M26" s="53"/>
      <c r="N26" s="53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9" spans="1:26" s="36" customFormat="1" x14ac:dyDescent="0.25">
      <c r="A29" s="41" t="s">
        <v>32</v>
      </c>
      <c r="B29" s="42" t="s">
        <v>1</v>
      </c>
      <c r="C29" s="42" t="s">
        <v>70</v>
      </c>
      <c r="D29" s="42" t="s">
        <v>5</v>
      </c>
      <c r="E29" s="43">
        <v>316.60000000000002</v>
      </c>
      <c r="F29" s="44">
        <v>50.02</v>
      </c>
      <c r="G29" s="43">
        <v>923.3</v>
      </c>
      <c r="H29" s="43">
        <v>864.4</v>
      </c>
      <c r="I29" s="43">
        <v>25.6</v>
      </c>
      <c r="J29" s="43">
        <v>729.5</v>
      </c>
      <c r="K29" s="43">
        <f>H29-J29</f>
        <v>134.89999999999998</v>
      </c>
      <c r="L29" s="43">
        <v>1702.7</v>
      </c>
      <c r="M29" s="44">
        <f>G29/E29</f>
        <v>2.9162981680353757</v>
      </c>
      <c r="N29" s="45">
        <f>J29/E29</f>
        <v>2.3041692987997471</v>
      </c>
      <c r="Q29" s="40">
        <f>(E29-$E$17)/$E$17</f>
        <v>-3.5882860478099687E-2</v>
      </c>
      <c r="R29" s="40">
        <f>(F29-$F$17)/$F$17</f>
        <v>-2.0283975659227773E-3</v>
      </c>
      <c r="S29" s="40">
        <f>(G29-$G$7)/$G$7</f>
        <v>0.10495452369554803</v>
      </c>
      <c r="T29" s="40">
        <f>(H29-$H$17)/$H$17</f>
        <v>0.13629691299870744</v>
      </c>
      <c r="U29" s="40">
        <f>(I29-$I$17)/$I$17</f>
        <v>0.67138193688792158</v>
      </c>
      <c r="V29" s="40">
        <f>(J29-$J$7)/$J$7</f>
        <v>0.14295114843480713</v>
      </c>
      <c r="W29" s="40">
        <f>(K29-$K$7)/$K$7</f>
        <v>-5.9668200195176567E-2</v>
      </c>
      <c r="X29" s="40">
        <f>(L29-$L$17)/$L$17</f>
        <v>-7.3057869236213088E-2</v>
      </c>
      <c r="Y29" s="40">
        <f>(M29-$M$17)/$M$17</f>
        <v>0.17853771599198076</v>
      </c>
      <c r="Z29" s="40">
        <f>(N29-$N$17)/$N$17</f>
        <v>0.23722660150616257</v>
      </c>
    </row>
    <row r="30" spans="1:26" s="36" customFormat="1" x14ac:dyDescent="0.25">
      <c r="A30" s="41" t="s">
        <v>33</v>
      </c>
      <c r="B30" s="42" t="s">
        <v>1</v>
      </c>
      <c r="C30" s="42" t="s">
        <v>70</v>
      </c>
      <c r="D30" s="42" t="s">
        <v>5</v>
      </c>
      <c r="E30" s="43">
        <v>311.2</v>
      </c>
      <c r="F30" s="44">
        <v>49.42</v>
      </c>
      <c r="G30" s="43">
        <v>1081.5</v>
      </c>
      <c r="H30" s="43">
        <v>1038.5999999999999</v>
      </c>
      <c r="I30" s="43">
        <v>24.7</v>
      </c>
      <c r="J30" s="43">
        <v>879.5</v>
      </c>
      <c r="K30" s="43">
        <f>H30-J30</f>
        <v>159.09999999999991</v>
      </c>
      <c r="L30" s="43">
        <v>2001.8</v>
      </c>
      <c r="M30" s="44">
        <f>G30/E30</f>
        <v>3.4752570694087406</v>
      </c>
      <c r="N30" s="45">
        <f>J30/E30</f>
        <v>2.8261568123393319</v>
      </c>
      <c r="Q30" s="40">
        <f>(E30-$E$17)/$E$17</f>
        <v>-5.2327056793381732E-2</v>
      </c>
      <c r="R30" s="40">
        <f>(F30-$F$17)/$F$17</f>
        <v>-1.3999268446779388E-2</v>
      </c>
      <c r="S30" s="40">
        <f>(G30-$G$7)/$G$7</f>
        <v>0.2942795595978937</v>
      </c>
      <c r="T30" s="40">
        <f>(H30-$H$17)/$H$17</f>
        <v>0.36529150143505029</v>
      </c>
      <c r="U30" s="40">
        <f>(I30-$I$17)/$I$17</f>
        <v>0.6126224156692055</v>
      </c>
      <c r="V30" s="40">
        <f>(J30-$J$7)/$J$7</f>
        <v>0.37796509259549405</v>
      </c>
      <c r="W30" s="40">
        <f>(K30-$K$7)/$K$7</f>
        <v>0.10901993587062526</v>
      </c>
      <c r="X30" s="40">
        <f>(L30-$L$17)/$L$17</f>
        <v>8.9770809516032501E-2</v>
      </c>
      <c r="Y30" s="40">
        <f>(M30-$M$17)/$M$17</f>
        <v>0.40442481977936051</v>
      </c>
      <c r="Z30" s="40">
        <f>(N30-$N$17)/$N$17</f>
        <v>0.51750845307915316</v>
      </c>
    </row>
    <row r="31" spans="1:26" s="36" customFormat="1" x14ac:dyDescent="0.25">
      <c r="A31" s="41" t="s">
        <v>34</v>
      </c>
      <c r="B31" s="42" t="s">
        <v>1</v>
      </c>
      <c r="C31" s="42" t="s">
        <v>70</v>
      </c>
      <c r="D31" s="42" t="s">
        <v>5</v>
      </c>
      <c r="E31" s="43">
        <v>303.89999999999998</v>
      </c>
      <c r="F31" s="44">
        <v>49.88</v>
      </c>
      <c r="G31" s="43">
        <v>944.9</v>
      </c>
      <c r="H31" s="43">
        <v>870.5</v>
      </c>
      <c r="I31" s="43">
        <v>27.9</v>
      </c>
      <c r="J31" s="43">
        <v>719</v>
      </c>
      <c r="K31" s="43">
        <f>H31-J31</f>
        <v>151.5</v>
      </c>
      <c r="L31" s="43">
        <v>2606.1</v>
      </c>
      <c r="M31" s="44">
        <f>G31/E31</f>
        <v>3.1092464626521883</v>
      </c>
      <c r="N31" s="45">
        <f>J31/E31</f>
        <v>2.3659098387627511</v>
      </c>
      <c r="Q31" s="40">
        <f>(E31-$E$17)/$E$17</f>
        <v>-7.4557174034411047E-2</v>
      </c>
      <c r="R31" s="40">
        <f>(F31-$F$17)/$F$17</f>
        <v>-4.8216007714559916E-3</v>
      </c>
      <c r="S31" s="40">
        <f>(G31-$G$7)/$G$7</f>
        <v>0.13080421254188601</v>
      </c>
      <c r="T31" s="40">
        <f>(H31-$H$17)/$H$17</f>
        <v>0.14431566724360811</v>
      </c>
      <c r="U31" s="40">
        <f>(I31-$I$17)/$I$17</f>
        <v>0.82154515778019555</v>
      </c>
      <c r="V31" s="40">
        <f>(J31-$J$7)/$J$7</f>
        <v>0.12650017234355906</v>
      </c>
      <c r="W31" s="40">
        <f>(K31-$K$7)/$K$7</f>
        <v>5.6043496445002033E-2</v>
      </c>
      <c r="X31" s="40">
        <f>(L31-$L$17)/$L$17</f>
        <v>0.41874897925853344</v>
      </c>
      <c r="Y31" s="40">
        <f>(M31-$M$17)/$M$17</f>
        <v>0.25651219916886275</v>
      </c>
      <c r="Z31" s="40">
        <f>(N31-$N$17)/$N$17</f>
        <v>0.2703782620518409</v>
      </c>
    </row>
    <row r="32" spans="1:26" s="36" customFormat="1" x14ac:dyDescent="0.25">
      <c r="A32" s="41" t="s">
        <v>35</v>
      </c>
      <c r="B32" s="42" t="s">
        <v>1</v>
      </c>
      <c r="C32" s="42" t="s">
        <v>70</v>
      </c>
      <c r="D32" s="42" t="s">
        <v>5</v>
      </c>
      <c r="E32" s="43">
        <v>305.89999999999998</v>
      </c>
      <c r="F32" s="44">
        <v>49.35</v>
      </c>
      <c r="G32" s="43">
        <v>997.1</v>
      </c>
      <c r="H32" s="43">
        <v>933.4</v>
      </c>
      <c r="I32" s="43">
        <v>21.1</v>
      </c>
      <c r="J32" s="43">
        <v>799.3</v>
      </c>
      <c r="K32" s="43">
        <f>H32-J32</f>
        <v>134.10000000000002</v>
      </c>
      <c r="L32" s="43">
        <v>1631.1</v>
      </c>
      <c r="M32" s="44">
        <f>G32/E32</f>
        <v>3.259561948349134</v>
      </c>
      <c r="N32" s="45">
        <f>J32/E32</f>
        <v>2.6129454069957503</v>
      </c>
      <c r="Q32" s="40">
        <f>(E32-$E$17)/$E$17</f>
        <v>-6.8466730954676994E-2</v>
      </c>
      <c r="R32" s="40">
        <f>(F32-$F$17)/$F$17</f>
        <v>-1.5395870049545997E-2</v>
      </c>
      <c r="S32" s="40">
        <f>(G32-$G$7)/$G$7</f>
        <v>0.19327429392053613</v>
      </c>
      <c r="T32" s="40">
        <f>(H32-$H$17)/$H$17</f>
        <v>0.22700085445741963</v>
      </c>
      <c r="U32" s="40">
        <f>(I32-$I$17)/$I$17</f>
        <v>0.37758433079434162</v>
      </c>
      <c r="V32" s="40">
        <f>(J32-$J$7)/$J$7</f>
        <v>0.25231097045091339</v>
      </c>
      <c r="W32" s="40">
        <f>(K32-$K$7)/$K$7</f>
        <v>-6.524466750313665E-2</v>
      </c>
      <c r="X32" s="40">
        <f>(L32-$L$17)/$L$17</f>
        <v>-0.11203658337416297</v>
      </c>
      <c r="Y32" s="40">
        <f>(M32-$M$17)/$M$17</f>
        <v>0.31725786335821621</v>
      </c>
      <c r="Z32" s="40">
        <f>(N32-$N$17)/$N$17</f>
        <v>0.40302432095700302</v>
      </c>
    </row>
    <row r="33" spans="1:26" s="36" customFormat="1" x14ac:dyDescent="0.25">
      <c r="A33" s="36" t="s">
        <v>36</v>
      </c>
      <c r="B33" s="36" t="s">
        <v>1</v>
      </c>
      <c r="C33" s="42" t="s">
        <v>70</v>
      </c>
      <c r="D33" s="36" t="s">
        <v>5</v>
      </c>
      <c r="E33" s="54">
        <v>342.7</v>
      </c>
      <c r="F33" s="55">
        <v>50.39</v>
      </c>
      <c r="G33" s="54">
        <v>1337.6</v>
      </c>
      <c r="H33" s="54">
        <v>1252.4000000000001</v>
      </c>
      <c r="I33" s="54">
        <v>33.299999999999997</v>
      </c>
      <c r="J33" s="54">
        <v>1006.7</v>
      </c>
      <c r="K33" s="54">
        <f>H33-J33</f>
        <v>245.70000000000005</v>
      </c>
      <c r="L33" s="54">
        <v>1970.6</v>
      </c>
      <c r="M33" s="55">
        <f>G33/E33</f>
        <v>3.90312226437117</v>
      </c>
      <c r="N33" s="55">
        <f>J33/E33</f>
        <v>2.9375547125765977</v>
      </c>
      <c r="Q33" s="40">
        <f>(E33-$E$17)/$E$17</f>
        <v>4.3597421712429571E-2</v>
      </c>
      <c r="R33" s="40">
        <f>(F33-$F$17)/$F$17</f>
        <v>5.3536394772720642E-3</v>
      </c>
      <c r="S33" s="40">
        <f>(G33-$G$7)/$G$7</f>
        <v>0.60076591670655799</v>
      </c>
      <c r="T33" s="40">
        <f>(H33-$H$17)/$H$17</f>
        <v>0.64634226496943703</v>
      </c>
      <c r="U33" s="40">
        <f>(I33-$I$17)/$I$17</f>
        <v>1.1741022850924914</v>
      </c>
      <c r="V33" s="40">
        <f>(J33-$J$7)/$J$7</f>
        <v>0.57725691724375661</v>
      </c>
      <c r="W33" s="40">
        <f>(K33-$K$7)/$K$7</f>
        <v>0.71267252195734021</v>
      </c>
      <c r="X33" s="40">
        <f>(L33-$L$17)/$L$17</f>
        <v>7.2785671511786193E-2</v>
      </c>
      <c r="Y33" s="40">
        <f>(M33-$M$17)/$M$17</f>
        <v>0.57733418657541313</v>
      </c>
      <c r="Z33" s="40">
        <f>(N33-$N$17)/$N$17</f>
        <v>0.57732369564716601</v>
      </c>
    </row>
    <row r="34" spans="1:26" s="36" customFormat="1" x14ac:dyDescent="0.25">
      <c r="A34" s="36" t="s">
        <v>40</v>
      </c>
      <c r="B34" s="36" t="s">
        <v>1</v>
      </c>
      <c r="C34" s="42" t="s">
        <v>70</v>
      </c>
      <c r="D34" s="36" t="s">
        <v>5</v>
      </c>
      <c r="E34" s="54">
        <v>333</v>
      </c>
      <c r="F34" s="55">
        <v>49.53</v>
      </c>
      <c r="G34" s="54">
        <v>1288</v>
      </c>
      <c r="H34" s="54">
        <v>1178.9000000000001</v>
      </c>
      <c r="I34" s="54">
        <v>39.4</v>
      </c>
      <c r="J34" s="54">
        <v>962.8</v>
      </c>
      <c r="K34" s="54">
        <f>H34-J34</f>
        <v>216.10000000000014</v>
      </c>
      <c r="L34" s="54">
        <v>1765.6</v>
      </c>
      <c r="M34" s="55">
        <f>G34/E34</f>
        <v>3.8678678678678677</v>
      </c>
      <c r="N34" s="55">
        <f>J34/E34</f>
        <v>2.8912912912912914</v>
      </c>
      <c r="Q34" s="40">
        <f>(E34-$E$17)/$E$17</f>
        <v>1.4058772775719456E-2</v>
      </c>
      <c r="R34" s="40">
        <f>(F34-$F$17)/$F$17</f>
        <v>-1.1804608785289026E-2</v>
      </c>
      <c r="S34" s="40">
        <f>(G34-$G$7)/$G$7</f>
        <v>0.54140737194830058</v>
      </c>
      <c r="T34" s="40">
        <f>(H34-$H$17)/$H$17</f>
        <v>0.54972284906776536</v>
      </c>
      <c r="U34" s="40">
        <f>(I34-$I$17)/$I$17</f>
        <v>1.5723612622415664</v>
      </c>
      <c r="V34" s="40">
        <f>(J34-$J$7)/$J$7</f>
        <v>0.50847616958606201</v>
      </c>
      <c r="W34" s="40">
        <f>(K34-$K$7)/$K$7</f>
        <v>0.50634323156280581</v>
      </c>
      <c r="X34" s="40">
        <f>(L34-$L$17)/$L$17</f>
        <v>-3.8815395503293569E-2</v>
      </c>
      <c r="Y34" s="40">
        <f>(M34-$M$17)/$M$17</f>
        <v>0.56308713996369175</v>
      </c>
      <c r="Z34" s="40">
        <f>(N34-$N$17)/$N$17</f>
        <v>0.55248249343139</v>
      </c>
    </row>
    <row r="35" spans="1:26" s="36" customFormat="1" x14ac:dyDescent="0.25">
      <c r="A35" s="36" t="s">
        <v>41</v>
      </c>
      <c r="B35" s="36" t="s">
        <v>1</v>
      </c>
      <c r="C35" s="42" t="s">
        <v>70</v>
      </c>
      <c r="D35" s="36" t="s">
        <v>5</v>
      </c>
      <c r="E35" s="54">
        <v>348.7</v>
      </c>
      <c r="F35" s="55">
        <v>50.8</v>
      </c>
      <c r="G35" s="54">
        <v>988.6</v>
      </c>
      <c r="H35" s="54">
        <v>915.7</v>
      </c>
      <c r="I35" s="54">
        <v>29.3</v>
      </c>
      <c r="J35" s="54">
        <v>756.4</v>
      </c>
      <c r="K35" s="54">
        <f>H35-J35</f>
        <v>159.30000000000007</v>
      </c>
      <c r="L35" s="54">
        <v>1739.9</v>
      </c>
      <c r="M35" s="55">
        <f>G35/E35</f>
        <v>2.8351018067106395</v>
      </c>
      <c r="N35" s="55">
        <f>J35/E35</f>
        <v>2.1691998852882133</v>
      </c>
      <c r="Q35" s="40">
        <f>(E35-$E$17)/$E$17</f>
        <v>6.1868750951631718E-2</v>
      </c>
      <c r="R35" s="40">
        <f>(F35-$F$17)/$F$17</f>
        <v>1.3533734579190661E-2</v>
      </c>
      <c r="S35" s="40">
        <f>(G35-$G$7)/$G$7</f>
        <v>0.18310196266156056</v>
      </c>
      <c r="T35" s="40">
        <f>(H35-$H$17)/$H$17</f>
        <v>0.20373332164844574</v>
      </c>
      <c r="U35" s="40">
        <f>(I35-$I$17)/$I$17</f>
        <v>0.91294885745375398</v>
      </c>
      <c r="V35" s="40">
        <f>(J35-$J$7)/$J$7</f>
        <v>0.18509698242095696</v>
      </c>
      <c r="W35" s="40">
        <f>(K35-$K$7)/$K$7</f>
        <v>0.11041405269761648</v>
      </c>
      <c r="X35" s="40">
        <f>(L35-$L$17)/$L$17</f>
        <v>-5.2806358538842496E-2</v>
      </c>
      <c r="Y35" s="40">
        <f>(M35-$M$17)/$M$17</f>
        <v>0.14572455056487366</v>
      </c>
      <c r="Z35" s="40">
        <f>(N35-$N$17)/$N$17</f>
        <v>0.16475460525435084</v>
      </c>
    </row>
    <row r="36" spans="1:26" s="36" customFormat="1" x14ac:dyDescent="0.25">
      <c r="A36" s="36" t="s">
        <v>42</v>
      </c>
      <c r="B36" s="36" t="s">
        <v>1</v>
      </c>
      <c r="C36" s="42" t="s">
        <v>70</v>
      </c>
      <c r="D36" s="36" t="s">
        <v>5</v>
      </c>
      <c r="E36" s="54">
        <v>339.7</v>
      </c>
      <c r="F36" s="55">
        <v>50.67</v>
      </c>
      <c r="G36" s="54">
        <v>1009.3</v>
      </c>
      <c r="H36" s="54">
        <v>909.5</v>
      </c>
      <c r="I36" s="54">
        <v>42.2</v>
      </c>
      <c r="J36" s="54">
        <v>779.8</v>
      </c>
      <c r="K36" s="54">
        <f>H36-J36</f>
        <v>129.70000000000005</v>
      </c>
      <c r="L36" s="54">
        <v>2627.2</v>
      </c>
      <c r="M36" s="55">
        <f>G36/E36</f>
        <v>2.9711510156020018</v>
      </c>
      <c r="N36" s="55">
        <f>J36/E36</f>
        <v>2.2955549013835737</v>
      </c>
      <c r="Q36" s="40">
        <f>(E36-$E$17)/$E$17</f>
        <v>3.4461757092828491E-2</v>
      </c>
      <c r="R36" s="40">
        <f>(F36-$F$17)/$F$17</f>
        <v>1.0940045888338492E-2</v>
      </c>
      <c r="S36" s="40">
        <f>(G36-$G$7)/$G$7</f>
        <v>0.20787458113930102</v>
      </c>
      <c r="T36" s="40">
        <f>(H36-$H$17)/$H$17</f>
        <v>0.19558311241592372</v>
      </c>
      <c r="U36" s="40">
        <f>(I36-$I$17)/$I$17</f>
        <v>1.7551686615886832</v>
      </c>
      <c r="V36" s="40">
        <f>(J36-$J$7)/$J$7</f>
        <v>0.22175915771002408</v>
      </c>
      <c r="W36" s="40">
        <f>(K36-$K$7)/$K$7</f>
        <v>-9.5915237696918731E-2</v>
      </c>
      <c r="X36" s="40">
        <f>(L36-$L$17)/$L$17</f>
        <v>0.43023572322935383</v>
      </c>
      <c r="Y36" s="40">
        <f>(M36-$M$17)/$M$17</f>
        <v>0.20070491082664954</v>
      </c>
      <c r="Z36" s="40">
        <f>(N36-$N$17)/$N$17</f>
        <v>0.23260108998459708</v>
      </c>
    </row>
    <row r="37" spans="1:26" s="36" customFormat="1" x14ac:dyDescent="0.25">
      <c r="A37" s="42" t="s">
        <v>48</v>
      </c>
      <c r="B37" s="36" t="s">
        <v>1</v>
      </c>
      <c r="C37" s="42" t="s">
        <v>70</v>
      </c>
      <c r="D37" s="36" t="s">
        <v>5</v>
      </c>
      <c r="E37" s="54">
        <v>369.5</v>
      </c>
      <c r="F37" s="55">
        <v>50.72</v>
      </c>
      <c r="G37" s="54">
        <v>1465.7</v>
      </c>
      <c r="H37" s="54">
        <v>1344.2</v>
      </c>
      <c r="I37" s="54">
        <v>48</v>
      </c>
      <c r="J37" s="54">
        <v>1143.9000000000001</v>
      </c>
      <c r="K37" s="54">
        <v>200.29999999999995</v>
      </c>
      <c r="L37" s="54">
        <v>2577.6999999999998</v>
      </c>
      <c r="M37" s="55">
        <v>3.9667117726657648</v>
      </c>
      <c r="N37" s="55">
        <v>3.0958051420838975</v>
      </c>
      <c r="Q37" s="40">
        <f>(E37-$E$17)/$E$17</f>
        <v>0.12520935898086588</v>
      </c>
      <c r="R37" s="40">
        <f>(F37-$F$17)/$F$17</f>
        <v>1.1937618461743151E-2</v>
      </c>
      <c r="S37" s="40">
        <f>(G37-$G$7)/$G$7</f>
        <v>0.75406893250359019</v>
      </c>
      <c r="T37" s="40">
        <f>(H37-$H$17)/$H$17</f>
        <v>0.76701794360581055</v>
      </c>
      <c r="U37" s="40">
        <f>(I37-$I$17)/$I$17</f>
        <v>2.1338411316648527</v>
      </c>
      <c r="V37" s="40">
        <f>(J37-$J$7)/$J$7</f>
        <v>0.79221633816939818</v>
      </c>
      <c r="W37" s="40">
        <f>(K37-$K$7)/$K$7</f>
        <v>0.39620800223058655</v>
      </c>
      <c r="X37" s="40">
        <f>(L37-$L$17)/$L$17</f>
        <v>0.40328814851107847</v>
      </c>
      <c r="Y37" s="40">
        <f>(M37-$M$17)/$M$17</f>
        <v>0.60303205063060039</v>
      </c>
      <c r="Z37" s="40">
        <f>(N37-$N$17)/$N$17</f>
        <v>0.66229646270390785</v>
      </c>
    </row>
    <row r="38" spans="1:26" s="36" customFormat="1" ht="15.75" thickBot="1" x14ac:dyDescent="0.3">
      <c r="A38" s="46" t="s">
        <v>49</v>
      </c>
      <c r="B38" s="47" t="s">
        <v>1</v>
      </c>
      <c r="C38" s="42" t="s">
        <v>70</v>
      </c>
      <c r="D38" s="47" t="s">
        <v>5</v>
      </c>
      <c r="E38" s="48">
        <v>348.8</v>
      </c>
      <c r="F38" s="49">
        <v>50.85</v>
      </c>
      <c r="G38" s="48">
        <v>1109.0999999999999</v>
      </c>
      <c r="H38" s="48">
        <v>1028.9000000000001</v>
      </c>
      <c r="I38" s="48">
        <v>25.9</v>
      </c>
      <c r="J38" s="48">
        <v>842.4</v>
      </c>
      <c r="K38" s="48">
        <v>186.50000000000011</v>
      </c>
      <c r="L38" s="48">
        <v>1614.1</v>
      </c>
      <c r="M38" s="49">
        <v>3.1797591743119265</v>
      </c>
      <c r="N38" s="50">
        <v>2.415137614678899</v>
      </c>
      <c r="Q38" s="40">
        <f>(E38-$E$17)/$E$17</f>
        <v>6.2173273105618494E-2</v>
      </c>
      <c r="R38" s="40">
        <f>(F38-$F$17)/$F$17</f>
        <v>1.4531307152595463E-2</v>
      </c>
      <c r="S38" s="40">
        <f>(G38-$G$7)/$G$7</f>
        <v>0.32730971756821431</v>
      </c>
      <c r="T38" s="40">
        <f>(H38-$H$17)/$H$17</f>
        <v>0.35254036763578234</v>
      </c>
      <c r="U38" s="40">
        <f>(I38-$I$17)/$I$17</f>
        <v>0.69096844396082668</v>
      </c>
      <c r="V38" s="40">
        <f>(J38-$J$7)/$J$7</f>
        <v>0.31983831040641741</v>
      </c>
      <c r="W38" s="40">
        <f>(K38-$K$7)/$K$7</f>
        <v>0.30001394116827063</v>
      </c>
      <c r="X38" s="40">
        <f>(L38-$L$17)/$L$17</f>
        <v>-0.12129130600468178</v>
      </c>
      <c r="Y38" s="40">
        <f>(M38-$M$17)/$M$17</f>
        <v>0.28500787600284444</v>
      </c>
      <c r="Z38" s="40">
        <f>(N38-$N$17)/$N$17</f>
        <v>0.29681117821306602</v>
      </c>
    </row>
    <row r="39" spans="1:26" s="36" customFormat="1" ht="15.75" thickTop="1" x14ac:dyDescent="0.25">
      <c r="A39" s="41"/>
      <c r="B39" s="42"/>
      <c r="C39" s="42"/>
      <c r="D39" s="42"/>
      <c r="E39" s="43"/>
      <c r="F39" s="44"/>
      <c r="G39" s="43"/>
      <c r="H39" s="43"/>
      <c r="I39" s="43"/>
      <c r="J39" s="43"/>
      <c r="K39" s="43"/>
      <c r="L39" s="43"/>
      <c r="M39" s="44"/>
      <c r="N39" s="45"/>
      <c r="Q39" s="40">
        <f t="shared" ref="Q39:Y39" si="3">AVERAGE(Q29:Q38)</f>
        <v>1.1013551235852421E-2</v>
      </c>
      <c r="R39" s="40">
        <f t="shared" si="3"/>
        <v>8.2465999401466468E-4</v>
      </c>
      <c r="S39" s="40">
        <f t="shared" si="3"/>
        <v>0.33378410722833884</v>
      </c>
      <c r="T39" s="40">
        <f t="shared" si="3"/>
        <v>0.35878447954779497</v>
      </c>
      <c r="U39" s="40">
        <f t="shared" si="3"/>
        <v>1.072252448313384</v>
      </c>
      <c r="V39" s="40">
        <f t="shared" si="3"/>
        <v>0.35043712593613885</v>
      </c>
      <c r="W39" s="40">
        <f t="shared" si="3"/>
        <v>0.19698870765370149</v>
      </c>
      <c r="X39" s="40">
        <f t="shared" si="3"/>
        <v>0.10168218193695903</v>
      </c>
      <c r="Y39" s="40">
        <f t="shared" si="3"/>
        <v>0.3531623312862493</v>
      </c>
      <c r="Z39" s="40">
        <f t="shared" ref="Z39" si="4">AVERAGE(Z29:Z38)</f>
        <v>0.3914407162828637</v>
      </c>
    </row>
    <row r="40" spans="1:26" s="36" customFormat="1" x14ac:dyDescent="0.25">
      <c r="A40" s="41"/>
      <c r="B40" s="42"/>
      <c r="C40" s="42"/>
      <c r="D40" s="42"/>
      <c r="E40" s="43"/>
      <c r="F40" s="44"/>
      <c r="G40" s="43"/>
      <c r="H40" s="43"/>
      <c r="I40" s="43"/>
      <c r="J40" s="43"/>
      <c r="K40" s="43"/>
      <c r="L40" s="43"/>
      <c r="M40" s="44"/>
      <c r="N40" s="44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s="36" customFormat="1" x14ac:dyDescent="0.25"/>
    <row r="42" spans="1:26" s="36" customFormat="1" x14ac:dyDescent="0.25">
      <c r="A42" s="33" t="s">
        <v>12</v>
      </c>
      <c r="B42" s="34" t="s">
        <v>11</v>
      </c>
      <c r="C42" s="34" t="s">
        <v>2</v>
      </c>
      <c r="D42" s="34" t="s">
        <v>71</v>
      </c>
      <c r="E42" s="37">
        <v>591.6</v>
      </c>
      <c r="F42" s="38">
        <v>56.63</v>
      </c>
      <c r="G42" s="37">
        <v>1331.2</v>
      </c>
      <c r="H42" s="37">
        <v>1284.5</v>
      </c>
      <c r="I42" s="37">
        <v>30</v>
      </c>
      <c r="J42" s="37">
        <v>1049.0999999999999</v>
      </c>
      <c r="K42" s="37">
        <f>H42-J42</f>
        <v>235.40000000000009</v>
      </c>
      <c r="L42" s="37">
        <v>3303.1</v>
      </c>
      <c r="M42" s="38">
        <f>G42/E42</f>
        <v>2.2501690331304935</v>
      </c>
      <c r="N42" s="39">
        <f>J42/E42</f>
        <v>1.7733265720081133</v>
      </c>
      <c r="Q42" s="40"/>
      <c r="R42" s="40"/>
      <c r="S42" s="40"/>
      <c r="T42" s="40"/>
      <c r="U42" s="40"/>
      <c r="V42" s="40"/>
      <c r="W42" s="40"/>
      <c r="X42" s="40"/>
      <c r="Y42" s="40"/>
    </row>
    <row r="43" spans="1:26" s="36" customFormat="1" x14ac:dyDescent="0.25">
      <c r="A43" s="41" t="s">
        <v>15</v>
      </c>
      <c r="B43" s="42" t="s">
        <v>11</v>
      </c>
      <c r="C43" s="42" t="s">
        <v>2</v>
      </c>
      <c r="D43" s="34" t="s">
        <v>71</v>
      </c>
      <c r="E43" s="43">
        <v>623.6</v>
      </c>
      <c r="F43" s="44">
        <v>57.66</v>
      </c>
      <c r="G43" s="43">
        <v>1328</v>
      </c>
      <c r="H43" s="43">
        <v>1238.8</v>
      </c>
      <c r="I43" s="43">
        <v>26.2</v>
      </c>
      <c r="J43" s="43">
        <v>992.3</v>
      </c>
      <c r="K43" s="43">
        <f>H43-J43</f>
        <v>246.5</v>
      </c>
      <c r="L43" s="43">
        <v>1882.1</v>
      </c>
      <c r="M43" s="44">
        <f>G43/E43</f>
        <v>2.1295702373316225</v>
      </c>
      <c r="N43" s="45">
        <f>J43/E43</f>
        <v>1.5912443874278381</v>
      </c>
      <c r="Q43" s="40"/>
      <c r="R43" s="40"/>
      <c r="S43" s="40"/>
      <c r="T43" s="40"/>
      <c r="U43" s="40"/>
      <c r="V43" s="40"/>
      <c r="W43" s="40"/>
      <c r="X43" s="40"/>
      <c r="Y43" s="40"/>
    </row>
    <row r="44" spans="1:26" s="36" customFormat="1" x14ac:dyDescent="0.25">
      <c r="A44" s="41" t="s">
        <v>23</v>
      </c>
      <c r="B44" s="42" t="s">
        <v>11</v>
      </c>
      <c r="C44" s="42" t="s">
        <v>2</v>
      </c>
      <c r="D44" s="34" t="s">
        <v>71</v>
      </c>
      <c r="E44" s="43">
        <v>575.4</v>
      </c>
      <c r="F44" s="44">
        <v>56.57</v>
      </c>
      <c r="G44" s="43">
        <v>1431.6</v>
      </c>
      <c r="H44" s="43">
        <v>1337.9</v>
      </c>
      <c r="I44" s="43">
        <v>40.9</v>
      </c>
      <c r="J44" s="43">
        <v>1125.5999999999999</v>
      </c>
      <c r="K44" s="43">
        <f>H44-J44</f>
        <v>212.30000000000018</v>
      </c>
      <c r="L44" s="43">
        <v>3702</v>
      </c>
      <c r="M44" s="44">
        <f>G44/E44</f>
        <v>2.4880083420229404</v>
      </c>
      <c r="N44" s="45">
        <f>J44/E44</f>
        <v>1.9562043795620436</v>
      </c>
      <c r="Q44" s="40"/>
      <c r="R44" s="40"/>
      <c r="S44" s="40"/>
      <c r="T44" s="40"/>
      <c r="U44" s="40"/>
      <c r="V44" s="40"/>
      <c r="W44" s="40"/>
      <c r="X44" s="40"/>
      <c r="Y44" s="40"/>
    </row>
    <row r="45" spans="1:26" s="36" customFormat="1" x14ac:dyDescent="0.25">
      <c r="A45" s="41" t="s">
        <v>24</v>
      </c>
      <c r="B45" s="42" t="s">
        <v>11</v>
      </c>
      <c r="C45" s="42" t="s">
        <v>2</v>
      </c>
      <c r="D45" s="34" t="s">
        <v>71</v>
      </c>
      <c r="E45" s="43">
        <v>560.4</v>
      </c>
      <c r="F45" s="44">
        <v>57.23</v>
      </c>
      <c r="G45" s="43">
        <v>1238.9000000000001</v>
      </c>
      <c r="H45" s="43">
        <v>1192.5999999999999</v>
      </c>
      <c r="I45" s="43">
        <v>29.6</v>
      </c>
      <c r="J45" s="43">
        <v>959.2</v>
      </c>
      <c r="K45" s="43">
        <f>H45-J45</f>
        <v>233.39999999999986</v>
      </c>
      <c r="L45" s="43">
        <v>3493</v>
      </c>
      <c r="M45" s="44">
        <f>G45/E45</f>
        <v>2.2107423269093509</v>
      </c>
      <c r="N45" s="45">
        <f>J45/E45</f>
        <v>1.71163454675232</v>
      </c>
      <c r="Q45" s="40"/>
      <c r="R45" s="40"/>
      <c r="S45" s="40"/>
      <c r="T45" s="40"/>
      <c r="U45" s="40"/>
      <c r="V45" s="40"/>
      <c r="W45" s="40"/>
      <c r="X45" s="40"/>
      <c r="Y45" s="40"/>
    </row>
    <row r="46" spans="1:26" s="36" customFormat="1" x14ac:dyDescent="0.25">
      <c r="A46" s="41" t="s">
        <v>25</v>
      </c>
      <c r="B46" s="42" t="s">
        <v>11</v>
      </c>
      <c r="C46" s="42" t="s">
        <v>2</v>
      </c>
      <c r="D46" s="34" t="s">
        <v>71</v>
      </c>
      <c r="E46" s="43"/>
      <c r="F46" s="44"/>
      <c r="G46" s="43"/>
      <c r="H46" s="43"/>
      <c r="I46" s="43"/>
      <c r="J46" s="43"/>
      <c r="K46" s="43"/>
      <c r="L46" s="43"/>
      <c r="M46" s="44"/>
      <c r="N46" s="45"/>
      <c r="Q46" s="40"/>
      <c r="R46" s="40"/>
      <c r="S46" s="40"/>
      <c r="T46" s="40"/>
      <c r="U46" s="40"/>
      <c r="V46" s="40"/>
      <c r="W46" s="40"/>
      <c r="X46" s="40"/>
      <c r="Y46" s="40"/>
    </row>
    <row r="47" spans="1:26" s="36" customFormat="1" x14ac:dyDescent="0.25">
      <c r="A47" s="41" t="s">
        <v>26</v>
      </c>
      <c r="B47" s="42" t="s">
        <v>11</v>
      </c>
      <c r="C47" s="42" t="s">
        <v>2</v>
      </c>
      <c r="D47" s="34" t="s">
        <v>71</v>
      </c>
      <c r="E47" s="43">
        <v>564.79999999999995</v>
      </c>
      <c r="F47" s="44">
        <v>57.12</v>
      </c>
      <c r="G47" s="43">
        <v>1285.5</v>
      </c>
      <c r="H47" s="43">
        <v>1198.3</v>
      </c>
      <c r="I47" s="43">
        <v>36.5</v>
      </c>
      <c r="J47" s="43">
        <v>946.7</v>
      </c>
      <c r="K47" s="43">
        <f>H47-J47</f>
        <v>251.59999999999991</v>
      </c>
      <c r="L47" s="43">
        <v>3070</v>
      </c>
      <c r="M47" s="44">
        <f>G47/E47</f>
        <v>2.2760269121813033</v>
      </c>
      <c r="N47" s="45">
        <f>J47/E47</f>
        <v>1.6761685552407934</v>
      </c>
      <c r="Q47" s="40"/>
      <c r="R47" s="40"/>
      <c r="S47" s="40"/>
      <c r="T47" s="40"/>
      <c r="U47" s="40"/>
      <c r="V47" s="40"/>
      <c r="W47" s="40"/>
      <c r="X47" s="40"/>
      <c r="Y47" s="40"/>
    </row>
    <row r="48" spans="1:26" s="36" customFormat="1" ht="15.75" thickBot="1" x14ac:dyDescent="0.3">
      <c r="A48" s="46" t="s">
        <v>27</v>
      </c>
      <c r="B48" s="47" t="s">
        <v>11</v>
      </c>
      <c r="C48" s="47" t="s">
        <v>2</v>
      </c>
      <c r="D48" s="34" t="s">
        <v>71</v>
      </c>
      <c r="E48" s="48">
        <v>600</v>
      </c>
      <c r="F48" s="49">
        <v>57.31</v>
      </c>
      <c r="G48" s="48">
        <v>1207.5999999999999</v>
      </c>
      <c r="H48" s="48">
        <v>1120.8</v>
      </c>
      <c r="I48" s="48">
        <v>33</v>
      </c>
      <c r="J48" s="48">
        <v>927.3</v>
      </c>
      <c r="K48" s="48">
        <v>193.5</v>
      </c>
      <c r="L48" s="48">
        <v>2214</v>
      </c>
      <c r="M48" s="49">
        <v>2.0126666666666666</v>
      </c>
      <c r="N48" s="50">
        <v>1.5454999999999999</v>
      </c>
      <c r="Q48" s="40"/>
      <c r="R48" s="40"/>
      <c r="S48" s="40"/>
      <c r="T48" s="40"/>
      <c r="U48" s="40"/>
      <c r="V48" s="40"/>
      <c r="W48" s="40"/>
      <c r="X48" s="40"/>
      <c r="Y48" s="40"/>
    </row>
    <row r="49" spans="1:26" s="36" customFormat="1" ht="15.75" thickTop="1" x14ac:dyDescent="0.25">
      <c r="A49" s="41"/>
      <c r="B49" s="42"/>
      <c r="C49" s="42"/>
      <c r="D49" s="42"/>
      <c r="E49" s="43">
        <f t="shared" ref="E49:N49" si="5">AVERAGE(E42:E48)</f>
        <v>585.9666666666667</v>
      </c>
      <c r="F49" s="44">
        <f t="shared" si="5"/>
        <v>57.086666666666666</v>
      </c>
      <c r="G49" s="43">
        <f t="shared" si="5"/>
        <v>1303.8</v>
      </c>
      <c r="H49" s="43">
        <f t="shared" si="5"/>
        <v>1228.8166666666668</v>
      </c>
      <c r="I49" s="43">
        <f t="shared" si="5"/>
        <v>32.699999999999996</v>
      </c>
      <c r="J49" s="43">
        <f t="shared" si="5"/>
        <v>1000.0333333333333</v>
      </c>
      <c r="K49" s="43">
        <f t="shared" si="5"/>
        <v>228.78333333333333</v>
      </c>
      <c r="L49" s="43">
        <f t="shared" si="5"/>
        <v>2944.0333333333333</v>
      </c>
      <c r="M49" s="44">
        <f t="shared" si="5"/>
        <v>2.2278639197070627</v>
      </c>
      <c r="N49" s="45">
        <f t="shared" si="5"/>
        <v>1.7090130734985181</v>
      </c>
      <c r="Q49" s="40"/>
      <c r="R49" s="40"/>
      <c r="S49" s="40"/>
      <c r="T49" s="40"/>
      <c r="U49" s="40"/>
      <c r="V49" s="40"/>
      <c r="W49" s="40"/>
      <c r="X49" s="40"/>
      <c r="Y49" s="40"/>
    </row>
    <row r="50" spans="1:26" s="36" customFormat="1" x14ac:dyDescent="0.25">
      <c r="A50" s="41"/>
      <c r="B50" s="42"/>
      <c r="C50" s="42"/>
      <c r="D50" s="42"/>
      <c r="E50" s="52"/>
      <c r="F50" s="53"/>
      <c r="G50" s="52"/>
      <c r="H50" s="52"/>
      <c r="I50" s="52"/>
      <c r="J50" s="52"/>
      <c r="K50" s="52"/>
      <c r="L50" s="52"/>
      <c r="M50" s="53"/>
      <c r="N50" s="53"/>
      <c r="Q50" s="40"/>
      <c r="R50" s="40"/>
      <c r="S50" s="40"/>
      <c r="T50" s="40"/>
      <c r="U50" s="40"/>
      <c r="V50" s="40"/>
      <c r="W50" s="40"/>
      <c r="X50" s="40"/>
      <c r="Y50" s="40"/>
    </row>
    <row r="51" spans="1:26" s="36" customFormat="1" ht="16.5" customHeight="1" x14ac:dyDescent="0.25">
      <c r="F51" s="55"/>
      <c r="M51" s="55"/>
      <c r="N51" s="55"/>
      <c r="Q51" s="40"/>
      <c r="R51" s="40"/>
      <c r="S51" s="40"/>
      <c r="T51" s="40"/>
      <c r="U51" s="40"/>
      <c r="V51" s="40"/>
      <c r="W51" s="40"/>
      <c r="X51" s="40"/>
      <c r="Y51" s="40"/>
    </row>
    <row r="53" spans="1:26" s="36" customFormat="1" x14ac:dyDescent="0.25">
      <c r="A53" s="33" t="s">
        <v>13</v>
      </c>
      <c r="B53" s="34" t="s">
        <v>11</v>
      </c>
      <c r="C53" s="34" t="s">
        <v>2</v>
      </c>
      <c r="D53" s="34" t="s">
        <v>5</v>
      </c>
      <c r="E53" s="37">
        <v>712.7</v>
      </c>
      <c r="F53" s="38">
        <v>58.27</v>
      </c>
      <c r="G53" s="37">
        <v>1422.6</v>
      </c>
      <c r="H53" s="37">
        <v>1366.9</v>
      </c>
      <c r="I53" s="37">
        <v>29.2</v>
      </c>
      <c r="J53" s="37">
        <v>1047.5</v>
      </c>
      <c r="K53" s="37">
        <f>H53-J53</f>
        <v>319.40000000000009</v>
      </c>
      <c r="L53" s="37">
        <v>2414.9</v>
      </c>
      <c r="M53" s="38">
        <f>G53/E53</f>
        <v>1.9960712782376875</v>
      </c>
      <c r="N53" s="39">
        <f>J53/E53</f>
        <v>1.469762873579346</v>
      </c>
      <c r="Q53" s="40">
        <f>(E53-$E$49)/$E$49</f>
        <v>0.21628078957847433</v>
      </c>
      <c r="R53" s="40">
        <f>(F53-$F$49)/$F$49</f>
        <v>2.0728716571295172E-2</v>
      </c>
      <c r="S53" s="40">
        <f>(G53-$G$49)/$G$49</f>
        <v>9.1118269673262739E-2</v>
      </c>
      <c r="T53" s="40">
        <f>(H53-$H$49)/$H$49</f>
        <v>0.11237098021131434</v>
      </c>
      <c r="U53" s="40">
        <f>(I53-$I$49)/$I$49</f>
        <v>-0.10703363914373079</v>
      </c>
      <c r="V53" s="40">
        <f>(J53-$J$49)/$J$49</f>
        <v>4.7465084497183459E-2</v>
      </c>
      <c r="W53" s="40">
        <f>(K53-$K$49)/$K$49</f>
        <v>0.39608071683543422</v>
      </c>
      <c r="X53" s="40">
        <f>(L53-$L$49)/$L$49</f>
        <v>-0.1797307548601125</v>
      </c>
      <c r="Y53" s="40">
        <f>(M53-$M$49)/$M$49</f>
        <v>-0.10404254919656543</v>
      </c>
      <c r="Z53" s="40">
        <f>(N53-$N$49)/$N$49</f>
        <v>-0.13999319468598526</v>
      </c>
    </row>
    <row r="54" spans="1:26" s="36" customFormat="1" x14ac:dyDescent="0.25">
      <c r="A54" s="41" t="s">
        <v>14</v>
      </c>
      <c r="B54" s="42" t="s">
        <v>11</v>
      </c>
      <c r="C54" s="42" t="s">
        <v>2</v>
      </c>
      <c r="D54" s="42" t="s">
        <v>5</v>
      </c>
      <c r="E54" s="43">
        <v>712</v>
      </c>
      <c r="F54" s="44">
        <v>58.01</v>
      </c>
      <c r="G54" s="43">
        <v>1350</v>
      </c>
      <c r="H54" s="43">
        <v>1245.3</v>
      </c>
      <c r="I54" s="43">
        <v>26.4</v>
      </c>
      <c r="J54" s="43">
        <v>986</v>
      </c>
      <c r="K54" s="43">
        <f>H54-J54</f>
        <v>259.29999999999995</v>
      </c>
      <c r="L54" s="43">
        <v>1957.5</v>
      </c>
      <c r="M54" s="44">
        <f>G54/E54</f>
        <v>1.896067415730337</v>
      </c>
      <c r="N54" s="45">
        <f>J54/E54</f>
        <v>1.3848314606741574</v>
      </c>
      <c r="Q54" s="40">
        <f>(E54-$E$49)/$E$49</f>
        <v>0.21508618237669941</v>
      </c>
      <c r="R54" s="40">
        <f>(F54-$F$49)/$F$49</f>
        <v>1.6174238000700666E-2</v>
      </c>
      <c r="S54" s="40">
        <f>(G54-$G$49)/$G$49</f>
        <v>3.5434882650713338E-2</v>
      </c>
      <c r="T54" s="40">
        <f>(H54-$H$49)/$H$49</f>
        <v>1.3413989068073446E-2</v>
      </c>
      <c r="U54" s="40">
        <f>(I54-$I$49)/$I$49</f>
        <v>-0.19266055045871552</v>
      </c>
      <c r="V54" s="40">
        <f>(J54-$J$49)/$J$49</f>
        <v>-1.4032865571147598E-2</v>
      </c>
      <c r="W54" s="40">
        <f>(K54-$K$49)/$K$49</f>
        <v>0.13338675602826527</v>
      </c>
      <c r="X54" s="40">
        <f>(L54-$L$49)/$L$49</f>
        <v>-0.33509584357061173</v>
      </c>
      <c r="Y54" s="40">
        <f>(M54-$M$49)/$M$49</f>
        <v>-0.14893032785429414</v>
      </c>
      <c r="Z54" s="40">
        <f>(N54-$N$49)/$N$49</f>
        <v>-0.18968936976048342</v>
      </c>
    </row>
    <row r="55" spans="1:26" s="36" customFormat="1" x14ac:dyDescent="0.25">
      <c r="A55" s="41" t="s">
        <v>16</v>
      </c>
      <c r="B55" s="42" t="s">
        <v>11</v>
      </c>
      <c r="C55" s="42" t="s">
        <v>2</v>
      </c>
      <c r="D55" s="42" t="s">
        <v>5</v>
      </c>
      <c r="E55" s="43">
        <v>627</v>
      </c>
      <c r="F55" s="44">
        <v>58.31</v>
      </c>
      <c r="G55" s="43">
        <v>1351.9</v>
      </c>
      <c r="H55" s="43">
        <v>1208.0999999999999</v>
      </c>
      <c r="I55" s="43">
        <v>34</v>
      </c>
      <c r="J55" s="43">
        <v>959.8</v>
      </c>
      <c r="K55" s="43">
        <f>H55-J55</f>
        <v>248.29999999999995</v>
      </c>
      <c r="L55" s="43">
        <v>2526.6999999999998</v>
      </c>
      <c r="M55" s="44">
        <f>G55/E55</f>
        <v>2.1561403508771932</v>
      </c>
      <c r="N55" s="45">
        <f>J55/E55</f>
        <v>1.5307814992025517</v>
      </c>
      <c r="Q55" s="40">
        <f>(E55-$E$49)/$E$49</f>
        <v>7.0026736446896803E-2</v>
      </c>
      <c r="R55" s="40">
        <f>(F55-$F$49)/$F$49</f>
        <v>2.1429405582155839E-2</v>
      </c>
      <c r="S55" s="40">
        <f>(G55-$G$49)/$G$49</f>
        <v>3.6892161374444038E-2</v>
      </c>
      <c r="T55" s="40">
        <f>(H55-$H$49)/$H$49</f>
        <v>-1.6859037827720642E-2</v>
      </c>
      <c r="U55" s="40">
        <f>(I55-$I$49)/$I$49</f>
        <v>3.9755351681957325E-2</v>
      </c>
      <c r="V55" s="40">
        <f>(J55-$J$49)/$J$49</f>
        <v>-4.0231992266924449E-2</v>
      </c>
      <c r="W55" s="40">
        <f>(K55-$K$49)/$K$49</f>
        <v>8.5306330589349263E-2</v>
      </c>
      <c r="X55" s="40">
        <f>(L55-$L$49)/$L$49</f>
        <v>-0.1417556413536985</v>
      </c>
      <c r="Y55" s="40">
        <f>(M55-$M$49)/$M$49</f>
        <v>-3.2193873331051656E-2</v>
      </c>
      <c r="Z55" s="40">
        <f>(N55-$N$49)/$N$49</f>
        <v>-0.10428918131744234</v>
      </c>
    </row>
    <row r="56" spans="1:26" s="36" customFormat="1" x14ac:dyDescent="0.25">
      <c r="A56" s="41" t="s">
        <v>17</v>
      </c>
      <c r="B56" s="42" t="s">
        <v>11</v>
      </c>
      <c r="C56" s="42" t="s">
        <v>2</v>
      </c>
      <c r="D56" s="42" t="s">
        <v>5</v>
      </c>
      <c r="E56" s="43">
        <v>663.8</v>
      </c>
      <c r="F56" s="44">
        <v>56.96</v>
      </c>
      <c r="G56" s="43">
        <v>1520</v>
      </c>
      <c r="H56" s="43">
        <v>1400</v>
      </c>
      <c r="I56" s="43">
        <v>39.799999999999997</v>
      </c>
      <c r="J56" s="43">
        <v>1134.9000000000001</v>
      </c>
      <c r="K56" s="43">
        <v>265.09999999999991</v>
      </c>
      <c r="L56" s="43">
        <v>1904.2</v>
      </c>
      <c r="M56" s="44">
        <v>2.2898463392588129</v>
      </c>
      <c r="N56" s="45">
        <v>1.7097017173847546</v>
      </c>
      <c r="Q56" s="40">
        <f>(E56-$E$49)/$E$49</f>
        <v>0.13282894362591716</v>
      </c>
      <c r="R56" s="40">
        <f>(F56-$F$49)/$F$49</f>
        <v>-2.2188485343921259E-3</v>
      </c>
      <c r="S56" s="40">
        <f>(G56-$G$49)/$G$49</f>
        <v>0.16582297898450687</v>
      </c>
      <c r="T56" s="40">
        <f>(H56-$H$49)/$H$49</f>
        <v>0.13930746382020628</v>
      </c>
      <c r="U56" s="40">
        <f>(I56-$I$49)/$I$49</f>
        <v>0.21712538226299702</v>
      </c>
      <c r="V56" s="40">
        <f>(J56-$J$49)/$J$49</f>
        <v>0.13486217126095809</v>
      </c>
      <c r="W56" s="40">
        <f>(K56-$K$49)/$K$49</f>
        <v>0.15873825307787534</v>
      </c>
      <c r="X56" s="40">
        <f>(L56-$L$49)/$L$49</f>
        <v>-0.35320025814925099</v>
      </c>
      <c r="Y56" s="40">
        <f>(M56-$M$49)/$M$49</f>
        <v>2.7821456689284756E-2</v>
      </c>
      <c r="Z56" s="40">
        <f>(N56-$N$49)/$N$49</f>
        <v>4.0294828454814045E-4</v>
      </c>
    </row>
    <row r="57" spans="1:26" s="36" customFormat="1" x14ac:dyDescent="0.25">
      <c r="A57" s="41" t="s">
        <v>60</v>
      </c>
      <c r="B57" s="42" t="s">
        <v>11</v>
      </c>
      <c r="C57" s="42" t="s">
        <v>2</v>
      </c>
      <c r="D57" s="42" t="s">
        <v>5</v>
      </c>
      <c r="E57" s="54">
        <v>514.1</v>
      </c>
      <c r="F57" s="55">
        <v>54.04</v>
      </c>
      <c r="G57" s="54">
        <v>1040.2</v>
      </c>
      <c r="H57" s="54">
        <v>985.7</v>
      </c>
      <c r="I57" s="54">
        <v>19.2</v>
      </c>
      <c r="J57" s="54">
        <v>802.9</v>
      </c>
      <c r="K57" s="54">
        <f>H57-J57</f>
        <v>182.80000000000007</v>
      </c>
      <c r="L57" s="54">
        <v>1476.9</v>
      </c>
      <c r="M57" s="55">
        <f>G57/E57</f>
        <v>2.0233417623030538</v>
      </c>
      <c r="N57" s="55">
        <f>J57/E57</f>
        <v>1.5617584127601634</v>
      </c>
      <c r="Q57" s="40">
        <f>(E57-$E$49)/$E$49</f>
        <v>-0.12264633938221743</v>
      </c>
      <c r="R57" s="40">
        <f>(F57-$F$49)/$F$49</f>
        <v>-5.336914632722177E-2</v>
      </c>
      <c r="S57" s="40">
        <f>(G57-$G$49)/$G$49</f>
        <v>-0.20217824819757627</v>
      </c>
      <c r="T57" s="40">
        <f>(H57-$H$49)/$H$49</f>
        <v>-0.19784616636601615</v>
      </c>
      <c r="U57" s="40">
        <f>(I57-$I$49)/$I$49</f>
        <v>-0.41284403669724767</v>
      </c>
      <c r="V57" s="40">
        <f>(J57-$J$49)/$J$49</f>
        <v>-0.19712676244125196</v>
      </c>
      <c r="W57" s="40">
        <f>(K57-$K$49)/$K$49</f>
        <v>-0.20099074816055917</v>
      </c>
      <c r="X57" s="40">
        <f>(L57-$L$49)/$L$49</f>
        <v>-0.49834127783879256</v>
      </c>
      <c r="Y57" s="40">
        <f>(M57-$M$49)/$M$49</f>
        <v>-9.1801907466099189E-2</v>
      </c>
      <c r="Z57" s="40">
        <f>(N57-$N$49)/$N$49</f>
        <v>-8.6163565991282859E-2</v>
      </c>
    </row>
    <row r="58" spans="1:26" s="36" customFormat="1" ht="15.75" thickBot="1" x14ac:dyDescent="0.3">
      <c r="A58" s="46" t="s">
        <v>61</v>
      </c>
      <c r="B58" s="47" t="s">
        <v>11</v>
      </c>
      <c r="C58" s="47" t="s">
        <v>2</v>
      </c>
      <c r="D58" s="47" t="s">
        <v>5</v>
      </c>
      <c r="E58" s="48">
        <v>595.4</v>
      </c>
      <c r="F58" s="49">
        <v>57.57</v>
      </c>
      <c r="G58" s="48">
        <v>1248.9000000000001</v>
      </c>
      <c r="H58" s="48">
        <v>1131.8</v>
      </c>
      <c r="I58" s="48">
        <v>29.4</v>
      </c>
      <c r="J58" s="48">
        <v>924.8</v>
      </c>
      <c r="K58" s="48">
        <v>207</v>
      </c>
      <c r="L58" s="48">
        <v>2333.4</v>
      </c>
      <c r="M58" s="49">
        <v>2.0975814578434666</v>
      </c>
      <c r="N58" s="50">
        <v>1.5532415183070205</v>
      </c>
      <c r="Q58" s="40">
        <f>(E58-$E$49)/$E$49</f>
        <v>1.6098754195346628E-2</v>
      </c>
      <c r="R58" s="40">
        <f>(F58-$F$49)/$F$49</f>
        <v>8.4666588812332289E-3</v>
      </c>
      <c r="S58" s="40">
        <f>(G58-$G$49)/$G$49</f>
        <v>-4.2107685227795573E-2</v>
      </c>
      <c r="T58" s="40">
        <f>(H58-$H$49)/$H$49</f>
        <v>-7.8951294605921846E-2</v>
      </c>
      <c r="U58" s="40">
        <f>(I58-$I$49)/$I$49</f>
        <v>-0.10091743119266047</v>
      </c>
      <c r="V58" s="40">
        <f>(J58-$J$49)/$J$49</f>
        <v>-7.5230825639145377E-2</v>
      </c>
      <c r="W58" s="40">
        <f>(K58-$K$49)/$K$49</f>
        <v>-9.5213812194944264E-2</v>
      </c>
      <c r="X58" s="40">
        <f>(L58-$L$49)/$L$49</f>
        <v>-0.20741386533214068</v>
      </c>
      <c r="Y58" s="40">
        <f>(M58-$M$49)/$M$49</f>
        <v>-5.8478644369233571E-2</v>
      </c>
      <c r="Z58" s="40">
        <f>(N58-$N$49)/$N$49</f>
        <v>-9.1147082258778656E-2</v>
      </c>
    </row>
    <row r="59" spans="1:26" s="36" customFormat="1" ht="15.75" thickTop="1" x14ac:dyDescent="0.25">
      <c r="A59" s="41"/>
      <c r="B59" s="42"/>
      <c r="C59" s="42"/>
      <c r="D59" s="42"/>
      <c r="E59" s="43">
        <f>AVERAGE(E53:E58)</f>
        <v>637.5</v>
      </c>
      <c r="F59" s="44">
        <f t="shared" ref="F59:N59" si="6">AVERAGE(F53:F58)</f>
        <v>57.193333333333335</v>
      </c>
      <c r="G59" s="43">
        <f t="shared" si="6"/>
        <v>1322.2666666666667</v>
      </c>
      <c r="H59" s="43">
        <f t="shared" si="6"/>
        <v>1222.9666666666665</v>
      </c>
      <c r="I59" s="43">
        <f t="shared" si="6"/>
        <v>29.666666666666661</v>
      </c>
      <c r="J59" s="43">
        <f t="shared" si="6"/>
        <v>975.98333333333346</v>
      </c>
      <c r="K59" s="43">
        <f t="shared" si="6"/>
        <v>246.98333333333335</v>
      </c>
      <c r="L59" s="43">
        <f t="shared" si="6"/>
        <v>2102.2666666666664</v>
      </c>
      <c r="M59" s="44">
        <f t="shared" si="6"/>
        <v>2.0765081007084256</v>
      </c>
      <c r="N59" s="45">
        <f t="shared" si="6"/>
        <v>1.5350129136513322</v>
      </c>
      <c r="Q59" s="40">
        <f>AVERAGE(Q53:Q58)</f>
        <v>8.7945844473519483E-2</v>
      </c>
      <c r="R59" s="40">
        <f t="shared" ref="R59:Z59" si="7">AVERAGE(R53:R58)</f>
        <v>1.8685040289618355E-3</v>
      </c>
      <c r="S59" s="40">
        <f t="shared" si="7"/>
        <v>1.4163726542925864E-2</v>
      </c>
      <c r="T59" s="40">
        <f t="shared" si="7"/>
        <v>-4.7606776166774266E-3</v>
      </c>
      <c r="U59" s="40">
        <f t="shared" si="7"/>
        <v>-9.2762487257900025E-2</v>
      </c>
      <c r="V59" s="40">
        <f t="shared" si="7"/>
        <v>-2.4049198360054636E-2</v>
      </c>
      <c r="W59" s="40">
        <f t="shared" si="7"/>
        <v>7.9551249362570089E-2</v>
      </c>
      <c r="X59" s="40">
        <f t="shared" si="7"/>
        <v>-0.28592294018410119</v>
      </c>
      <c r="Y59" s="40">
        <f t="shared" si="7"/>
        <v>-6.7937640921326536E-2</v>
      </c>
      <c r="Z59" s="40">
        <f t="shared" si="7"/>
        <v>-0.10181324095490407</v>
      </c>
    </row>
    <row r="60" spans="1:26" s="36" customFormat="1" x14ac:dyDescent="0.25">
      <c r="A60" s="41"/>
      <c r="B60" s="42"/>
      <c r="C60" s="42"/>
      <c r="D60" s="42"/>
      <c r="E60" s="52"/>
      <c r="F60" s="53"/>
      <c r="G60" s="52"/>
      <c r="H60" s="52"/>
      <c r="I60" s="52"/>
      <c r="J60" s="52"/>
      <c r="K60" s="52"/>
      <c r="L60" s="52"/>
      <c r="M60" s="53"/>
      <c r="N60" s="53"/>
      <c r="Q60" s="40">
        <f>STDEV(Q53:Q58)/SQRT(6)</f>
        <v>5.3066368182301898E-2</v>
      </c>
      <c r="R60" s="40">
        <f t="shared" ref="R60:Z60" si="8">STDEV(R53:R58)/SQRT(6)</f>
        <v>1.1625303761607836E-2</v>
      </c>
      <c r="S60" s="40">
        <f t="shared" si="8"/>
        <v>5.1595185889409187E-2</v>
      </c>
      <c r="T60" s="40">
        <f t="shared" si="8"/>
        <v>5.0904615732539557E-2</v>
      </c>
      <c r="U60" s="40">
        <f t="shared" si="8"/>
        <v>8.6851110052968569E-2</v>
      </c>
      <c r="V60" s="40">
        <f t="shared" si="8"/>
        <v>4.5936451737807769E-2</v>
      </c>
      <c r="W60" s="40">
        <f t="shared" si="8"/>
        <v>8.5369687670626776E-2</v>
      </c>
      <c r="X60" s="40">
        <f t="shared" si="8"/>
        <v>5.4860558759481343E-2</v>
      </c>
      <c r="Y60" s="40">
        <f t="shared" si="8"/>
        <v>2.5146091325441777E-2</v>
      </c>
      <c r="Z60" s="40">
        <f t="shared" si="8"/>
        <v>2.5815293769310816E-2</v>
      </c>
    </row>
    <row r="61" spans="1:26" s="36" customFormat="1" x14ac:dyDescent="0.25">
      <c r="Q61" s="40"/>
      <c r="R61" s="40"/>
      <c r="S61" s="40"/>
      <c r="T61" s="40"/>
      <c r="U61" s="40"/>
      <c r="V61" s="40"/>
      <c r="W61" s="40"/>
      <c r="X61" s="40"/>
      <c r="Y61" s="40"/>
    </row>
    <row r="62" spans="1:26" s="36" customFormat="1" x14ac:dyDescent="0.25">
      <c r="A62" s="33" t="s">
        <v>29</v>
      </c>
      <c r="B62" s="34" t="s">
        <v>11</v>
      </c>
      <c r="C62" s="34" t="s">
        <v>70</v>
      </c>
      <c r="D62" s="34" t="s">
        <v>71</v>
      </c>
      <c r="E62" s="37">
        <v>503.5</v>
      </c>
      <c r="F62" s="38">
        <v>56.72</v>
      </c>
      <c r="G62" s="37">
        <v>1842.1</v>
      </c>
      <c r="H62" s="37">
        <v>1658.4</v>
      </c>
      <c r="I62" s="37">
        <v>70.400000000000006</v>
      </c>
      <c r="J62" s="37">
        <v>1357.2</v>
      </c>
      <c r="K62" s="37">
        <f>H62-J62</f>
        <v>301.20000000000005</v>
      </c>
      <c r="L62" s="37">
        <v>2585.5</v>
      </c>
      <c r="M62" s="38">
        <f>G62/E62</f>
        <v>3.6585898709036742</v>
      </c>
      <c r="N62" s="39">
        <f>J62/E62</f>
        <v>2.6955312810327707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s="36" customFormat="1" x14ac:dyDescent="0.25">
      <c r="A63" s="36" t="s">
        <v>30</v>
      </c>
      <c r="B63" s="36" t="s">
        <v>11</v>
      </c>
      <c r="C63" s="34" t="s">
        <v>70</v>
      </c>
      <c r="D63" s="34" t="s">
        <v>71</v>
      </c>
      <c r="E63" s="36">
        <v>584.79999999999995</v>
      </c>
      <c r="F63" s="55">
        <v>58.55</v>
      </c>
      <c r="G63" s="36">
        <v>1928.2</v>
      </c>
      <c r="H63" s="36">
        <v>1832.5</v>
      </c>
      <c r="I63" s="36">
        <v>61.2</v>
      </c>
      <c r="J63" s="36">
        <v>1617.5</v>
      </c>
      <c r="K63" s="36">
        <v>215</v>
      </c>
      <c r="L63" s="36">
        <v>2776.2</v>
      </c>
      <c r="M63" s="55">
        <v>3.2971956224350207</v>
      </c>
      <c r="N63" s="55">
        <v>2.7659028727770179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s="36" customFormat="1" x14ac:dyDescent="0.25">
      <c r="A64" s="36" t="s">
        <v>43</v>
      </c>
      <c r="B64" s="36" t="s">
        <v>11</v>
      </c>
      <c r="C64" s="34" t="s">
        <v>70</v>
      </c>
      <c r="D64" s="34" t="s">
        <v>71</v>
      </c>
      <c r="E64" s="54">
        <v>607.29999999999995</v>
      </c>
      <c r="F64" s="55">
        <v>57.4</v>
      </c>
      <c r="G64" s="54">
        <v>1996.2</v>
      </c>
      <c r="H64" s="54">
        <v>1851.4</v>
      </c>
      <c r="I64" s="54">
        <v>58.2</v>
      </c>
      <c r="J64" s="54">
        <v>1548.5</v>
      </c>
      <c r="K64" s="54">
        <f>H64-J64</f>
        <v>302.90000000000009</v>
      </c>
      <c r="L64" s="54">
        <v>2301.1999999999998</v>
      </c>
      <c r="M64" s="55">
        <f>G64/E64</f>
        <v>3.2870080684999179</v>
      </c>
      <c r="N64" s="55">
        <f>J64/E64</f>
        <v>2.5498106372468303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s="36" customFormat="1" x14ac:dyDescent="0.25">
      <c r="A65" s="42" t="s">
        <v>50</v>
      </c>
      <c r="B65" s="36" t="s">
        <v>11</v>
      </c>
      <c r="C65" s="34" t="s">
        <v>70</v>
      </c>
      <c r="D65" s="34" t="s">
        <v>71</v>
      </c>
      <c r="E65" s="54">
        <v>597.4</v>
      </c>
      <c r="F65" s="55">
        <v>56.87</v>
      </c>
      <c r="G65" s="54">
        <v>1968</v>
      </c>
      <c r="H65" s="54">
        <v>1823.1</v>
      </c>
      <c r="I65" s="54">
        <v>65.400000000000006</v>
      </c>
      <c r="J65" s="54">
        <v>1410</v>
      </c>
      <c r="K65" s="54">
        <v>413.09999999999991</v>
      </c>
      <c r="L65" s="54">
        <v>2519</v>
      </c>
      <c r="M65" s="55">
        <v>3.2942751925008369</v>
      </c>
      <c r="N65" s="55">
        <v>2.3602276531637094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s="36" customFormat="1" x14ac:dyDescent="0.25">
      <c r="A66" s="42" t="s">
        <v>51</v>
      </c>
      <c r="B66" s="36" t="s">
        <v>11</v>
      </c>
      <c r="C66" s="34" t="s">
        <v>70</v>
      </c>
      <c r="D66" s="34" t="s">
        <v>71</v>
      </c>
      <c r="E66" s="54">
        <v>731.7</v>
      </c>
      <c r="F66" s="55">
        <v>57.81</v>
      </c>
      <c r="G66" s="54">
        <v>2233.9</v>
      </c>
      <c r="H66" s="54">
        <v>2079.8000000000002</v>
      </c>
      <c r="I66" s="54">
        <v>60.4</v>
      </c>
      <c r="J66" s="54">
        <v>1717</v>
      </c>
      <c r="K66" s="54">
        <v>362.80000000000018</v>
      </c>
      <c r="L66" s="54">
        <v>2277.8000000000002</v>
      </c>
      <c r="M66" s="55">
        <v>3.0530271969386358</v>
      </c>
      <c r="N66" s="55">
        <v>2.3465901325679921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s="36" customFormat="1" ht="15.75" thickBot="1" x14ac:dyDescent="0.3">
      <c r="A67" s="46" t="s">
        <v>52</v>
      </c>
      <c r="B67" s="47" t="s">
        <v>11</v>
      </c>
      <c r="C67" s="34" t="s">
        <v>70</v>
      </c>
      <c r="D67" s="34" t="s">
        <v>71</v>
      </c>
      <c r="E67" s="48">
        <v>567.20000000000005</v>
      </c>
      <c r="F67" s="49">
        <v>57.4</v>
      </c>
      <c r="G67" s="48">
        <v>1966</v>
      </c>
      <c r="H67" s="48">
        <v>1850.3</v>
      </c>
      <c r="I67" s="48">
        <v>47.6</v>
      </c>
      <c r="J67" s="48">
        <v>1579.5</v>
      </c>
      <c r="K67" s="48">
        <v>270.79999999999995</v>
      </c>
      <c r="L67" s="48">
        <v>2276</v>
      </c>
      <c r="M67" s="49">
        <v>3.4661495063469672</v>
      </c>
      <c r="N67" s="50">
        <v>2.7847320169252465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s="36" customFormat="1" ht="15.75" thickTop="1" x14ac:dyDescent="0.25">
      <c r="A68" s="41"/>
      <c r="B68" s="42"/>
      <c r="C68" s="42"/>
      <c r="D68" s="42"/>
      <c r="E68" s="43"/>
      <c r="F68" s="44"/>
      <c r="G68" s="43"/>
      <c r="H68" s="43"/>
      <c r="I68" s="43"/>
      <c r="J68" s="43"/>
      <c r="K68" s="43"/>
      <c r="L68" s="43"/>
      <c r="M68" s="44"/>
      <c r="N68" s="45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s="36" customFormat="1" x14ac:dyDescent="0.25">
      <c r="A69" s="41"/>
      <c r="B69" s="42"/>
      <c r="C69" s="42"/>
      <c r="D69" s="42"/>
      <c r="E69" s="52"/>
      <c r="F69" s="53"/>
      <c r="G69" s="52"/>
      <c r="H69" s="52"/>
      <c r="I69" s="52"/>
      <c r="J69" s="52"/>
      <c r="K69" s="52"/>
      <c r="L69" s="52"/>
      <c r="M69" s="53"/>
      <c r="N69" s="53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2" spans="1:26" s="36" customFormat="1" x14ac:dyDescent="0.25">
      <c r="A72" s="33" t="s">
        <v>28</v>
      </c>
      <c r="B72" s="34" t="s">
        <v>11</v>
      </c>
      <c r="C72" s="34" t="s">
        <v>70</v>
      </c>
      <c r="D72" s="34" t="s">
        <v>5</v>
      </c>
      <c r="E72" s="37">
        <v>573.9</v>
      </c>
      <c r="F72" s="38">
        <v>55.77</v>
      </c>
      <c r="G72" s="37">
        <v>1573.9</v>
      </c>
      <c r="H72" s="37">
        <v>1510.2</v>
      </c>
      <c r="I72" s="37">
        <v>46.5</v>
      </c>
      <c r="J72" s="37">
        <v>1302.5</v>
      </c>
      <c r="K72" s="37">
        <f>H72-J72</f>
        <v>207.70000000000005</v>
      </c>
      <c r="L72" s="37">
        <v>1838.7</v>
      </c>
      <c r="M72" s="38">
        <f>G72/E72</f>
        <v>2.7424638438752398</v>
      </c>
      <c r="N72" s="39">
        <f>J72/E72</f>
        <v>2.2695591566474995</v>
      </c>
      <c r="Q72" s="40">
        <f>(E72-$E$59)/$E$59</f>
        <v>-9.9764705882352978E-2</v>
      </c>
      <c r="R72" s="40">
        <f>(F72-$F$59)/$F$59</f>
        <v>-2.4886350390488379E-2</v>
      </c>
      <c r="S72" s="40">
        <f>(G72-$G$49)/$G$49</f>
        <v>0.20716367541033912</v>
      </c>
      <c r="T72" s="40">
        <f>(H72-$H$59)/$H$59</f>
        <v>0.23486603614162307</v>
      </c>
      <c r="U72" s="40">
        <f>(I72-$I$49)/$I$49</f>
        <v>0.4220183486238534</v>
      </c>
      <c r="V72" s="40">
        <f>(J72-$J$49)/$J$49</f>
        <v>0.30245658478050735</v>
      </c>
      <c r="W72" s="40">
        <f>(K72-$K$49)/$K$49</f>
        <v>-9.2154148757922133E-2</v>
      </c>
      <c r="X72" s="40">
        <f>(L72-$L$59)/$L$59</f>
        <v>-0.1253726136868141</v>
      </c>
      <c r="Y72" s="40">
        <f>(M72-$M$59)/$M$59</f>
        <v>0.32070943664492108</v>
      </c>
      <c r="Z72" s="40">
        <f>(N72-$N$59)/$N$59</f>
        <v>0.47852772863578302</v>
      </c>
    </row>
    <row r="73" spans="1:26" s="36" customFormat="1" x14ac:dyDescent="0.25">
      <c r="A73" s="41" t="s">
        <v>31</v>
      </c>
      <c r="B73" s="42" t="s">
        <v>11</v>
      </c>
      <c r="C73" s="34" t="s">
        <v>70</v>
      </c>
      <c r="D73" s="42" t="s">
        <v>5</v>
      </c>
      <c r="E73" s="43">
        <v>618.5</v>
      </c>
      <c r="F73" s="44">
        <v>57.46</v>
      </c>
      <c r="G73" s="43">
        <v>1869.8</v>
      </c>
      <c r="H73" s="43">
        <v>1731.6</v>
      </c>
      <c r="I73" s="43">
        <v>57.3</v>
      </c>
      <c r="J73" s="43">
        <v>1412.2</v>
      </c>
      <c r="K73" s="43">
        <f>H73-J73</f>
        <v>319.39999999999986</v>
      </c>
      <c r="L73" s="43">
        <v>3226.1</v>
      </c>
      <c r="M73" s="44">
        <f>G73/E73</f>
        <v>3.0231204527081648</v>
      </c>
      <c r="N73" s="45">
        <f>J73/E73</f>
        <v>2.2832659660468879</v>
      </c>
      <c r="Q73" s="40">
        <f>(E73-$E$59)/$E$59</f>
        <v>-2.9803921568627451E-2</v>
      </c>
      <c r="R73" s="40">
        <f>(F73-$F$59)/$F$59</f>
        <v>4.662548082527084E-3</v>
      </c>
      <c r="S73" s="40">
        <f>(G73-$G$49)/$G$49</f>
        <v>0.4341156619113361</v>
      </c>
      <c r="T73" s="40">
        <f>(H73-$H$59)/$H$59</f>
        <v>0.41590122380004924</v>
      </c>
      <c r="U73" s="40">
        <f>(I73-$I$49)/$I$49</f>
        <v>0.75229357798165153</v>
      </c>
      <c r="V73" s="40">
        <f>(J73-$J$49)/$J$49</f>
        <v>0.41215292823572558</v>
      </c>
      <c r="W73" s="40">
        <f>(K73-$K$49)/$K$49</f>
        <v>0.39608071683543322</v>
      </c>
      <c r="X73" s="40">
        <f>(L73-$L$59)/$L$59</f>
        <v>0.53458172131667425</v>
      </c>
      <c r="Y73" s="40">
        <f>(M73-$M$59)/$M$59</f>
        <v>0.45586740146922183</v>
      </c>
      <c r="Z73" s="40">
        <f>(N73-$N$59)/$N$59</f>
        <v>0.48745717103818215</v>
      </c>
    </row>
    <row r="74" spans="1:26" s="36" customFormat="1" x14ac:dyDescent="0.25">
      <c r="A74" s="41" t="s">
        <v>37</v>
      </c>
      <c r="B74" s="42" t="s">
        <v>11</v>
      </c>
      <c r="C74" s="34" t="s">
        <v>70</v>
      </c>
      <c r="D74" s="42" t="s">
        <v>5</v>
      </c>
      <c r="E74" s="43">
        <v>569.5</v>
      </c>
      <c r="F74" s="44">
        <v>56.07</v>
      </c>
      <c r="G74" s="43">
        <v>2037.7</v>
      </c>
      <c r="H74" s="43">
        <v>1862</v>
      </c>
      <c r="I74" s="43">
        <v>84.3</v>
      </c>
      <c r="J74" s="43">
        <v>1549.9</v>
      </c>
      <c r="K74" s="43">
        <f>H74-J74</f>
        <v>312.09999999999991</v>
      </c>
      <c r="L74" s="43">
        <v>2021.3</v>
      </c>
      <c r="M74" s="44">
        <f>G74/E74</f>
        <v>3.5780509218612817</v>
      </c>
      <c r="N74" s="45">
        <f>J74/E74</f>
        <v>2.721510096575944</v>
      </c>
      <c r="Q74" s="40">
        <f>(E74-$E$59)/$E$59</f>
        <v>-0.10666666666666667</v>
      </c>
      <c r="R74" s="40">
        <f>(F74-$F$59)/$F$59</f>
        <v>-1.964098379764544E-2</v>
      </c>
      <c r="S74" s="40">
        <f>(G74-$G$49)/$G$49</f>
        <v>0.56289308176100639</v>
      </c>
      <c r="T74" s="40">
        <f>(H74-$H$59)/$H$59</f>
        <v>0.52252718798550002</v>
      </c>
      <c r="U74" s="40">
        <f>(I74-$I$49)/$I$49</f>
        <v>1.5779816513761471</v>
      </c>
      <c r="V74" s="40">
        <f>(J74-$J$49)/$J$49</f>
        <v>0.54984833838872049</v>
      </c>
      <c r="W74" s="40">
        <f>(K74-$K$49)/$K$49</f>
        <v>0.36417279813506193</v>
      </c>
      <c r="X74" s="40">
        <f>(L74-$L$59)/$L$59</f>
        <v>-3.8513984905181618E-2</v>
      </c>
      <c r="Y74" s="40">
        <f>(M74-$M$59)/$M$59</f>
        <v>0.72310954175453823</v>
      </c>
      <c r="Z74" s="40">
        <f>(N74-$N$59)/$N$59</f>
        <v>0.77295583142834501</v>
      </c>
    </row>
    <row r="75" spans="1:26" s="36" customFormat="1" x14ac:dyDescent="0.25">
      <c r="A75" s="41" t="s">
        <v>38</v>
      </c>
      <c r="B75" s="42" t="s">
        <v>11</v>
      </c>
      <c r="C75" s="34" t="s">
        <v>70</v>
      </c>
      <c r="D75" s="42" t="s">
        <v>5</v>
      </c>
      <c r="E75" s="43">
        <v>609.4</v>
      </c>
      <c r="F75" s="44">
        <v>59.03</v>
      </c>
      <c r="G75" s="43">
        <v>1981.6</v>
      </c>
      <c r="H75" s="43">
        <v>1781.2</v>
      </c>
      <c r="I75" s="43">
        <v>86</v>
      </c>
      <c r="J75" s="43">
        <v>1349.9</v>
      </c>
      <c r="K75" s="43">
        <f>H75-J75</f>
        <v>431.29999999999995</v>
      </c>
      <c r="L75" s="43">
        <v>2382.1</v>
      </c>
      <c r="M75" s="44">
        <f>G75/E75</f>
        <v>3.2517230062356415</v>
      </c>
      <c r="N75" s="45">
        <f>J75/E75</f>
        <v>2.2151296357072532</v>
      </c>
      <c r="Q75" s="40">
        <f>(E75-$E$59)/$E$59</f>
        <v>-4.4078431372549055E-2</v>
      </c>
      <c r="R75" s="40">
        <f>(F75-$F$59)/$F$59</f>
        <v>3.2113299918405398E-2</v>
      </c>
      <c r="S75" s="40">
        <f>(G75-$G$49)/$G$49</f>
        <v>0.51986500997085439</v>
      </c>
      <c r="T75" s="40">
        <f>(H75-$H$59)/$H$59</f>
        <v>0.45645833901169314</v>
      </c>
      <c r="U75" s="40">
        <f>(I75-$I$49)/$I$49</f>
        <v>1.6299694189602449</v>
      </c>
      <c r="V75" s="40">
        <f>(J75-$J$49)/$J$49</f>
        <v>0.34985500483317233</v>
      </c>
      <c r="W75" s="40">
        <f>(K75-$K$49)/$K$49</f>
        <v>0.88518977198222459</v>
      </c>
      <c r="X75" s="40">
        <f>(L75-$L$59)/$L$59</f>
        <v>0.13311029365129709</v>
      </c>
      <c r="Y75" s="40">
        <f>(M75-$M$59)/$M$59</f>
        <v>0.5659572939427866</v>
      </c>
      <c r="Z75" s="40">
        <f>(N75-$N$59)/$N$59</f>
        <v>0.44306905564600674</v>
      </c>
    </row>
    <row r="76" spans="1:26" s="36" customFormat="1" x14ac:dyDescent="0.25">
      <c r="A76" s="36" t="s">
        <v>39</v>
      </c>
      <c r="B76" s="36" t="s">
        <v>11</v>
      </c>
      <c r="C76" s="34" t="s">
        <v>70</v>
      </c>
      <c r="D76" s="36" t="s">
        <v>5</v>
      </c>
      <c r="E76" s="54">
        <v>595.4</v>
      </c>
      <c r="F76" s="55">
        <v>56.4</v>
      </c>
      <c r="G76" s="54">
        <v>1667</v>
      </c>
      <c r="H76" s="54">
        <v>1554.2</v>
      </c>
      <c r="I76" s="54">
        <v>47.2</v>
      </c>
      <c r="J76" s="54">
        <v>1258.8</v>
      </c>
      <c r="K76" s="54">
        <v>295.40000000000009</v>
      </c>
      <c r="L76" s="54">
        <v>2677.9</v>
      </c>
      <c r="M76" s="55">
        <v>2.799798454820289</v>
      </c>
      <c r="N76" s="55">
        <v>2.1142089351696338</v>
      </c>
      <c r="Q76" s="40">
        <f>(E76-$E$59)/$E$59</f>
        <v>-6.6039215686274549E-2</v>
      </c>
      <c r="R76" s="40">
        <f>(F76-$F$59)/$F$59</f>
        <v>-1.3871080545518182E-2</v>
      </c>
      <c r="S76" s="40">
        <f>(G76-$G$49)/$G$49</f>
        <v>0.27857033287314009</v>
      </c>
      <c r="T76" s="40">
        <f>(H76-$H$59)/$H$59</f>
        <v>0.27084412221646842</v>
      </c>
      <c r="U76" s="40">
        <f>(I76-$I$49)/$I$49</f>
        <v>0.44342507645259965</v>
      </c>
      <c r="V76" s="40">
        <f>(J76-$J$49)/$J$49</f>
        <v>0.25875804139862002</v>
      </c>
      <c r="W76" s="40">
        <f>(K76-$K$49)/$K$49</f>
        <v>0.29117797042325383</v>
      </c>
      <c r="X76" s="40">
        <f>(L76-$L$59)/$L$59</f>
        <v>0.27381556415297792</v>
      </c>
      <c r="Y76" s="40">
        <f>(M76-$M$59)/$M$59</f>
        <v>0.34832050684757948</v>
      </c>
      <c r="Z76" s="40">
        <f>(N76-$N$59)/$N$59</f>
        <v>0.37732322403762009</v>
      </c>
    </row>
    <row r="77" spans="1:26" s="36" customFormat="1" x14ac:dyDescent="0.25">
      <c r="A77" s="36" t="s">
        <v>44</v>
      </c>
      <c r="B77" s="36" t="s">
        <v>11</v>
      </c>
      <c r="C77" s="34" t="s">
        <v>70</v>
      </c>
      <c r="D77" s="36" t="s">
        <v>5</v>
      </c>
      <c r="E77" s="54">
        <v>599.29999999999995</v>
      </c>
      <c r="F77" s="55">
        <v>57.48</v>
      </c>
      <c r="G77" s="54">
        <v>1768.5</v>
      </c>
      <c r="H77" s="54">
        <v>1672.5</v>
      </c>
      <c r="I77" s="54">
        <v>49.5</v>
      </c>
      <c r="J77" s="54">
        <v>1330.9</v>
      </c>
      <c r="K77" s="54">
        <f>H77-J77</f>
        <v>341.59999999999991</v>
      </c>
      <c r="L77" s="54">
        <v>2410.8000000000002</v>
      </c>
      <c r="M77" s="55">
        <f>G77/E77</f>
        <v>2.950942766560988</v>
      </c>
      <c r="N77" s="55">
        <f>J77/E77</f>
        <v>2.2207575504755552</v>
      </c>
      <c r="Q77" s="40">
        <f>(E77-$E$59)/$E$59</f>
        <v>-5.9921568627451051E-2</v>
      </c>
      <c r="R77" s="40">
        <f>(F77-$F$59)/$F$59</f>
        <v>5.0122391887165475E-3</v>
      </c>
      <c r="S77" s="40">
        <f>(G77-$G$49)/$G$49</f>
        <v>0.35641969627243447</v>
      </c>
      <c r="T77" s="40">
        <f>(H77-$H$59)/$H$59</f>
        <v>0.36757611273133661</v>
      </c>
      <c r="U77" s="40">
        <f>(I77-$I$49)/$I$49</f>
        <v>0.51376146788990851</v>
      </c>
      <c r="V77" s="40">
        <f>(J77-$J$49)/$J$49</f>
        <v>0.33085563814539526</v>
      </c>
      <c r="W77" s="40">
        <f>(K77-$K$49)/$K$49</f>
        <v>0.49311575726670026</v>
      </c>
      <c r="X77" s="40">
        <f>(L77-$L$59)/$L$59</f>
        <v>0.14676222490010804</v>
      </c>
      <c r="Y77" s="40">
        <f>(M77-$M$59)/$M$59</f>
        <v>0.42110823721527429</v>
      </c>
      <c r="Z77" s="40">
        <f>(N77-$N$59)/$N$59</f>
        <v>0.44673541878748346</v>
      </c>
    </row>
    <row r="78" spans="1:26" s="36" customFormat="1" x14ac:dyDescent="0.25">
      <c r="A78" s="36" t="s">
        <v>45</v>
      </c>
      <c r="B78" s="36" t="s">
        <v>11</v>
      </c>
      <c r="C78" s="34" t="s">
        <v>70</v>
      </c>
      <c r="D78" s="36" t="s">
        <v>5</v>
      </c>
      <c r="E78" s="54">
        <v>685</v>
      </c>
      <c r="F78" s="55">
        <v>58.83</v>
      </c>
      <c r="G78" s="54">
        <v>1970.2</v>
      </c>
      <c r="H78" s="54">
        <v>1857.2</v>
      </c>
      <c r="I78" s="54">
        <v>50.8</v>
      </c>
      <c r="J78" s="54">
        <v>1541</v>
      </c>
      <c r="K78" s="54">
        <f>H78-J78</f>
        <v>316.20000000000005</v>
      </c>
      <c r="L78" s="54">
        <v>2412.4</v>
      </c>
      <c r="M78" s="55">
        <f>G78/E78</f>
        <v>2.876204379562044</v>
      </c>
      <c r="N78" s="55">
        <f>J78/E78</f>
        <v>2.2496350364963504</v>
      </c>
      <c r="Q78" s="40">
        <f>(E78-$E$59)/$E$59</f>
        <v>7.4509803921568626E-2</v>
      </c>
      <c r="R78" s="40">
        <f>(F78-$F$59)/$F$59</f>
        <v>2.8616388856510022E-2</v>
      </c>
      <c r="S78" s="40">
        <f>(G78-$G$49)/$G$49</f>
        <v>0.51112133762847067</v>
      </c>
      <c r="T78" s="40">
        <f>(H78-$H$59)/$H$59</f>
        <v>0.51860230586824418</v>
      </c>
      <c r="U78" s="40">
        <f>(I78-$I$49)/$I$49</f>
        <v>0.5535168195718656</v>
      </c>
      <c r="V78" s="40">
        <f>(J78-$J$49)/$J$49</f>
        <v>0.5409486350454985</v>
      </c>
      <c r="W78" s="40">
        <f>(K78-$K$49)/$K$49</f>
        <v>0.38209368398047666</v>
      </c>
      <c r="X78" s="40">
        <f>(L78-$L$59)/$L$59</f>
        <v>0.14752330817530301</v>
      </c>
      <c r="Y78" s="40">
        <f>(M78-$M$59)/$M$59</f>
        <v>0.38511589652878908</v>
      </c>
      <c r="Z78" s="40">
        <f>(N78-$N$59)/$N$59</f>
        <v>0.46554795499742607</v>
      </c>
    </row>
    <row r="79" spans="1:26" s="36" customFormat="1" x14ac:dyDescent="0.25">
      <c r="A79" s="36" t="s">
        <v>46</v>
      </c>
      <c r="B79" s="36" t="s">
        <v>11</v>
      </c>
      <c r="C79" s="34" t="s">
        <v>70</v>
      </c>
      <c r="D79" s="36" t="s">
        <v>5</v>
      </c>
      <c r="E79" s="54">
        <v>590.20000000000005</v>
      </c>
      <c r="F79" s="55">
        <v>58.82</v>
      </c>
      <c r="G79" s="54">
        <v>1438.6</v>
      </c>
      <c r="H79" s="54">
        <v>1333.1</v>
      </c>
      <c r="I79" s="54">
        <v>26.7</v>
      </c>
      <c r="J79" s="54">
        <v>1127.8</v>
      </c>
      <c r="K79" s="54">
        <f>H79-J79</f>
        <v>205.29999999999995</v>
      </c>
      <c r="L79" s="54">
        <v>2450</v>
      </c>
      <c r="M79" s="55">
        <f>G79/E79</f>
        <v>2.4374788207387321</v>
      </c>
      <c r="N79" s="55">
        <f>J79/E79</f>
        <v>1.9108776685869195</v>
      </c>
      <c r="Q79" s="40">
        <f>(E79-$E$59)/$E$59</f>
        <v>-7.4196078431372478E-2</v>
      </c>
      <c r="R79" s="40">
        <f>(F79-$F$59)/$F$59</f>
        <v>2.8441543303415289E-2</v>
      </c>
      <c r="S79" s="40">
        <f>(G79-$G$49)/$G$49</f>
        <v>0.10339009050467859</v>
      </c>
      <c r="T79" s="40">
        <f>(H79-$H$59)/$H$59</f>
        <v>9.0054239690370519E-2</v>
      </c>
      <c r="U79" s="40">
        <f>(I79-$I$49)/$I$49</f>
        <v>-0.18348623853211002</v>
      </c>
      <c r="V79" s="40">
        <f>(J79-$J$49)/$J$49</f>
        <v>0.127762407919736</v>
      </c>
      <c r="W79" s="40">
        <f>(K79-$K$49)/$K$49</f>
        <v>-0.10264442339914057</v>
      </c>
      <c r="X79" s="40">
        <f>(L79-$L$59)/$L$59</f>
        <v>0.16540876514238614</v>
      </c>
      <c r="Y79" s="40">
        <f>(M79-$M$59)/$M$59</f>
        <v>0.17383544995907169</v>
      </c>
      <c r="Z79" s="40">
        <f>(N79-$N$59)/$N$59</f>
        <v>0.24486097256440573</v>
      </c>
    </row>
    <row r="80" spans="1:26" s="36" customFormat="1" x14ac:dyDescent="0.25">
      <c r="A80" s="36" t="s">
        <v>53</v>
      </c>
      <c r="B80" s="36" t="s">
        <v>11</v>
      </c>
      <c r="C80" s="34" t="s">
        <v>70</v>
      </c>
      <c r="D80" s="36" t="s">
        <v>5</v>
      </c>
      <c r="E80" s="54">
        <v>650.79999999999995</v>
      </c>
      <c r="F80" s="55">
        <v>57.93</v>
      </c>
      <c r="G80" s="54">
        <v>2203</v>
      </c>
      <c r="H80" s="54">
        <v>2051.1999999999998</v>
      </c>
      <c r="I80" s="54">
        <v>57</v>
      </c>
      <c r="J80" s="54">
        <v>1667.5</v>
      </c>
      <c r="K80" s="54">
        <v>383.69999999999982</v>
      </c>
      <c r="L80" s="54">
        <v>2995</v>
      </c>
      <c r="M80" s="55">
        <v>3.3850645359557472</v>
      </c>
      <c r="N80" s="55">
        <v>2.5622311001843885</v>
      </c>
      <c r="Q80" s="40">
        <f>(E80-$E$59)/$E$59</f>
        <v>2.0862745098039145E-2</v>
      </c>
      <c r="R80" s="40">
        <f>(F80-$F$59)/$F$59</f>
        <v>1.288028907798108E-2</v>
      </c>
      <c r="S80" s="40">
        <f>(G80-$G$49)/$G$49</f>
        <v>0.68967633072557144</v>
      </c>
      <c r="T80" s="40">
        <f>(H80-$H$59)/$H$59</f>
        <v>0.67723295810733475</v>
      </c>
      <c r="U80" s="40">
        <f>(I80-$I$49)/$I$49</f>
        <v>0.74311926605504608</v>
      </c>
      <c r="V80" s="40">
        <f>(J80-$J$49)/$J$49</f>
        <v>0.66744441851938274</v>
      </c>
      <c r="W80" s="40">
        <f>(K80-$K$49)/$K$49</f>
        <v>0.6771326582647329</v>
      </c>
      <c r="X80" s="40">
        <f>(L80-$L$59)/$L$59</f>
        <v>0.42465275575569245</v>
      </c>
      <c r="Y80" s="40">
        <f>(M80-$M$59)/$M$59</f>
        <v>0.63017160144999762</v>
      </c>
      <c r="Z80" s="40">
        <f>(N80-$N$59)/$N$59</f>
        <v>0.66919188587776401</v>
      </c>
    </row>
    <row r="81" spans="1:26" s="36" customFormat="1" x14ac:dyDescent="0.25">
      <c r="A81" s="36" t="s">
        <v>54</v>
      </c>
      <c r="B81" s="36" t="s">
        <v>11</v>
      </c>
      <c r="C81" s="34" t="s">
        <v>70</v>
      </c>
      <c r="D81" s="36" t="s">
        <v>5</v>
      </c>
      <c r="E81" s="54">
        <v>672.1</v>
      </c>
      <c r="F81" s="55">
        <v>57.97</v>
      </c>
      <c r="G81" s="54">
        <v>2455.6999999999998</v>
      </c>
      <c r="H81" s="54">
        <v>2244.1999999999998</v>
      </c>
      <c r="I81" s="54">
        <v>78.3</v>
      </c>
      <c r="J81" s="54">
        <v>1792.9</v>
      </c>
      <c r="K81" s="54">
        <v>451.29999999999973</v>
      </c>
      <c r="L81" s="54">
        <v>2443.6999999999998</v>
      </c>
      <c r="M81" s="55">
        <v>3.6537717601547386</v>
      </c>
      <c r="N81" s="55">
        <v>2.6676089867579229</v>
      </c>
      <c r="Q81" s="40">
        <f>(E81-$E$59)/$E$59</f>
        <v>5.4274509803921601E-2</v>
      </c>
      <c r="R81" s="40">
        <f>(F81-$F$59)/$F$59</f>
        <v>1.357967129036013E-2</v>
      </c>
      <c r="S81" s="40">
        <f>(G81-$G$49)/$G$49</f>
        <v>0.88349440098174559</v>
      </c>
      <c r="T81" s="40">
        <f>(H81-$H$59)/$H$59</f>
        <v>0.83504592657199717</v>
      </c>
      <c r="U81" s="40">
        <f>(I81-$I$49)/$I$49</f>
        <v>1.394495412844037</v>
      </c>
      <c r="V81" s="40">
        <f>(J81-$J$49)/$J$49</f>
        <v>0.79284023865871156</v>
      </c>
      <c r="W81" s="40">
        <f>(K81-$K$49)/$K$49</f>
        <v>0.97260872732570725</v>
      </c>
      <c r="X81" s="40">
        <f>(L81-$L$59)/$L$59</f>
        <v>0.16241199974630563</v>
      </c>
      <c r="Y81" s="40">
        <f>(M81-$M$59)/$M$59</f>
        <v>0.75957500907808184</v>
      </c>
      <c r="Z81" s="40">
        <f>(N81-$N$59)/$N$59</f>
        <v>0.73784139731599174</v>
      </c>
    </row>
    <row r="82" spans="1:26" s="36" customFormat="1" ht="15.75" thickBot="1" x14ac:dyDescent="0.3">
      <c r="A82" s="46" t="s">
        <v>55</v>
      </c>
      <c r="B82" s="47" t="s">
        <v>11</v>
      </c>
      <c r="C82" s="34" t="s">
        <v>70</v>
      </c>
      <c r="D82" s="47" t="s">
        <v>5</v>
      </c>
      <c r="E82" s="48">
        <v>641.29999999999995</v>
      </c>
      <c r="F82" s="49">
        <v>57.92</v>
      </c>
      <c r="G82" s="48">
        <v>1813.6</v>
      </c>
      <c r="H82" s="48">
        <v>1670.4</v>
      </c>
      <c r="I82" s="48">
        <v>55.3</v>
      </c>
      <c r="J82" s="48">
        <v>1355.4</v>
      </c>
      <c r="K82" s="48">
        <v>315</v>
      </c>
      <c r="L82" s="48">
        <v>2024.4</v>
      </c>
      <c r="M82" s="49">
        <v>2.8280056135973806</v>
      </c>
      <c r="N82" s="50">
        <v>2.1135194136909408</v>
      </c>
      <c r="Q82" s="40">
        <f>(E82-$E$59)/$E$59</f>
        <v>5.9607843137254191E-3</v>
      </c>
      <c r="R82" s="40">
        <f>(F82-$F$59)/$F$59</f>
        <v>1.2705443524886348E-2</v>
      </c>
      <c r="S82" s="40">
        <f>(G82-$G$49)/$G$49</f>
        <v>0.39101089124098787</v>
      </c>
      <c r="T82" s="40">
        <f>(H82-$H$59)/$H$59</f>
        <v>0.36585897680503721</v>
      </c>
      <c r="U82" s="40">
        <f>(I82-$I$49)/$I$49</f>
        <v>0.69113149847094812</v>
      </c>
      <c r="V82" s="40">
        <f>(J82-$J$49)/$J$49</f>
        <v>0.35535482150594994</v>
      </c>
      <c r="W82" s="40">
        <f>(K82-$K$49)/$K$49</f>
        <v>0.37684854665986744</v>
      </c>
      <c r="X82" s="40">
        <f>(L82-$L$59)/$L$59</f>
        <v>-3.703938605949119E-2</v>
      </c>
      <c r="Y82" s="40">
        <f>(M82-$M$59)/$M$59</f>
        <v>0.36190444556058921</v>
      </c>
      <c r="Z82" s="40">
        <f>(N82-$N$59)/$N$59</f>
        <v>0.37687402815622983</v>
      </c>
    </row>
    <row r="83" spans="1:26" s="36" customFormat="1" ht="15.75" thickTop="1" x14ac:dyDescent="0.25">
      <c r="A83" s="41"/>
      <c r="B83" s="42"/>
      <c r="C83" s="42"/>
      <c r="D83" s="42"/>
      <c r="E83" s="43"/>
      <c r="F83" s="44"/>
      <c r="G83" s="43"/>
      <c r="H83" s="43"/>
      <c r="I83" s="43"/>
      <c r="J83" s="43"/>
      <c r="K83" s="43"/>
      <c r="L83" s="43"/>
      <c r="M83" s="44"/>
      <c r="N83" s="45"/>
      <c r="Q83" s="40">
        <f>AVERAGE(Q72:Q82)</f>
        <v>-2.9532976827094496E-2</v>
      </c>
      <c r="R83" s="40">
        <f t="shared" ref="R83:Z83" si="9">AVERAGE(R72:R82)</f>
        <v>7.2375462281045362E-3</v>
      </c>
      <c r="S83" s="40">
        <f t="shared" si="9"/>
        <v>0.44888368266186957</v>
      </c>
      <c r="T83" s="40">
        <f t="shared" si="9"/>
        <v>0.43226976626633218</v>
      </c>
      <c r="U83" s="40">
        <f t="shared" si="9"/>
        <v>0.77620239088129028</v>
      </c>
      <c r="V83" s="40">
        <f t="shared" si="9"/>
        <v>0.42620700522103816</v>
      </c>
      <c r="W83" s="40">
        <f t="shared" si="9"/>
        <v>0.42214745988330865</v>
      </c>
      <c r="X83" s="40">
        <f t="shared" si="9"/>
        <v>0.16248551347175069</v>
      </c>
      <c r="Y83" s="40">
        <f t="shared" si="9"/>
        <v>0.46778862004098654</v>
      </c>
      <c r="Z83" s="40">
        <f t="shared" si="9"/>
        <v>0.50003496986229434</v>
      </c>
    </row>
    <row r="84" spans="1:26" s="36" customFormat="1" x14ac:dyDescent="0.25">
      <c r="A84" s="56"/>
      <c r="B84" s="57"/>
      <c r="C84" s="57"/>
      <c r="D84" s="57"/>
      <c r="E84" s="52"/>
      <c r="F84" s="53"/>
      <c r="G84" s="52"/>
      <c r="H84" s="52"/>
      <c r="I84" s="52"/>
      <c r="J84" s="52"/>
      <c r="K84" s="52"/>
      <c r="L84" s="52"/>
      <c r="M84" s="53"/>
      <c r="N84" s="53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s="36" customFormat="1" x14ac:dyDescent="0.25">
      <c r="W85" s="40"/>
      <c r="X85" s="40"/>
      <c r="Y85" s="40"/>
    </row>
  </sheetData>
  <conditionalFormatting sqref="A62:L62 A67:L67 A74:L75 A82:L82 A59:N59 D2:D6 C63:D67">
    <cfRule type="containsText" dxfId="280" priority="471" operator="containsText" text="IA">
      <formula>NOT(ISERROR(SEARCH("IA",A2)))</formula>
    </cfRule>
    <cfRule type="containsText" dxfId="279" priority="472" operator="containsText" text="SHAM">
      <formula>NOT(ISERROR(SEARCH("SHAM",A2)))</formula>
    </cfRule>
    <cfRule type="containsText" dxfId="278" priority="473" operator="containsText" text="M">
      <formula>NOT(ISERROR(SEARCH("M",A2)))</formula>
    </cfRule>
    <cfRule type="containsText" dxfId="277" priority="474" operator="containsText" text="F">
      <formula>NOT(ISERROR(SEARCH("F",A2)))</formula>
    </cfRule>
    <cfRule type="containsText" dxfId="276" priority="475" operator="containsText" text="BEUR">
      <formula>NOT(ISERROR(SEARCH("BEUR",A2)))</formula>
    </cfRule>
    <cfRule type="containsText" dxfId="275" priority="476" operator="containsText" text="VAL">
      <formula>NOT(ISERROR(SEARCH("VAL",A2)))</formula>
    </cfRule>
    <cfRule type="containsText" dxfId="274" priority="477" operator="containsText" text="ENT">
      <formula>NOT(ISERROR(SEARCH("ENT",A2)))</formula>
    </cfRule>
    <cfRule type="containsText" dxfId="273" priority="478" operator="containsText" text="IA">
      <formula>NOT(ISERROR(SEARCH("IA",A2)))</formula>
    </cfRule>
    <cfRule type="containsText" dxfId="272" priority="479" operator="containsText" text="SHAM">
      <formula>NOT(ISERROR(SEARCH("SHAM",A2)))</formula>
    </cfRule>
    <cfRule type="containsText" dxfId="271" priority="480" operator="containsText" text="M">
      <formula>NOT(ISERROR(SEARCH("M",A2)))</formula>
    </cfRule>
    <cfRule type="containsText" dxfId="270" priority="481" operator="containsText" text="F">
      <formula>NOT(ISERROR(SEARCH("F",A2)))</formula>
    </cfRule>
  </conditionalFormatting>
  <conditionalFormatting sqref="A42:L42 A45:L47 D43:D48">
    <cfRule type="containsText" dxfId="269" priority="460" operator="containsText" text="IA">
      <formula>NOT(ISERROR(SEARCH("IA",A42)))</formula>
    </cfRule>
    <cfRule type="containsText" dxfId="268" priority="461" operator="containsText" text="SHAM">
      <formula>NOT(ISERROR(SEARCH("SHAM",A42)))</formula>
    </cfRule>
    <cfRule type="containsText" dxfId="267" priority="462" operator="containsText" text="M">
      <formula>NOT(ISERROR(SEARCH("M",A42)))</formula>
    </cfRule>
    <cfRule type="containsText" dxfId="266" priority="463" operator="containsText" text="F">
      <formula>NOT(ISERROR(SEARCH("F",A42)))</formula>
    </cfRule>
    <cfRule type="containsText" dxfId="265" priority="464" operator="containsText" text="BEUR">
      <formula>NOT(ISERROR(SEARCH("BEUR",A42)))</formula>
    </cfRule>
    <cfRule type="containsText" dxfId="264" priority="465" operator="containsText" text="VAL">
      <formula>NOT(ISERROR(SEARCH("VAL",A42)))</formula>
    </cfRule>
    <cfRule type="containsText" dxfId="263" priority="466" operator="containsText" text="ENT">
      <formula>NOT(ISERROR(SEARCH("ENT",A42)))</formula>
    </cfRule>
    <cfRule type="containsText" dxfId="262" priority="467" operator="containsText" text="IA">
      <formula>NOT(ISERROR(SEARCH("IA",A42)))</formula>
    </cfRule>
    <cfRule type="containsText" dxfId="261" priority="468" operator="containsText" text="SHAM">
      <formula>NOT(ISERROR(SEARCH("SHAM",A42)))</formula>
    </cfRule>
    <cfRule type="containsText" dxfId="260" priority="469" operator="containsText" text="M">
      <formula>NOT(ISERROR(SEARCH("M",A42)))</formula>
    </cfRule>
    <cfRule type="containsText" dxfId="259" priority="470" operator="containsText" text="F">
      <formula>NOT(ISERROR(SEARCH("F",A42)))</formula>
    </cfRule>
  </conditionalFormatting>
  <conditionalFormatting sqref="A42:L42 D43:D48">
    <cfRule type="containsText" dxfId="258" priority="449" operator="containsText" text="IA">
      <formula>NOT(ISERROR(SEARCH("IA",A42)))</formula>
    </cfRule>
    <cfRule type="containsText" dxfId="257" priority="450" operator="containsText" text="SHAM">
      <formula>NOT(ISERROR(SEARCH("SHAM",A42)))</formula>
    </cfRule>
    <cfRule type="containsText" dxfId="256" priority="451" operator="containsText" text="M">
      <formula>NOT(ISERROR(SEARCH("M",A42)))</formula>
    </cfRule>
    <cfRule type="containsText" dxfId="255" priority="452" operator="containsText" text="F">
      <formula>NOT(ISERROR(SEARCH("F",A42)))</formula>
    </cfRule>
    <cfRule type="containsText" dxfId="254" priority="453" operator="containsText" text="BEUR">
      <formula>NOT(ISERROR(SEARCH("BEUR",A42)))</formula>
    </cfRule>
    <cfRule type="containsText" dxfId="253" priority="454" operator="containsText" text="VAL">
      <formula>NOT(ISERROR(SEARCH("VAL",A42)))</formula>
    </cfRule>
    <cfRule type="containsText" dxfId="252" priority="455" operator="containsText" text="ENT">
      <formula>NOT(ISERROR(SEARCH("ENT",A42)))</formula>
    </cfRule>
    <cfRule type="containsText" dxfId="251" priority="456" operator="containsText" text="IA">
      <formula>NOT(ISERROR(SEARCH("IA",A42)))</formula>
    </cfRule>
    <cfRule type="containsText" dxfId="250" priority="457" operator="containsText" text="SHAM">
      <formula>NOT(ISERROR(SEARCH("SHAM",A42)))</formula>
    </cfRule>
    <cfRule type="containsText" dxfId="249" priority="458" operator="containsText" text="M">
      <formula>NOT(ISERROR(SEARCH("M",A42)))</formula>
    </cfRule>
    <cfRule type="containsText" dxfId="248" priority="459" operator="containsText" text="F">
      <formula>NOT(ISERROR(SEARCH("F",A42)))</formula>
    </cfRule>
  </conditionalFormatting>
  <conditionalFormatting sqref="A48:L48">
    <cfRule type="containsText" dxfId="247" priority="438" operator="containsText" text="IA">
      <formula>NOT(ISERROR(SEARCH("IA",A48)))</formula>
    </cfRule>
    <cfRule type="containsText" dxfId="246" priority="439" operator="containsText" text="SHAM">
      <formula>NOT(ISERROR(SEARCH("SHAM",A48)))</formula>
    </cfRule>
    <cfRule type="containsText" dxfId="245" priority="440" operator="containsText" text="M">
      <formula>NOT(ISERROR(SEARCH("M",A48)))</formula>
    </cfRule>
    <cfRule type="containsText" dxfId="244" priority="441" operator="containsText" text="F">
      <formula>NOT(ISERROR(SEARCH("F",A48)))</formula>
    </cfRule>
    <cfRule type="containsText" dxfId="243" priority="442" operator="containsText" text="BEUR">
      <formula>NOT(ISERROR(SEARCH("BEUR",A48)))</formula>
    </cfRule>
    <cfRule type="containsText" dxfId="242" priority="443" operator="containsText" text="VAL">
      <formula>NOT(ISERROR(SEARCH("VAL",A48)))</formula>
    </cfRule>
    <cfRule type="containsText" dxfId="241" priority="444" operator="containsText" text="ENT">
      <formula>NOT(ISERROR(SEARCH("ENT",A48)))</formula>
    </cfRule>
    <cfRule type="containsText" dxfId="240" priority="445" operator="containsText" text="IA">
      <formula>NOT(ISERROR(SEARCH("IA",A48)))</formula>
    </cfRule>
    <cfRule type="containsText" dxfId="239" priority="446" operator="containsText" text="SHAM">
      <formula>NOT(ISERROR(SEARCH("SHAM",A48)))</formula>
    </cfRule>
    <cfRule type="containsText" dxfId="238" priority="447" operator="containsText" text="M">
      <formula>NOT(ISERROR(SEARCH("M",A48)))</formula>
    </cfRule>
    <cfRule type="containsText" dxfId="237" priority="448" operator="containsText" text="F">
      <formula>NOT(ISERROR(SEARCH("F",A48)))</formula>
    </cfRule>
  </conditionalFormatting>
  <conditionalFormatting sqref="A53:L54">
    <cfRule type="containsText" dxfId="236" priority="416" operator="containsText" text="IA">
      <formula>NOT(ISERROR(SEARCH("IA",A53)))</formula>
    </cfRule>
    <cfRule type="containsText" dxfId="235" priority="417" operator="containsText" text="SHAM">
      <formula>NOT(ISERROR(SEARCH("SHAM",A53)))</formula>
    </cfRule>
    <cfRule type="containsText" dxfId="234" priority="418" operator="containsText" text="M">
      <formula>NOT(ISERROR(SEARCH("M",A53)))</formula>
    </cfRule>
    <cfRule type="containsText" dxfId="233" priority="419" operator="containsText" text="F">
      <formula>NOT(ISERROR(SEARCH("F",A53)))</formula>
    </cfRule>
    <cfRule type="containsText" dxfId="232" priority="420" operator="containsText" text="BEUR">
      <formula>NOT(ISERROR(SEARCH("BEUR",A53)))</formula>
    </cfRule>
    <cfRule type="containsText" dxfId="231" priority="421" operator="containsText" text="VAL">
      <formula>NOT(ISERROR(SEARCH("VAL",A53)))</formula>
    </cfRule>
    <cfRule type="containsText" dxfId="230" priority="422" operator="containsText" text="ENT">
      <formula>NOT(ISERROR(SEARCH("ENT",A53)))</formula>
    </cfRule>
    <cfRule type="containsText" dxfId="229" priority="423" operator="containsText" text="IA">
      <formula>NOT(ISERROR(SEARCH("IA",A53)))</formula>
    </cfRule>
    <cfRule type="containsText" dxfId="228" priority="424" operator="containsText" text="SHAM">
      <formula>NOT(ISERROR(SEARCH("SHAM",A53)))</formula>
    </cfRule>
    <cfRule type="containsText" dxfId="227" priority="425" operator="containsText" text="M">
      <formula>NOT(ISERROR(SEARCH("M",A53)))</formula>
    </cfRule>
    <cfRule type="containsText" dxfId="226" priority="426" operator="containsText" text="F">
      <formula>NOT(ISERROR(SEARCH("F",A53)))</formula>
    </cfRule>
  </conditionalFormatting>
  <conditionalFormatting sqref="A55:L56 A58:L58 A57:D57">
    <cfRule type="containsText" dxfId="225" priority="405" operator="containsText" text="IA">
      <formula>NOT(ISERROR(SEARCH("IA",A55)))</formula>
    </cfRule>
    <cfRule type="containsText" dxfId="224" priority="406" operator="containsText" text="SHAM">
      <formula>NOT(ISERROR(SEARCH("SHAM",A55)))</formula>
    </cfRule>
    <cfRule type="containsText" dxfId="223" priority="407" operator="containsText" text="M">
      <formula>NOT(ISERROR(SEARCH("M",A55)))</formula>
    </cfRule>
    <cfRule type="containsText" dxfId="222" priority="408" operator="containsText" text="F">
      <formula>NOT(ISERROR(SEARCH("F",A55)))</formula>
    </cfRule>
    <cfRule type="containsText" dxfId="221" priority="409" operator="containsText" text="BEUR">
      <formula>NOT(ISERROR(SEARCH("BEUR",A55)))</formula>
    </cfRule>
    <cfRule type="containsText" dxfId="220" priority="410" operator="containsText" text="VAL">
      <formula>NOT(ISERROR(SEARCH("VAL",A55)))</formula>
    </cfRule>
    <cfRule type="containsText" dxfId="219" priority="411" operator="containsText" text="ENT">
      <formula>NOT(ISERROR(SEARCH("ENT",A55)))</formula>
    </cfRule>
    <cfRule type="containsText" dxfId="218" priority="412" operator="containsText" text="IA">
      <formula>NOT(ISERROR(SEARCH("IA",A55)))</formula>
    </cfRule>
    <cfRule type="containsText" dxfId="217" priority="413" operator="containsText" text="SHAM">
      <formula>NOT(ISERROR(SEARCH("SHAM",A55)))</formula>
    </cfRule>
    <cfRule type="containsText" dxfId="216" priority="414" operator="containsText" text="M">
      <formula>NOT(ISERROR(SEARCH("M",A55)))</formula>
    </cfRule>
    <cfRule type="containsText" dxfId="215" priority="415" operator="containsText" text="F">
      <formula>NOT(ISERROR(SEARCH("F",A55)))</formula>
    </cfRule>
  </conditionalFormatting>
  <conditionalFormatting sqref="A72:L72 C73:C82">
    <cfRule type="containsText" dxfId="214" priority="372" operator="containsText" text="IA">
      <formula>NOT(ISERROR(SEARCH("IA",A72)))</formula>
    </cfRule>
    <cfRule type="containsText" dxfId="213" priority="373" operator="containsText" text="SHAM">
      <formula>NOT(ISERROR(SEARCH("SHAM",A72)))</formula>
    </cfRule>
    <cfRule type="containsText" dxfId="212" priority="374" operator="containsText" text="M">
      <formula>NOT(ISERROR(SEARCH("M",A72)))</formula>
    </cfRule>
    <cfRule type="containsText" dxfId="211" priority="375" operator="containsText" text="F">
      <formula>NOT(ISERROR(SEARCH("F",A72)))</formula>
    </cfRule>
    <cfRule type="containsText" dxfId="210" priority="376" operator="containsText" text="BEUR">
      <formula>NOT(ISERROR(SEARCH("BEUR",A72)))</formula>
    </cfRule>
    <cfRule type="containsText" dxfId="209" priority="377" operator="containsText" text="VAL">
      <formula>NOT(ISERROR(SEARCH("VAL",A72)))</formula>
    </cfRule>
    <cfRule type="containsText" dxfId="208" priority="378" operator="containsText" text="ENT">
      <formula>NOT(ISERROR(SEARCH("ENT",A72)))</formula>
    </cfRule>
    <cfRule type="containsText" dxfId="207" priority="379" operator="containsText" text="IA">
      <formula>NOT(ISERROR(SEARCH("IA",A72)))</formula>
    </cfRule>
    <cfRule type="containsText" dxfId="206" priority="380" operator="containsText" text="SHAM">
      <formula>NOT(ISERROR(SEARCH("SHAM",A72)))</formula>
    </cfRule>
    <cfRule type="containsText" dxfId="205" priority="381" operator="containsText" text="M">
      <formula>NOT(ISERROR(SEARCH("M",A72)))</formula>
    </cfRule>
    <cfRule type="containsText" dxfId="204" priority="382" operator="containsText" text="F">
      <formula>NOT(ISERROR(SEARCH("F",A72)))</formula>
    </cfRule>
  </conditionalFormatting>
  <conditionalFormatting sqref="A73:L73">
    <cfRule type="containsText" dxfId="203" priority="361" operator="containsText" text="IA">
      <formula>NOT(ISERROR(SEARCH("IA",A73)))</formula>
    </cfRule>
    <cfRule type="containsText" dxfId="202" priority="362" operator="containsText" text="SHAM">
      <formula>NOT(ISERROR(SEARCH("SHAM",A73)))</formula>
    </cfRule>
    <cfRule type="containsText" dxfId="201" priority="363" operator="containsText" text="M">
      <formula>NOT(ISERROR(SEARCH("M",A73)))</formula>
    </cfRule>
    <cfRule type="containsText" dxfId="200" priority="364" operator="containsText" text="F">
      <formula>NOT(ISERROR(SEARCH("F",A73)))</formula>
    </cfRule>
    <cfRule type="containsText" dxfId="199" priority="365" operator="containsText" text="BEUR">
      <formula>NOT(ISERROR(SEARCH("BEUR",A73)))</formula>
    </cfRule>
    <cfRule type="containsText" dxfId="198" priority="367" operator="containsText" text="ENT">
      <formula>NOT(ISERROR(SEARCH("ENT",A73)))</formula>
    </cfRule>
    <cfRule type="containsText" dxfId="197" priority="368" operator="containsText" text="IA">
      <formula>NOT(ISERROR(SEARCH("IA",A73)))</formula>
    </cfRule>
    <cfRule type="containsText" dxfId="196" priority="369" operator="containsText" text="SHAM">
      <formula>NOT(ISERROR(SEARCH("SHAM",A73)))</formula>
    </cfRule>
    <cfRule type="containsText" dxfId="195" priority="370" operator="containsText" text="M">
      <formula>NOT(ISERROR(SEARCH("M",A73)))</formula>
    </cfRule>
    <cfRule type="containsText" dxfId="194" priority="371" operator="containsText" text="F">
      <formula>NOT(ISERROR(SEARCH("F",A73)))</formula>
    </cfRule>
  </conditionalFormatting>
  <conditionalFormatting sqref="A29:L32 C30:C38">
    <cfRule type="containsText" dxfId="193" priority="294" operator="containsText" text="IA">
      <formula>NOT(ISERROR(SEARCH("IA",A29)))</formula>
    </cfRule>
    <cfRule type="containsText" dxfId="192" priority="295" operator="containsText" text="SHAM">
      <formula>NOT(ISERROR(SEARCH("SHAM",A29)))</formula>
    </cfRule>
    <cfRule type="containsText" dxfId="191" priority="296" operator="containsText" text="M">
      <formula>NOT(ISERROR(SEARCH("M",A29)))</formula>
    </cfRule>
    <cfRule type="containsText" dxfId="190" priority="297" operator="containsText" text="F">
      <formula>NOT(ISERROR(SEARCH("F",A29)))</formula>
    </cfRule>
    <cfRule type="containsText" dxfId="189" priority="298" operator="containsText" text="BEUR">
      <formula>NOT(ISERROR(SEARCH("BEUR",A29)))</formula>
    </cfRule>
    <cfRule type="containsText" dxfId="188" priority="299" operator="containsText" text="VAL">
      <formula>NOT(ISERROR(SEARCH("VAL",A29)))</formula>
    </cfRule>
    <cfRule type="containsText" dxfId="187" priority="300" operator="containsText" text="ENT">
      <formula>NOT(ISERROR(SEARCH("ENT",A29)))</formula>
    </cfRule>
    <cfRule type="containsText" dxfId="186" priority="301" operator="containsText" text="IA">
      <formula>NOT(ISERROR(SEARCH("IA",A29)))</formula>
    </cfRule>
    <cfRule type="containsText" dxfId="185" priority="302" operator="containsText" text="SHAM">
      <formula>NOT(ISERROR(SEARCH("SHAM",A29)))</formula>
    </cfRule>
    <cfRule type="containsText" dxfId="184" priority="303" operator="containsText" text="M">
      <formula>NOT(ISERROR(SEARCH("M",A29)))</formula>
    </cfRule>
    <cfRule type="containsText" dxfId="183" priority="304" operator="containsText" text="F">
      <formula>NOT(ISERROR(SEARCH("F",A29)))</formula>
    </cfRule>
  </conditionalFormatting>
  <conditionalFormatting sqref="A38:L38">
    <cfRule type="containsText" dxfId="182" priority="271" operator="containsText" text="IA">
      <formula>NOT(ISERROR(SEARCH("IA",A38)))</formula>
    </cfRule>
    <cfRule type="containsText" dxfId="181" priority="272" operator="containsText" text="SHAM">
      <formula>NOT(ISERROR(SEARCH("SHAM",A38)))</formula>
    </cfRule>
    <cfRule type="containsText" dxfId="180" priority="273" operator="containsText" text="M">
      <formula>NOT(ISERROR(SEARCH("M",A38)))</formula>
    </cfRule>
    <cfRule type="containsText" dxfId="179" priority="274" operator="containsText" text="F">
      <formula>NOT(ISERROR(SEARCH("F",A38)))</formula>
    </cfRule>
    <cfRule type="containsText" dxfId="178" priority="275" operator="containsText" text="BEUR">
      <formula>NOT(ISERROR(SEARCH("BEUR",A38)))</formula>
    </cfRule>
    <cfRule type="containsText" dxfId="177" priority="276" operator="containsText" text="VAL">
      <formula>NOT(ISERROR(SEARCH("VAL",A38)))</formula>
    </cfRule>
    <cfRule type="containsText" dxfId="176" priority="277" operator="containsText" text="ENT">
      <formula>NOT(ISERROR(SEARCH("ENT",A38)))</formula>
    </cfRule>
    <cfRule type="containsText" dxfId="175" priority="278" operator="containsText" text="IA">
      <formula>NOT(ISERROR(SEARCH("IA",A38)))</formula>
    </cfRule>
    <cfRule type="containsText" dxfId="174" priority="279" operator="containsText" text="SHAM">
      <formula>NOT(ISERROR(SEARCH("SHAM",A38)))</formula>
    </cfRule>
    <cfRule type="containsText" dxfId="173" priority="280" operator="containsText" text="M">
      <formula>NOT(ISERROR(SEARCH("M",A38)))</formula>
    </cfRule>
    <cfRule type="containsText" dxfId="172" priority="281" operator="containsText" text="F">
      <formula>NOT(ISERROR(SEARCH("F",A38)))</formula>
    </cfRule>
  </conditionalFormatting>
  <conditionalFormatting sqref="C29:C38">
    <cfRule type="containsText" dxfId="171" priority="269" operator="containsText" text="ia">
      <formula>NOT(ISERROR(SEARCH("ia",C29)))</formula>
    </cfRule>
    <cfRule type="containsText" dxfId="170" priority="270" operator="containsText" text="ia">
      <formula>NOT(ISERROR(SEARCH("ia",C29)))</formula>
    </cfRule>
  </conditionalFormatting>
  <conditionalFormatting sqref="A21:D23">
    <cfRule type="containsText" dxfId="169" priority="182" operator="containsText" text="SHAM">
      <formula>NOT(ISERROR(SEARCH("SHAM",A21)))</formula>
    </cfRule>
    <cfRule type="containsText" dxfId="168" priority="183" operator="containsText" text="M">
      <formula>NOT(ISERROR(SEARCH("M",A21)))</formula>
    </cfRule>
    <cfRule type="containsText" dxfId="167" priority="184" operator="containsText" text="F">
      <formula>NOT(ISERROR(SEARCH("F",A21)))</formula>
    </cfRule>
    <cfRule type="containsText" dxfId="166" priority="185" operator="containsText" text="BEUR">
      <formula>NOT(ISERROR(SEARCH("BEUR",A21)))</formula>
    </cfRule>
    <cfRule type="containsText" dxfId="165" priority="186" operator="containsText" text="VAL">
      <formula>NOT(ISERROR(SEARCH("VAL",A21)))</formula>
    </cfRule>
    <cfRule type="containsText" dxfId="164" priority="188" operator="containsText" text="IA">
      <formula>NOT(ISERROR(SEARCH("IA",A21)))</formula>
    </cfRule>
    <cfRule type="containsText" dxfId="163" priority="189" operator="containsText" text="SHAM">
      <formula>NOT(ISERROR(SEARCH("SHAM",A21)))</formula>
    </cfRule>
    <cfRule type="containsText" dxfId="162" priority="190" operator="containsText" text="M">
      <formula>NOT(ISERROR(SEARCH("M",A21)))</formula>
    </cfRule>
    <cfRule type="containsText" dxfId="161" priority="191" operator="containsText" text="F">
      <formula>NOT(ISERROR(SEARCH("F",A21)))</formula>
    </cfRule>
  </conditionalFormatting>
  <conditionalFormatting sqref="A24:D24">
    <cfRule type="containsText" dxfId="160" priority="159" operator="containsText" text="IA">
      <formula>NOT(ISERROR(SEARCH("IA",A24)))</formula>
    </cfRule>
    <cfRule type="containsText" dxfId="159" priority="160" operator="containsText" text="SHAM">
      <formula>NOT(ISERROR(SEARCH("SHAM",A24)))</formula>
    </cfRule>
    <cfRule type="containsText" dxfId="158" priority="161" operator="containsText" text="M">
      <formula>NOT(ISERROR(SEARCH("M",A24)))</formula>
    </cfRule>
    <cfRule type="containsText" dxfId="157" priority="162" operator="containsText" text="F">
      <formula>NOT(ISERROR(SEARCH("F",A24)))</formula>
    </cfRule>
    <cfRule type="containsText" dxfId="156" priority="163" operator="containsText" text="BEUR">
      <formula>NOT(ISERROR(SEARCH("BEUR",A24)))</formula>
    </cfRule>
    <cfRule type="containsText" dxfId="155" priority="164" operator="containsText" text="VAL">
      <formula>NOT(ISERROR(SEARCH("VAL",A24)))</formula>
    </cfRule>
    <cfRule type="containsText" dxfId="154" priority="165" operator="containsText" text="ENT">
      <formula>NOT(ISERROR(SEARCH("ENT",A24)))</formula>
    </cfRule>
    <cfRule type="containsText" dxfId="153" priority="166" operator="containsText" text="IA">
      <formula>NOT(ISERROR(SEARCH("IA",A24)))</formula>
    </cfRule>
    <cfRule type="containsText" dxfId="152" priority="167" operator="containsText" text="SHAM">
      <formula>NOT(ISERROR(SEARCH("SHAM",A24)))</formula>
    </cfRule>
    <cfRule type="containsText" dxfId="151" priority="168" operator="containsText" text="M">
      <formula>NOT(ISERROR(SEARCH("M",A24)))</formula>
    </cfRule>
    <cfRule type="containsText" dxfId="150" priority="169" operator="containsText" text="F">
      <formula>NOT(ISERROR(SEARCH("F",A24)))</formula>
    </cfRule>
  </conditionalFormatting>
  <conditionalFormatting sqref="A20:L20 C21:D24">
    <cfRule type="containsText" dxfId="149" priority="148" operator="containsText" text="IA">
      <formula>NOT(ISERROR(SEARCH("IA",A20)))</formula>
    </cfRule>
    <cfRule type="containsText" dxfId="148" priority="149" operator="containsText" text="SHAM">
      <formula>NOT(ISERROR(SEARCH("SHAM",A20)))</formula>
    </cfRule>
    <cfRule type="containsText" dxfId="147" priority="150" operator="containsText" text="M">
      <formula>NOT(ISERROR(SEARCH("M",A20)))</formula>
    </cfRule>
    <cfRule type="containsText" dxfId="146" priority="151" operator="containsText" text="F">
      <formula>NOT(ISERROR(SEARCH("F",A20)))</formula>
    </cfRule>
    <cfRule type="containsText" dxfId="145" priority="153" operator="containsText" text="VAL">
      <formula>NOT(ISERROR(SEARCH("VAL",A20)))</formula>
    </cfRule>
    <cfRule type="containsText" dxfId="144" priority="154" operator="containsText" text="ENT">
      <formula>NOT(ISERROR(SEARCH("ENT",A20)))</formula>
    </cfRule>
    <cfRule type="containsText" dxfId="143" priority="155" operator="containsText" text="IA">
      <formula>NOT(ISERROR(SEARCH("IA",A20)))</formula>
    </cfRule>
    <cfRule type="containsText" dxfId="142" priority="156" operator="containsText" text="SHAM">
      <formula>NOT(ISERROR(SEARCH("SHAM",A20)))</formula>
    </cfRule>
    <cfRule type="containsText" dxfId="141" priority="157" operator="containsText" text="M">
      <formula>NOT(ISERROR(SEARCH("M",A20)))</formula>
    </cfRule>
    <cfRule type="containsText" dxfId="140" priority="158" operator="containsText" text="F">
      <formula>NOT(ISERROR(SEARCH("F",A20)))</formula>
    </cfRule>
  </conditionalFormatting>
  <conditionalFormatting sqref="A33:L33">
    <cfRule type="containsText" dxfId="139" priority="104" operator="containsText" text="IA">
      <formula>NOT(ISERROR(SEARCH("IA",A33)))</formula>
    </cfRule>
    <cfRule type="containsText" dxfId="138" priority="105" operator="containsText" text="SHAM">
      <formula>NOT(ISERROR(SEARCH("SHAM",A33)))</formula>
    </cfRule>
    <cfRule type="containsText" dxfId="137" priority="106" operator="containsText" text="M">
      <formula>NOT(ISERROR(SEARCH("M",A33)))</formula>
    </cfRule>
    <cfRule type="containsText" dxfId="136" priority="107" operator="containsText" text="F">
      <formula>NOT(ISERROR(SEARCH("F",A33)))</formula>
    </cfRule>
    <cfRule type="containsText" dxfId="135" priority="108" operator="containsText" text="BEUR">
      <formula>NOT(ISERROR(SEARCH("BEUR",A33)))</formula>
    </cfRule>
    <cfRule type="containsText" dxfId="134" priority="109" operator="containsText" text="VAL">
      <formula>NOT(ISERROR(SEARCH("VAL",A33)))</formula>
    </cfRule>
    <cfRule type="containsText" dxfId="133" priority="110" operator="containsText" text="ENT">
      <formula>NOT(ISERROR(SEARCH("ENT",A33)))</formula>
    </cfRule>
    <cfRule type="containsText" dxfId="132" priority="111" operator="containsText" text="IA">
      <formula>NOT(ISERROR(SEARCH("IA",A33)))</formula>
    </cfRule>
    <cfRule type="containsText" dxfId="131" priority="112" operator="containsText" text="SHAM">
      <formula>NOT(ISERROR(SEARCH("SHAM",A33)))</formula>
    </cfRule>
    <cfRule type="containsText" dxfId="130" priority="113" operator="containsText" text="M">
      <formula>NOT(ISERROR(SEARCH("M",A33)))</formula>
    </cfRule>
    <cfRule type="containsText" dxfId="129" priority="114" operator="containsText" text="F">
      <formula>NOT(ISERROR(SEARCH("F",A33)))</formula>
    </cfRule>
  </conditionalFormatting>
  <conditionalFormatting sqref="A44:L44">
    <cfRule type="containsText" dxfId="128" priority="93" operator="containsText" text="IA">
      <formula>NOT(ISERROR(SEARCH("IA",A44)))</formula>
    </cfRule>
    <cfRule type="containsText" dxfId="127" priority="94" operator="containsText" text="SHAM">
      <formula>NOT(ISERROR(SEARCH("SHAM",A44)))</formula>
    </cfRule>
    <cfRule type="containsText" dxfId="126" priority="95" operator="containsText" text="M">
      <formula>NOT(ISERROR(SEARCH("M",A44)))</formula>
    </cfRule>
    <cfRule type="containsText" dxfId="125" priority="96" operator="containsText" text="F">
      <formula>NOT(ISERROR(SEARCH("F",A44)))</formula>
    </cfRule>
    <cfRule type="containsText" dxfId="124" priority="97" operator="containsText" text="BEUR">
      <formula>NOT(ISERROR(SEARCH("BEUR",A44)))</formula>
    </cfRule>
    <cfRule type="containsText" dxfId="123" priority="98" operator="containsText" text="VAL">
      <formula>NOT(ISERROR(SEARCH("VAL",A44)))</formula>
    </cfRule>
    <cfRule type="containsText" dxfId="122" priority="99" operator="containsText" text="ENT">
      <formula>NOT(ISERROR(SEARCH("ENT",A44)))</formula>
    </cfRule>
    <cfRule type="containsText" dxfId="121" priority="100" operator="containsText" text="IA">
      <formula>NOT(ISERROR(SEARCH("IA",A44)))</formula>
    </cfRule>
    <cfRule type="containsText" dxfId="120" priority="101" operator="containsText" text="SHAM">
      <formula>NOT(ISERROR(SEARCH("SHAM",A44)))</formula>
    </cfRule>
    <cfRule type="containsText" dxfId="119" priority="102" operator="containsText" text="M">
      <formula>NOT(ISERROR(SEARCH("M",A44)))</formula>
    </cfRule>
    <cfRule type="containsText" dxfId="118" priority="103" operator="containsText" text="F">
      <formula>NOT(ISERROR(SEARCH("F",A44)))</formula>
    </cfRule>
  </conditionalFormatting>
  <conditionalFormatting sqref="A43:L43">
    <cfRule type="containsText" dxfId="117" priority="82" operator="containsText" text="IA">
      <formula>NOT(ISERROR(SEARCH("IA",A43)))</formula>
    </cfRule>
    <cfRule type="containsText" dxfId="116" priority="84" operator="containsText" text="M">
      <formula>NOT(ISERROR(SEARCH("M",A43)))</formula>
    </cfRule>
    <cfRule type="containsText" dxfId="115" priority="85" operator="containsText" text="F">
      <formula>NOT(ISERROR(SEARCH("F",A43)))</formula>
    </cfRule>
    <cfRule type="containsText" dxfId="114" priority="86" operator="containsText" text="BEUR">
      <formula>NOT(ISERROR(SEARCH("BEUR",A43)))</formula>
    </cfRule>
    <cfRule type="containsText" dxfId="113" priority="87" operator="containsText" text="VAL">
      <formula>NOT(ISERROR(SEARCH("VAL",A43)))</formula>
    </cfRule>
    <cfRule type="containsText" dxfId="112" priority="88" operator="containsText" text="ENT">
      <formula>NOT(ISERROR(SEARCH("ENT",A43)))</formula>
    </cfRule>
    <cfRule type="containsText" dxfId="111" priority="89" operator="containsText" text="IA">
      <formula>NOT(ISERROR(SEARCH("IA",A43)))</formula>
    </cfRule>
    <cfRule type="containsText" dxfId="110" priority="90" operator="containsText" text="SHAM">
      <formula>NOT(ISERROR(SEARCH("SHAM",A43)))</formula>
    </cfRule>
    <cfRule type="containsText" dxfId="109" priority="91" operator="containsText" text="M">
      <formula>NOT(ISERROR(SEARCH("M",A43)))</formula>
    </cfRule>
    <cfRule type="containsText" dxfId="108" priority="92" operator="containsText" text="F">
      <formula>NOT(ISERROR(SEARCH("F",A43)))</formula>
    </cfRule>
  </conditionalFormatting>
  <conditionalFormatting sqref="E57:L57">
    <cfRule type="containsText" dxfId="107" priority="49" operator="containsText" text="IA">
      <formula>NOT(ISERROR(SEARCH("IA",E57)))</formula>
    </cfRule>
    <cfRule type="containsText" dxfId="106" priority="50" operator="containsText" text="SHAM">
      <formula>NOT(ISERROR(SEARCH("SHAM",E57)))</formula>
    </cfRule>
    <cfRule type="containsText" dxfId="105" priority="51" operator="containsText" text="M">
      <formula>NOT(ISERROR(SEARCH("M",E57)))</formula>
    </cfRule>
    <cfRule type="containsText" dxfId="104" priority="52" operator="containsText" text="F">
      <formula>NOT(ISERROR(SEARCH("F",E57)))</formula>
    </cfRule>
    <cfRule type="containsText" dxfId="103" priority="53" operator="containsText" text="BEUR">
      <formula>NOT(ISERROR(SEARCH("BEUR",E57)))</formula>
    </cfRule>
    <cfRule type="containsText" dxfId="102" priority="54" operator="containsText" text="VAL">
      <formula>NOT(ISERROR(SEARCH("VAL",E57)))</formula>
    </cfRule>
    <cfRule type="containsText" dxfId="101" priority="55" operator="containsText" text="ENT">
      <formula>NOT(ISERROR(SEARCH("ENT",E57)))</formula>
    </cfRule>
    <cfRule type="containsText" dxfId="100" priority="56" operator="containsText" text="IA">
      <formula>NOT(ISERROR(SEARCH("IA",E57)))</formula>
    </cfRule>
    <cfRule type="containsText" dxfId="99" priority="57" operator="containsText" text="SHAM">
      <formula>NOT(ISERROR(SEARCH("SHAM",E57)))</formula>
    </cfRule>
    <cfRule type="containsText" dxfId="98" priority="58" operator="containsText" text="M">
      <formula>NOT(ISERROR(SEARCH("M",E57)))</formula>
    </cfRule>
    <cfRule type="containsText" dxfId="97" priority="59" operator="containsText" text="F">
      <formula>NOT(ISERROR(SEARCH("F",E57)))</formula>
    </cfRule>
  </conditionalFormatting>
  <conditionalFormatting sqref="B2:B1048576">
    <cfRule type="containsText" dxfId="96" priority="48" operator="containsText" text="F">
      <formula>NOT(ISERROR(SEARCH("F",B2)))</formula>
    </cfRule>
  </conditionalFormatting>
  <conditionalFormatting sqref="C1:C152">
    <cfRule type="containsText" dxfId="95" priority="83" operator="containsText" text="SHAM">
      <formula>NOT(ISERROR(SEARCH("SHAM",C1)))</formula>
    </cfRule>
  </conditionalFormatting>
  <conditionalFormatting sqref="D2:D105">
    <cfRule type="containsText" dxfId="94" priority="152" operator="containsText" text="BEUR">
      <formula>NOT(ISERROR(SEARCH("BEUR",D2)))</formula>
    </cfRule>
  </conditionalFormatting>
  <conditionalFormatting sqref="D2:D86">
    <cfRule type="containsText" dxfId="93" priority="366" operator="containsText" text="VAL">
      <formula>NOT(ISERROR(SEARCH("VAL",D2)))</formula>
    </cfRule>
  </conditionalFormatting>
  <conditionalFormatting sqref="B2:B82">
    <cfRule type="containsText" dxfId="92" priority="47" operator="containsText" text="M">
      <formula>NOT(ISERROR(SEARCH("M",B2)))</formula>
    </cfRule>
  </conditionalFormatting>
  <conditionalFormatting sqref="C2:C82">
    <cfRule type="containsText" dxfId="91" priority="46" operator="containsText" text="IA">
      <formula>NOT(ISERROR(SEARCH("IA",C2)))</formula>
    </cfRule>
  </conditionalFormatting>
  <conditionalFormatting sqref="C1:C1048576">
    <cfRule type="containsText" dxfId="90" priority="45" operator="containsText" text="IA">
      <formula>NOT(ISERROR(SEARCH("IA",C1)))</formula>
    </cfRule>
  </conditionalFormatting>
  <conditionalFormatting sqref="C1:C83">
    <cfRule type="containsText" dxfId="89" priority="181" operator="containsText" text="IA">
      <formula>NOT(ISERROR(SEARCH("IA",C1)))</formula>
    </cfRule>
  </conditionalFormatting>
  <conditionalFormatting sqref="D2:D98">
    <cfRule type="containsText" dxfId="88" priority="187" operator="containsText" text="ENT">
      <formula>NOT(ISERROR(SEARCH("ENT",D2)))</formula>
    </cfRule>
  </conditionalFormatting>
  <conditionalFormatting sqref="E21:L24">
    <cfRule type="containsText" dxfId="87" priority="1" operator="containsText" text="IA">
      <formula>NOT(ISERROR(SEARCH("IA",E21)))</formula>
    </cfRule>
    <cfRule type="containsText" dxfId="86" priority="2" operator="containsText" text="SHAM">
      <formula>NOT(ISERROR(SEARCH("SHAM",E21)))</formula>
    </cfRule>
    <cfRule type="containsText" dxfId="85" priority="3" operator="containsText" text="M">
      <formula>NOT(ISERROR(SEARCH("M",E21)))</formula>
    </cfRule>
    <cfRule type="containsText" dxfId="84" priority="4" operator="containsText" text="F">
      <formula>NOT(ISERROR(SEARCH("F",E21)))</formula>
    </cfRule>
    <cfRule type="containsText" dxfId="83" priority="5" operator="containsText" text="BEUR">
      <formula>NOT(ISERROR(SEARCH("BEUR",E21)))</formula>
    </cfRule>
    <cfRule type="containsText" dxfId="82" priority="6" operator="containsText" text="VAL">
      <formula>NOT(ISERROR(SEARCH("VAL",E21)))</formula>
    </cfRule>
    <cfRule type="containsText" dxfId="81" priority="7" operator="containsText" text="ENT">
      <formula>NOT(ISERROR(SEARCH("ENT",E21)))</formula>
    </cfRule>
    <cfRule type="containsText" dxfId="80" priority="8" operator="containsText" text="IA">
      <formula>NOT(ISERROR(SEARCH("IA",E21)))</formula>
    </cfRule>
    <cfRule type="containsText" dxfId="79" priority="9" operator="containsText" text="SHAM">
      <formula>NOT(ISERROR(SEARCH("SHAM",E21)))</formula>
    </cfRule>
    <cfRule type="containsText" dxfId="78" priority="10" operator="containsText" text="M">
      <formula>NOT(ISERROR(SEARCH("M",E21)))</formula>
    </cfRule>
    <cfRule type="containsText" dxfId="77" priority="11" operator="containsText" text="F">
      <formula>NOT(ISERROR(SEARCH("F",E21)))</formula>
    </cfRule>
  </conditionalFormatting>
  <pageMargins left="0.7" right="0.7" top="0.75" bottom="0.75" header="0.3" footer="0.3"/>
  <pageSetup scale="37" fitToWidth="0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3" operator="containsText" text="IA" id="{9546E57C-FD72-A343-B0AF-00034B44251F}">
            <xm:f>NOT(ISERROR(SEARCH("IA",#REF!)))</xm:f>
            <x14:dxf>
              <fill>
                <patternFill>
                  <bgColor rgb="FFFFBCBB"/>
                </patternFill>
              </fill>
            </x14:dxf>
          </x14:cfRule>
          <x14:cfRule type="containsText" priority="494" operator="containsText" text="SHAM" id="{4D90A055-7F84-E549-A6A4-340571A200F6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95" operator="containsText" text="M" id="{6EC753A3-8B92-294A-9A03-087BF235E400}">
            <xm:f>NOT(ISERROR(SEARCH("M",#REF!)))</xm:f>
            <x14:dxf>
              <fill>
                <patternFill>
                  <bgColor theme="4" tint="0.79998168889431442"/>
                </patternFill>
              </fill>
            </x14:dxf>
          </x14:cfRule>
          <x14:cfRule type="containsText" priority="496" operator="containsText" text="F" id="{D89533AD-6F7E-CB49-B57F-29C11C510A91}">
            <xm:f>NOT(ISERROR(SEARCH("F",#REF!)))</xm:f>
            <x14:dxf>
              <fill>
                <patternFill>
                  <bgColor rgb="FFFFE0F6"/>
                </patternFill>
              </fill>
            </x14:dxf>
          </x14:cfRule>
          <x14:cfRule type="containsText" priority="497" operator="containsText" text="BEUR" id="{85ABCA8F-78DE-2F47-A132-777B98E10CCC}">
            <xm:f>NOT(ISERROR(SEARCH("BEUR",#REF!)))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498" operator="containsText" text="VAL" id="{063E2B29-2275-1744-92F0-99FBE2F42A13}">
            <xm:f>NOT(ISERROR(SEARCH("VAL",#REF!)))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99" operator="containsText" text="ENT" id="{69674AFB-450E-0042-92E3-9D26A3683DAA}">
            <xm:f>NOT(ISERROR(SEARCH("ENT",#REF!)))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500" operator="containsText" text="IA" id="{2A2351FE-F9D3-4248-A458-5C884D090EA1}">
            <xm:f>NOT(ISERROR(SEARCH("IA",#REF!)))</xm:f>
            <x14:dxf>
              <fill>
                <patternFill>
                  <bgColor rgb="FFFF8C82"/>
                </patternFill>
              </fill>
            </x14:dxf>
          </x14:cfRule>
          <x14:cfRule type="containsText" priority="501" operator="containsText" text="SHAM" id="{132D1F8A-B9EB-484E-A80D-2E51253ECB2B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502" operator="containsText" text="M" id="{8427C2E7-7497-D247-8C08-1568E1E4E6AD}">
            <xm:f>NOT(ISERROR(SEARCH("M",#REF!)))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503" operator="containsText" text="F" id="{87583B3F-AC6C-4947-8A61-E0F71FE1A0C4}">
            <xm:f>NOT(ISERROR(SEARCH("F",#REF!)))</xm:f>
            <x14:dxf>
              <fill>
                <patternFill>
                  <bgColor rgb="FFFFC3F1"/>
                </patternFill>
              </fill>
            </x14:dxf>
          </x14:cfRule>
          <xm:sqref>A81:L81</xm:sqref>
        </x14:conditionalFormatting>
        <x14:conditionalFormatting xmlns:xm="http://schemas.microsoft.com/office/excel/2006/main">
          <x14:cfRule type="containsText" priority="717" operator="containsText" text="IA" id="{AAD47C93-0CCF-D044-A704-516A41951FA8}">
            <xm:f>NOT(ISERROR(SEARCH("IA",#REF!)))</xm:f>
            <x14:dxf>
              <fill>
                <patternFill>
                  <bgColor rgb="FFFFBCBB"/>
                </patternFill>
              </fill>
            </x14:dxf>
          </x14:cfRule>
          <x14:cfRule type="containsText" priority="718" operator="containsText" text="SHAM" id="{25504855-51E5-0B48-9DE2-48D8DEB0BF5D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719" operator="containsText" text="M" id="{3BD97693-A169-D941-8218-304F54352914}">
            <xm:f>NOT(ISERROR(SEARCH("M",#REF!)))</xm:f>
            <x14:dxf>
              <fill>
                <patternFill>
                  <bgColor theme="4" tint="0.79998168889431442"/>
                </patternFill>
              </fill>
            </x14:dxf>
          </x14:cfRule>
          <x14:cfRule type="containsText" priority="720" operator="containsText" text="F" id="{B3DFC30D-C47E-524A-A16C-87086D2924A0}">
            <xm:f>NOT(ISERROR(SEARCH("F",#REF!)))</xm:f>
            <x14:dxf>
              <fill>
                <patternFill>
                  <bgColor rgb="FFFFE0F6"/>
                </patternFill>
              </fill>
            </x14:dxf>
          </x14:cfRule>
          <x14:cfRule type="containsText" priority="721" operator="containsText" text="BEUR" id="{9657DFE2-A434-E641-BDD5-8C2F19CBFE7E}">
            <xm:f>NOT(ISERROR(SEARCH("BEUR",#REF!)))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722" operator="containsText" text="VAL" id="{31775AC6-15EF-BD48-A64F-411F5D7CADEA}">
            <xm:f>NOT(ISERROR(SEARCH("VAL",#REF!)))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23" operator="containsText" text="ENT" id="{D31CEBE4-4033-7F4F-A0AE-6FE74A02A0C5}">
            <xm:f>NOT(ISERROR(SEARCH("ENT",#REF!)))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724" operator="containsText" text="IA" id="{6466C50E-67AC-DF4E-8571-3903EF675409}">
            <xm:f>NOT(ISERROR(SEARCH("IA",#REF!)))</xm:f>
            <x14:dxf>
              <fill>
                <patternFill>
                  <bgColor rgb="FFFF8C82"/>
                </patternFill>
              </fill>
            </x14:dxf>
          </x14:cfRule>
          <x14:cfRule type="containsText" priority="725" operator="containsText" text="SHAM" id="{439C0BC3-2E54-3342-A6B1-7B16C6232DA7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726" operator="containsText" text="M" id="{A50F64A4-9FFF-4A45-A35D-C4F372D50342}">
            <xm:f>NOT(ISERROR(SEARCH("M",#REF!)))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727" operator="containsText" text="F" id="{E8BEA9F3-9A04-714F-83DE-930B34023064}">
            <xm:f>NOT(ISERROR(SEARCH("F",#REF!)))</xm:f>
            <x14:dxf>
              <fill>
                <patternFill>
                  <bgColor rgb="FFFFC3F1"/>
                </patternFill>
              </fill>
            </x14:dxf>
          </x14:cfRule>
          <xm:sqref>A34:L37</xm:sqref>
        </x14:conditionalFormatting>
        <x14:conditionalFormatting xmlns:xm="http://schemas.microsoft.com/office/excel/2006/main">
          <x14:cfRule type="containsText" priority="882" operator="containsText" text="IA" id="{9546E57C-FD72-A343-B0AF-00034B44251F}">
            <xm:f>NOT(ISERROR(SEARCH("IA",#REF!)))</xm:f>
            <x14:dxf>
              <fill>
                <patternFill>
                  <bgColor rgb="FFFFBCBB"/>
                </patternFill>
              </fill>
            </x14:dxf>
          </x14:cfRule>
          <x14:cfRule type="containsText" priority="883" operator="containsText" text="SHAM" id="{4D90A055-7F84-E549-A6A4-340571A200F6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884" operator="containsText" text="M" id="{6EC753A3-8B92-294A-9A03-087BF235E400}">
            <xm:f>NOT(ISERROR(SEARCH("M",#REF!)))</xm:f>
            <x14:dxf>
              <fill>
                <patternFill>
                  <bgColor theme="4" tint="0.79998168889431442"/>
                </patternFill>
              </fill>
            </x14:dxf>
          </x14:cfRule>
          <x14:cfRule type="containsText" priority="885" operator="containsText" text="F" id="{D89533AD-6F7E-CB49-B57F-29C11C510A91}">
            <xm:f>NOT(ISERROR(SEARCH("F",#REF!)))</xm:f>
            <x14:dxf>
              <fill>
                <patternFill>
                  <bgColor rgb="FFFFE0F6"/>
                </patternFill>
              </fill>
            </x14:dxf>
          </x14:cfRule>
          <x14:cfRule type="containsText" priority="886" operator="containsText" text="BEUR" id="{85ABCA8F-78DE-2F47-A132-777B98E10CCC}">
            <xm:f>NOT(ISERROR(SEARCH("BEUR",#REF!)))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887" operator="containsText" text="VAL" id="{063E2B29-2275-1744-92F0-99FBE2F42A13}">
            <xm:f>NOT(ISERROR(SEARCH("VAL",#REF!)))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888" operator="containsText" text="ENT" id="{69674AFB-450E-0042-92E3-9D26A3683DAA}">
            <xm:f>NOT(ISERROR(SEARCH("ENT",#REF!)))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889" operator="containsText" text="IA" id="{2A2351FE-F9D3-4248-A458-5C884D090EA1}">
            <xm:f>NOT(ISERROR(SEARCH("IA",#REF!)))</xm:f>
            <x14:dxf>
              <fill>
                <patternFill>
                  <bgColor rgb="FFFF8C82"/>
                </patternFill>
              </fill>
            </x14:dxf>
          </x14:cfRule>
          <x14:cfRule type="containsText" priority="890" operator="containsText" text="SHAM" id="{132D1F8A-B9EB-484E-A80D-2E51253ECB2B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891" operator="containsText" text="M" id="{8427C2E7-7497-D247-8C08-1568E1E4E6AD}">
            <xm:f>NOT(ISERROR(SEARCH("M",#REF!)))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892" operator="containsText" text="F" id="{87583B3F-AC6C-4947-8A61-E0F71FE1A0C4}">
            <xm:f>NOT(ISERROR(SEARCH("F",#REF!)))</xm:f>
            <x14:dxf>
              <fill>
                <patternFill>
                  <bgColor rgb="FFFFC3F1"/>
                </patternFill>
              </fill>
            </x14:dxf>
          </x14:cfRule>
          <xm:sqref>A76:L80</xm:sqref>
        </x14:conditionalFormatting>
        <x14:conditionalFormatting xmlns:xm="http://schemas.microsoft.com/office/excel/2006/main">
          <x14:cfRule type="containsText" priority="1179" operator="containsText" text="IA" id="{9546E57C-FD72-A343-B0AF-00034B44251F}">
            <xm:f>NOT(ISERROR(SEARCH("IA",#REF!)))</xm:f>
            <x14:dxf>
              <fill>
                <patternFill>
                  <bgColor rgb="FFFFBCBB"/>
                </patternFill>
              </fill>
            </x14:dxf>
          </x14:cfRule>
          <x14:cfRule type="containsText" priority="1180" operator="containsText" text="SHAM" id="{4D90A055-7F84-E549-A6A4-340571A200F6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181" operator="containsText" text="M" id="{6EC753A3-8B92-294A-9A03-087BF235E400}">
            <xm:f>NOT(ISERROR(SEARCH("M",#REF!)))</xm:f>
            <x14:dxf>
              <fill>
                <patternFill>
                  <bgColor theme="4" tint="0.79998168889431442"/>
                </patternFill>
              </fill>
            </x14:dxf>
          </x14:cfRule>
          <x14:cfRule type="containsText" priority="1182" operator="containsText" text="F" id="{D89533AD-6F7E-CB49-B57F-29C11C510A91}">
            <xm:f>NOT(ISERROR(SEARCH("F",#REF!)))</xm:f>
            <x14:dxf>
              <fill>
                <patternFill>
                  <bgColor rgb="FFFFE0F6"/>
                </patternFill>
              </fill>
            </x14:dxf>
          </x14:cfRule>
          <x14:cfRule type="containsText" priority="1183" operator="containsText" text="BEUR" id="{85ABCA8F-78DE-2F47-A132-777B98E10CCC}">
            <xm:f>NOT(ISERROR(SEARCH("BEUR",#REF!)))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184" operator="containsText" text="VAL" id="{063E2B29-2275-1744-92F0-99FBE2F42A13}">
            <xm:f>NOT(ISERROR(SEARCH("VAL",#REF!)))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5" operator="containsText" text="ENT" id="{69674AFB-450E-0042-92E3-9D26A3683DAA}">
            <xm:f>NOT(ISERROR(SEARCH("ENT",#REF!)))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1186" operator="containsText" text="IA" id="{2A2351FE-F9D3-4248-A458-5C884D090EA1}">
            <xm:f>NOT(ISERROR(SEARCH("IA",#REF!)))</xm:f>
            <x14:dxf>
              <fill>
                <patternFill>
                  <bgColor rgb="FFFF8C82"/>
                </patternFill>
              </fill>
            </x14:dxf>
          </x14:cfRule>
          <x14:cfRule type="containsText" priority="1187" operator="containsText" text="SHAM" id="{132D1F8A-B9EB-484E-A80D-2E51253ECB2B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188" operator="containsText" text="M" id="{8427C2E7-7497-D247-8C08-1568E1E4E6AD}">
            <xm:f>NOT(ISERROR(SEARCH("M",#REF!)))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1189" operator="containsText" text="F" id="{87583B3F-AC6C-4947-8A61-E0F71FE1A0C4}">
            <xm:f>NOT(ISERROR(SEARCH("F",#REF!)))</xm:f>
            <x14:dxf>
              <fill>
                <patternFill>
                  <bgColor rgb="FFFFC3F1"/>
                </patternFill>
              </fill>
            </x14:dxf>
          </x14:cfRule>
          <xm:sqref>A11:L16</xm:sqref>
        </x14:conditionalFormatting>
        <x14:conditionalFormatting xmlns:xm="http://schemas.microsoft.com/office/excel/2006/main">
          <x14:cfRule type="containsText" priority="1344" operator="containsText" text="IA" id="{9546E57C-FD72-A343-B0AF-00034B44251F}">
            <xm:f>NOT(ISERROR(SEARCH("IA",#REF!)))</xm:f>
            <x14:dxf>
              <fill>
                <patternFill>
                  <bgColor rgb="FFFFBCBB"/>
                </patternFill>
              </fill>
            </x14:dxf>
          </x14:cfRule>
          <x14:cfRule type="containsText" priority="1345" operator="containsText" text="SHAM" id="{4D90A055-7F84-E549-A6A4-340571A200F6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346" operator="containsText" text="M" id="{6EC753A3-8B92-294A-9A03-087BF235E400}">
            <xm:f>NOT(ISERROR(SEARCH("M",#REF!)))</xm:f>
            <x14:dxf>
              <fill>
                <patternFill>
                  <bgColor theme="4" tint="0.79998168889431442"/>
                </patternFill>
              </fill>
            </x14:dxf>
          </x14:cfRule>
          <x14:cfRule type="containsText" priority="1347" operator="containsText" text="F" id="{D89533AD-6F7E-CB49-B57F-29C11C510A91}">
            <xm:f>NOT(ISERROR(SEARCH("F",#REF!)))</xm:f>
            <x14:dxf>
              <fill>
                <patternFill>
                  <bgColor rgb="FFFFE0F6"/>
                </patternFill>
              </fill>
            </x14:dxf>
          </x14:cfRule>
          <x14:cfRule type="containsText" priority="1348" operator="containsText" text="BEUR" id="{85ABCA8F-78DE-2F47-A132-777B98E10CCC}">
            <xm:f>NOT(ISERROR(SEARCH("BEUR",#REF!)))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349" operator="containsText" text="VAL" id="{063E2B29-2275-1744-92F0-99FBE2F42A13}">
            <xm:f>NOT(ISERROR(SEARCH("VAL",#REF!)))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50" operator="containsText" text="ENT" id="{69674AFB-450E-0042-92E3-9D26A3683DAA}">
            <xm:f>NOT(ISERROR(SEARCH("ENT",#REF!)))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1351" operator="containsText" text="IA" id="{2A2351FE-F9D3-4248-A458-5C884D090EA1}">
            <xm:f>NOT(ISERROR(SEARCH("IA",#REF!)))</xm:f>
            <x14:dxf>
              <fill>
                <patternFill>
                  <bgColor rgb="FFFF8C82"/>
                </patternFill>
              </fill>
            </x14:dxf>
          </x14:cfRule>
          <x14:cfRule type="containsText" priority="1352" operator="containsText" text="SHAM" id="{132D1F8A-B9EB-484E-A80D-2E51253ECB2B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353" operator="containsText" text="M" id="{8427C2E7-7497-D247-8C08-1568E1E4E6AD}">
            <xm:f>NOT(ISERROR(SEARCH("M",#REF!)))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1354" operator="containsText" text="F" id="{87583B3F-AC6C-4947-8A61-E0F71FE1A0C4}">
            <xm:f>NOT(ISERROR(SEARCH("F",#REF!)))</xm:f>
            <x14:dxf>
              <fill>
                <patternFill>
                  <bgColor rgb="FFFFC3F1"/>
                </patternFill>
              </fill>
            </x14:dxf>
          </x14:cfRule>
          <xm:sqref>A66:L66</xm:sqref>
        </x14:conditionalFormatting>
        <x14:conditionalFormatting xmlns:xm="http://schemas.microsoft.com/office/excel/2006/main">
          <x14:cfRule type="containsText" priority="1454" operator="containsText" text="IA" id="{9546E57C-FD72-A343-B0AF-00034B44251F}">
            <xm:f>NOT(ISERROR(SEARCH("IA",#REF!)))</xm:f>
            <x14:dxf>
              <fill>
                <patternFill>
                  <bgColor rgb="FFFFBCBB"/>
                </patternFill>
              </fill>
            </x14:dxf>
          </x14:cfRule>
          <x14:cfRule type="containsText" priority="1455" operator="containsText" text="SHAM" id="{4D90A055-7F84-E549-A6A4-340571A200F6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456" operator="containsText" text="M" id="{6EC753A3-8B92-294A-9A03-087BF235E400}">
            <xm:f>NOT(ISERROR(SEARCH("M",#REF!)))</xm:f>
            <x14:dxf>
              <fill>
                <patternFill>
                  <bgColor theme="4" tint="0.79998168889431442"/>
                </patternFill>
              </fill>
            </x14:dxf>
          </x14:cfRule>
          <x14:cfRule type="containsText" priority="1457" operator="containsText" text="F" id="{D89533AD-6F7E-CB49-B57F-29C11C510A91}">
            <xm:f>NOT(ISERROR(SEARCH("F",#REF!)))</xm:f>
            <x14:dxf>
              <fill>
                <patternFill>
                  <bgColor rgb="FFFFE0F6"/>
                </patternFill>
              </fill>
            </x14:dxf>
          </x14:cfRule>
          <x14:cfRule type="containsText" priority="1458" operator="containsText" text="BEUR" id="{85ABCA8F-78DE-2F47-A132-777B98E10CCC}">
            <xm:f>NOT(ISERROR(SEARCH("BEUR",#REF!)))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459" operator="containsText" text="VAL" id="{063E2B29-2275-1744-92F0-99FBE2F42A13}">
            <xm:f>NOT(ISERROR(SEARCH("VAL",#REF!)))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0" operator="containsText" text="ENT" id="{69674AFB-450E-0042-92E3-9D26A3683DAA}">
            <xm:f>NOT(ISERROR(SEARCH("ENT",#REF!)))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1461" operator="containsText" text="IA" id="{2A2351FE-F9D3-4248-A458-5C884D090EA1}">
            <xm:f>NOT(ISERROR(SEARCH("IA",#REF!)))</xm:f>
            <x14:dxf>
              <fill>
                <patternFill>
                  <bgColor rgb="FFFF8C82"/>
                </patternFill>
              </fill>
            </x14:dxf>
          </x14:cfRule>
          <x14:cfRule type="containsText" priority="1462" operator="containsText" text="SHAM" id="{132D1F8A-B9EB-484E-A80D-2E51253ECB2B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463" operator="containsText" text="M" id="{8427C2E7-7497-D247-8C08-1568E1E4E6AD}">
            <xm:f>NOT(ISERROR(SEARCH("M",#REF!)))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1464" operator="containsText" text="F" id="{87583B3F-AC6C-4947-8A61-E0F71FE1A0C4}">
            <xm:f>NOT(ISERROR(SEARCH("F",#REF!)))</xm:f>
            <x14:dxf>
              <fill>
                <patternFill>
                  <bgColor rgb="FFFFC3F1"/>
                </patternFill>
              </fill>
            </x14:dxf>
          </x14:cfRule>
          <xm:sqref>A64:L65</xm:sqref>
        </x14:conditionalFormatting>
        <x14:conditionalFormatting xmlns:xm="http://schemas.microsoft.com/office/excel/2006/main">
          <x14:cfRule type="containsText" priority="1476" operator="containsText" text="IA" id="{AAD47C93-0CCF-D044-A704-516A41951FA8}">
            <xm:f>NOT(ISERROR(SEARCH("IA",#REF!)))</xm:f>
            <x14:dxf>
              <fill>
                <patternFill>
                  <bgColor rgb="FFFFBCBB"/>
                </patternFill>
              </fill>
            </x14:dxf>
          </x14:cfRule>
          <x14:cfRule type="containsText" priority="1477" operator="containsText" text="SHAM" id="{25504855-51E5-0B48-9DE2-48D8DEB0BF5D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478" operator="containsText" text="M" id="{3BD97693-A169-D941-8218-304F54352914}">
            <xm:f>NOT(ISERROR(SEARCH("M",#REF!)))</xm:f>
            <x14:dxf>
              <fill>
                <patternFill>
                  <bgColor theme="4" tint="0.79998168889431442"/>
                </patternFill>
              </fill>
            </x14:dxf>
          </x14:cfRule>
          <x14:cfRule type="containsText" priority="1479" operator="containsText" text="F" id="{B3DFC30D-C47E-524A-A16C-87086D2924A0}">
            <xm:f>NOT(ISERROR(SEARCH("F",#REF!)))</xm:f>
            <x14:dxf>
              <fill>
                <patternFill>
                  <bgColor rgb="FFFFE0F6"/>
                </patternFill>
              </fill>
            </x14:dxf>
          </x14:cfRule>
          <x14:cfRule type="containsText" priority="1480" operator="containsText" text="BEUR" id="{9657DFE2-A434-E641-BDD5-8C2F19CBFE7E}">
            <xm:f>NOT(ISERROR(SEARCH("BEUR",#REF!)))</xm:f>
            <x14:dxf>
              <fill>
                <patternFill>
                  <bgColor theme="8" tint="0.79998168889431442"/>
                </patternFill>
              </fill>
            </x14:dxf>
          </x14:cfRule>
          <x14:cfRule type="containsText" priority="1481" operator="containsText" text="VAL" id="{31775AC6-15EF-BD48-A64F-411F5D7CADEA}">
            <xm:f>NOT(ISERROR(SEARCH("VAL",#REF!)))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82" operator="containsText" text="ENT" id="{D31CEBE4-4033-7F4F-A0AE-6FE74A02A0C5}">
            <xm:f>NOT(ISERROR(SEARCH("ENT",#REF!)))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1483" operator="containsText" text="IA" id="{6466C50E-67AC-DF4E-8571-3903EF675409}">
            <xm:f>NOT(ISERROR(SEARCH("IA",#REF!)))</xm:f>
            <x14:dxf>
              <fill>
                <patternFill>
                  <bgColor rgb="FFFF8C82"/>
                </patternFill>
              </fill>
            </x14:dxf>
          </x14:cfRule>
          <x14:cfRule type="containsText" priority="1484" operator="containsText" text="SHAM" id="{439C0BC3-2E54-3342-A6B1-7B16C6232DA7}">
            <xm:f>NOT(ISERROR(SEARCH("SHAM",#REF!)))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485" operator="containsText" text="M" id="{A50F64A4-9FFF-4A45-A35D-C4F372D50342}">
            <xm:f>NOT(ISERROR(SEARCH("M",#REF!)))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1486" operator="containsText" text="F" id="{E8BEA9F3-9A04-714F-83DE-930B34023064}">
            <xm:f>NOT(ISERROR(SEARCH("F",#REF!)))</xm:f>
            <x14:dxf>
              <fill>
                <patternFill>
                  <bgColor rgb="FFFFC3F1"/>
                </patternFill>
              </fill>
            </x14:dxf>
          </x14:cfRule>
          <xm:sqref>A2:C6 E2:L6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49" workbookViewId="0">
      <selection activeCell="N71" sqref="N71"/>
    </sheetView>
  </sheetViews>
  <sheetFormatPr baseColWidth="10" defaultRowHeight="15" x14ac:dyDescent="0.25"/>
  <cols>
    <col min="1" max="1" width="13.375" style="9" customWidth="1"/>
    <col min="2" max="2" width="11" style="9"/>
    <col min="3" max="3" width="11" style="6"/>
    <col min="4" max="12" width="11" style="7"/>
    <col min="13" max="15" width="11" style="8"/>
    <col min="16" max="16" width="11" style="6"/>
    <col min="17" max="17" width="12.5" style="9" customWidth="1"/>
    <col min="18" max="16384" width="11" style="9"/>
  </cols>
  <sheetData>
    <row r="1" spans="1:17" ht="75" x14ac:dyDescent="0.25">
      <c r="A1" s="2" t="s">
        <v>119</v>
      </c>
      <c r="B1" s="2"/>
      <c r="C1" s="3" t="s">
        <v>77</v>
      </c>
      <c r="D1" s="3" t="s">
        <v>78</v>
      </c>
      <c r="E1" s="3"/>
      <c r="F1" s="3" t="s">
        <v>79</v>
      </c>
      <c r="G1" s="3"/>
      <c r="H1" s="3" t="s">
        <v>80</v>
      </c>
      <c r="I1" s="3"/>
      <c r="J1" s="3" t="s">
        <v>81</v>
      </c>
      <c r="K1" s="3"/>
      <c r="L1" s="3" t="s">
        <v>82</v>
      </c>
      <c r="M1" s="3" t="s">
        <v>83</v>
      </c>
      <c r="N1" s="3" t="s">
        <v>84</v>
      </c>
      <c r="O1" s="3" t="s">
        <v>85</v>
      </c>
      <c r="P1" s="3" t="s">
        <v>86</v>
      </c>
      <c r="Q1" s="3" t="s">
        <v>87</v>
      </c>
    </row>
    <row r="2" spans="1:17" x14ac:dyDescent="0.25">
      <c r="A2" s="4" t="s">
        <v>120</v>
      </c>
      <c r="B2" s="5" t="s">
        <v>88</v>
      </c>
      <c r="C2" s="6">
        <v>419.42857142857144</v>
      </c>
      <c r="D2" s="7">
        <v>0.13300000000000001</v>
      </c>
      <c r="F2" s="7">
        <v>0.70700000000000007</v>
      </c>
      <c r="H2" s="7">
        <v>0.16466666666666666</v>
      </c>
      <c r="J2" s="7">
        <v>0.3145</v>
      </c>
      <c r="L2" s="7">
        <f>(D2+H2)/F2</f>
        <v>0.42102781706742093</v>
      </c>
      <c r="M2" s="8">
        <f>(F2^2-J2^2)/F2^2*100</f>
        <v>80.211974016152894</v>
      </c>
      <c r="N2" s="8">
        <v>82.885714285714272</v>
      </c>
      <c r="O2" s="8">
        <v>42.842857142857142</v>
      </c>
      <c r="P2" s="6">
        <v>2866.8571428571427</v>
      </c>
    </row>
    <row r="3" spans="1:17" x14ac:dyDescent="0.25">
      <c r="A3" s="4"/>
      <c r="B3" s="5" t="s">
        <v>89</v>
      </c>
      <c r="C3" s="6">
        <v>370</v>
      </c>
      <c r="D3" s="7">
        <v>9.2999999999999999E-2</v>
      </c>
      <c r="F3" s="7">
        <v>0.68425000000000002</v>
      </c>
      <c r="H3" s="7">
        <v>0.20116666666666669</v>
      </c>
      <c r="J3" s="7">
        <v>0.29538888888888892</v>
      </c>
      <c r="L3" s="7">
        <f>(D3+H3)/F3</f>
        <v>0.42991109487273171</v>
      </c>
      <c r="M3" s="8">
        <f>(F3^2-J3^2)/F3^2*100</f>
        <v>81.363742683362275</v>
      </c>
      <c r="N3" s="8">
        <v>69.016666666666652</v>
      </c>
      <c r="O3" s="8">
        <v>44.683333333333337</v>
      </c>
      <c r="P3" s="6">
        <v>2462.3333333333335</v>
      </c>
    </row>
    <row r="4" spans="1:17" x14ac:dyDescent="0.25">
      <c r="A4" s="4"/>
      <c r="B4" s="5" t="s">
        <v>90</v>
      </c>
      <c r="C4" s="6">
        <v>343</v>
      </c>
      <c r="D4" s="7">
        <v>0.136125</v>
      </c>
      <c r="F4" s="7">
        <v>0.85862499999999997</v>
      </c>
      <c r="H4" s="7">
        <v>0.12762500000000002</v>
      </c>
      <c r="J4" s="7">
        <v>0.35125000000000001</v>
      </c>
      <c r="L4" s="7">
        <f>(D4+H4)/F4</f>
        <v>0.30717717280535745</v>
      </c>
      <c r="M4" s="8">
        <f>(F4^2-J4^2)/F4^2*100</f>
        <v>83.265004224706345</v>
      </c>
      <c r="N4" s="8">
        <v>81.77</v>
      </c>
      <c r="O4" s="8">
        <v>33.510000000000005</v>
      </c>
      <c r="P4" s="6">
        <v>2625.4</v>
      </c>
    </row>
    <row r="5" spans="1:17" x14ac:dyDescent="0.25">
      <c r="A5" s="4"/>
      <c r="B5" s="5" t="s">
        <v>91</v>
      </c>
      <c r="C5" s="6">
        <v>401</v>
      </c>
      <c r="D5" s="7">
        <v>0.11320000000000001</v>
      </c>
      <c r="F5" s="7">
        <v>0.83855555555555561</v>
      </c>
      <c r="H5" s="7">
        <v>0.22299999999999998</v>
      </c>
      <c r="J5" s="7">
        <v>0.37460000000000004</v>
      </c>
      <c r="L5" s="7">
        <f>(D5+H5)/F5</f>
        <v>0.40092752086921951</v>
      </c>
      <c r="M5" s="8">
        <f>(F5^2-J5^2)/F5^2*100</f>
        <v>80.044074912448735</v>
      </c>
      <c r="N5" s="8">
        <v>77.724999999999994</v>
      </c>
      <c r="O5" s="8">
        <v>38.950000000000003</v>
      </c>
      <c r="P5" s="6">
        <v>2702.5</v>
      </c>
    </row>
    <row r="6" spans="1:17" x14ac:dyDescent="0.25">
      <c r="A6" s="4"/>
      <c r="B6" s="5" t="s">
        <v>92</v>
      </c>
    </row>
    <row r="7" spans="1:17" x14ac:dyDescent="0.25">
      <c r="A7" s="4"/>
      <c r="B7" s="5" t="s">
        <v>93</v>
      </c>
      <c r="C7" s="6">
        <v>389.16666666666669</v>
      </c>
      <c r="D7" s="7">
        <v>0.11766666666666666</v>
      </c>
      <c r="F7" s="7">
        <v>0.8035333333333331</v>
      </c>
      <c r="H7" s="7">
        <v>0.13146666666666668</v>
      </c>
      <c r="J7" s="7">
        <v>0.32686666666666669</v>
      </c>
      <c r="L7" s="7">
        <f>(D7+H7)/F7</f>
        <v>0.31004729113083884</v>
      </c>
      <c r="M7" s="8">
        <f>(F7^2-J7^2)/F7^2*100</f>
        <v>83.45245871223274</v>
      </c>
      <c r="N7" s="8">
        <v>83.149999999999991</v>
      </c>
      <c r="O7" s="8">
        <v>45.125</v>
      </c>
      <c r="P7" s="6">
        <v>2766</v>
      </c>
      <c r="Q7" s="11"/>
    </row>
    <row r="8" spans="1:17" x14ac:dyDescent="0.25">
      <c r="A8" s="4"/>
      <c r="B8" s="5" t="s">
        <v>94</v>
      </c>
      <c r="C8" s="6">
        <v>437</v>
      </c>
      <c r="D8" s="7">
        <v>0.13</v>
      </c>
      <c r="F8" s="7">
        <v>0.74788888888888894</v>
      </c>
      <c r="H8" s="7">
        <v>0.26839999999999997</v>
      </c>
      <c r="J8" s="7">
        <v>0.34033333333333338</v>
      </c>
      <c r="L8" s="7">
        <f>(D8+H8)/F8</f>
        <v>0.5326994503045609</v>
      </c>
      <c r="M8" s="8">
        <f>(F8^2-J8^2)/F8^2*100</f>
        <v>79.292159438715444</v>
      </c>
      <c r="N8" s="8">
        <v>69.7</v>
      </c>
      <c r="O8" s="8">
        <v>24.233333333333334</v>
      </c>
      <c r="P8" s="6">
        <v>2724</v>
      </c>
      <c r="Q8" s="11"/>
    </row>
    <row r="9" spans="1:17" x14ac:dyDescent="0.25">
      <c r="C9" s="10"/>
      <c r="D9" s="11">
        <f t="shared" ref="C9:P9" si="0">AVERAGE(D2:D8)</f>
        <v>0.12049861111111111</v>
      </c>
      <c r="E9" s="11"/>
      <c r="F9" s="11">
        <f t="shared" si="0"/>
        <v>0.77330879629629645</v>
      </c>
      <c r="G9" s="11"/>
      <c r="H9" s="11">
        <f t="shared" si="0"/>
        <v>0.18605416666666666</v>
      </c>
      <c r="I9" s="11"/>
      <c r="J9" s="11">
        <f t="shared" si="0"/>
        <v>0.33382314814814817</v>
      </c>
      <c r="K9" s="11"/>
      <c r="L9" s="11"/>
      <c r="M9" s="12"/>
      <c r="N9" s="12"/>
      <c r="O9" s="12"/>
      <c r="P9" s="10"/>
      <c r="Q9" s="11"/>
    </row>
    <row r="10" spans="1:17" x14ac:dyDescent="0.25"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2"/>
      <c r="O10" s="12"/>
      <c r="P10" s="10"/>
      <c r="Q10" s="10"/>
    </row>
    <row r="11" spans="1:17" x14ac:dyDescent="0.25">
      <c r="C11" s="10"/>
      <c r="D11" s="11"/>
      <c r="E11" s="11"/>
      <c r="F11" s="11"/>
      <c r="G11" s="11"/>
      <c r="H11" s="11"/>
      <c r="I11" s="11"/>
      <c r="J11" s="11"/>
      <c r="K11" s="11"/>
      <c r="N11" s="12"/>
      <c r="O11" s="12"/>
      <c r="P11" s="10"/>
    </row>
    <row r="12" spans="1:17" x14ac:dyDescent="0.25">
      <c r="C12" s="10"/>
      <c r="D12" s="11"/>
      <c r="E12" s="11"/>
      <c r="F12" s="11"/>
      <c r="G12" s="11"/>
      <c r="H12" s="11"/>
      <c r="I12" s="11"/>
      <c r="J12" s="11"/>
      <c r="K12" s="11"/>
      <c r="N12" s="12"/>
      <c r="O12" s="12"/>
      <c r="P12" s="10"/>
    </row>
    <row r="13" spans="1:17" x14ac:dyDescent="0.25">
      <c r="A13" s="13" t="s">
        <v>95</v>
      </c>
      <c r="B13" s="14" t="s">
        <v>96</v>
      </c>
      <c r="C13" s="6">
        <v>344.6</v>
      </c>
      <c r="D13" s="7">
        <v>0.11499999999999999</v>
      </c>
      <c r="F13" s="7">
        <v>0.76257142857142857</v>
      </c>
      <c r="H13" s="7">
        <v>0.18299999999999997</v>
      </c>
      <c r="J13" s="7">
        <v>0.3833333333333333</v>
      </c>
      <c r="L13" s="7">
        <f t="shared" ref="L13:L18" si="1">(D13+H13)/F13</f>
        <v>0.3907830648182839</v>
      </c>
      <c r="M13" s="8">
        <f>(F13^2-J13^2)/F13^2*100</f>
        <v>74.730763947350994</v>
      </c>
      <c r="N13" s="8">
        <v>56.599999999999994</v>
      </c>
      <c r="O13" s="8">
        <v>37.922222222222224</v>
      </c>
      <c r="P13" s="6">
        <v>2225.1111111111113</v>
      </c>
    </row>
    <row r="14" spans="1:17" x14ac:dyDescent="0.25">
      <c r="A14" s="13"/>
      <c r="B14" s="14" t="s">
        <v>97</v>
      </c>
      <c r="C14" s="6">
        <v>388</v>
      </c>
      <c r="D14" s="7">
        <v>0.11624999999999999</v>
      </c>
      <c r="F14" s="7">
        <v>0.65450000000000008</v>
      </c>
      <c r="H14" s="7">
        <v>0.2278</v>
      </c>
      <c r="J14" s="7">
        <v>0.34683333333333333</v>
      </c>
      <c r="L14" s="7">
        <f t="shared" si="1"/>
        <v>0.52566844919786082</v>
      </c>
      <c r="M14" s="8">
        <f>(F14^2-J14^2)/F14^2*100</f>
        <v>71.918367087557769</v>
      </c>
      <c r="N14" s="8">
        <v>64.179999999999993</v>
      </c>
      <c r="O14" s="8">
        <v>46.989999999999995</v>
      </c>
      <c r="P14" s="6">
        <v>1937.4</v>
      </c>
    </row>
    <row r="15" spans="1:17" x14ac:dyDescent="0.25">
      <c r="A15" s="13"/>
      <c r="B15" s="14" t="s">
        <v>98</v>
      </c>
      <c r="C15" s="6">
        <v>374</v>
      </c>
      <c r="D15" s="7">
        <v>0.10011111111111111</v>
      </c>
      <c r="F15" s="7">
        <v>0.68240000000000001</v>
      </c>
      <c r="H15" s="7">
        <v>0.20683333333333334</v>
      </c>
      <c r="J15" s="7">
        <v>0.29483333333333334</v>
      </c>
      <c r="L15" s="7">
        <f t="shared" si="1"/>
        <v>0.44980135469584476</v>
      </c>
      <c r="M15" s="8">
        <f>(F15^2-J15^2)/F15^2*100</f>
        <v>81.332974156525765</v>
      </c>
      <c r="N15" s="8">
        <v>90.55</v>
      </c>
      <c r="O15" s="8">
        <v>32.524999999999999</v>
      </c>
      <c r="P15" s="6">
        <v>2343.75</v>
      </c>
      <c r="Q15" s="19"/>
    </row>
    <row r="16" spans="1:17" x14ac:dyDescent="0.25">
      <c r="A16" s="13"/>
      <c r="B16" s="14" t="s">
        <v>99</v>
      </c>
      <c r="C16" s="6">
        <v>376.42857142857144</v>
      </c>
      <c r="D16" s="7">
        <v>0.11133333333333333</v>
      </c>
      <c r="F16" s="7">
        <v>0.67249999999999999</v>
      </c>
      <c r="H16" s="7">
        <v>0.20199999999999999</v>
      </c>
      <c r="J16" s="7">
        <v>0.34</v>
      </c>
      <c r="L16" s="7">
        <f t="shared" si="1"/>
        <v>0.46592317224287483</v>
      </c>
      <c r="M16" s="8">
        <f>(F16^2-J16^2)/F16^2*100</f>
        <v>74.439269772391185</v>
      </c>
      <c r="N16" s="8">
        <v>86.236363636363649</v>
      </c>
      <c r="O16" s="8">
        <v>41.245454545454542</v>
      </c>
      <c r="P16" s="6">
        <v>2700</v>
      </c>
      <c r="Q16" s="19"/>
    </row>
    <row r="17" spans="1:17" x14ac:dyDescent="0.25">
      <c r="A17" s="13"/>
      <c r="B17" s="14" t="s">
        <v>100</v>
      </c>
      <c r="C17" s="6">
        <v>412.33333333333331</v>
      </c>
      <c r="D17" s="7">
        <v>9.6199999999999994E-2</v>
      </c>
      <c r="F17" s="7">
        <v>0.75800000000000001</v>
      </c>
      <c r="H17" s="7">
        <v>0.23019999999999996</v>
      </c>
      <c r="J17" s="7">
        <v>0.43059999999999998</v>
      </c>
      <c r="L17" s="7">
        <f t="shared" si="1"/>
        <v>0.43060686015831129</v>
      </c>
      <c r="M17" s="8">
        <f>(F17^2-J17^2)/F17^2*100</f>
        <v>67.729206842057636</v>
      </c>
      <c r="N17" s="8">
        <v>60.018181818181823</v>
      </c>
      <c r="O17" s="8">
        <v>40.181818181818187</v>
      </c>
      <c r="P17" s="6">
        <v>2555.1666666666665</v>
      </c>
      <c r="Q17" s="11"/>
    </row>
    <row r="18" spans="1:17" x14ac:dyDescent="0.25">
      <c r="A18" s="13"/>
      <c r="B18" s="14" t="s">
        <v>101</v>
      </c>
      <c r="C18" s="6">
        <v>351</v>
      </c>
      <c r="D18" s="7">
        <v>9.2666666666666675E-2</v>
      </c>
      <c r="F18" s="7">
        <v>0.85575000000000001</v>
      </c>
      <c r="H18" s="7">
        <v>0.22666666666666666</v>
      </c>
      <c r="L18" s="7">
        <f t="shared" si="1"/>
        <v>0.373161943714091</v>
      </c>
      <c r="N18" s="8">
        <v>86.057142857142864</v>
      </c>
      <c r="O18" s="8">
        <v>71.25</v>
      </c>
      <c r="P18" s="6">
        <v>2585.2142857142858</v>
      </c>
      <c r="Q18" s="11"/>
    </row>
    <row r="19" spans="1:17" x14ac:dyDescent="0.25"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0"/>
      <c r="Q19" s="11"/>
    </row>
    <row r="20" spans="1:17" x14ac:dyDescent="0.25"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2"/>
      <c r="P20" s="10"/>
      <c r="Q20" s="12"/>
    </row>
    <row r="21" spans="1:17" x14ac:dyDescent="0.25">
      <c r="C21" s="10"/>
      <c r="D21" s="22"/>
      <c r="E21" s="22"/>
      <c r="F21" s="22"/>
      <c r="G21" s="22"/>
      <c r="H21" s="22"/>
      <c r="I21" s="22"/>
      <c r="J21" s="22"/>
      <c r="K21" s="22"/>
      <c r="N21" s="22"/>
      <c r="O21" s="22"/>
      <c r="P21" s="22"/>
    </row>
    <row r="22" spans="1:17" x14ac:dyDescent="0.25">
      <c r="A22" s="4" t="s">
        <v>121</v>
      </c>
      <c r="B22" s="5" t="s">
        <v>102</v>
      </c>
      <c r="C22" s="6">
        <v>347.5</v>
      </c>
      <c r="D22" s="7">
        <v>0.127</v>
      </c>
      <c r="E22" s="7">
        <f>(D22-$D$9)/$D$9*100</f>
        <v>5.3954056639656987</v>
      </c>
      <c r="F22" s="7">
        <v>1.0298</v>
      </c>
      <c r="G22" s="7">
        <f>(F22-$F$9)/$F$9*100</f>
        <v>33.168018381809269</v>
      </c>
      <c r="H22" s="7">
        <v>0.16540000000000002</v>
      </c>
      <c r="I22" s="7">
        <f>(H22-$H$9)/$H$9*100</f>
        <v>-11.101157816943976</v>
      </c>
      <c r="J22" s="7">
        <v>0.65159999999999996</v>
      </c>
      <c r="K22" s="7">
        <f>(J22-$J$9)/$J$9*100</f>
        <v>95.193174474175422</v>
      </c>
      <c r="L22" s="7">
        <f t="shared" ref="L22:L27" si="2">(D22+H22)/F22</f>
        <v>0.28393862885997279</v>
      </c>
      <c r="M22" s="8">
        <f>(F22^2-J22^2)/F22^2*100</f>
        <v>59.963474929901153</v>
      </c>
      <c r="N22" s="8">
        <v>75.516666666666694</v>
      </c>
      <c r="O22" s="8">
        <v>32.35</v>
      </c>
      <c r="P22" s="6">
        <v>2143</v>
      </c>
      <c r="Q22" s="8">
        <v>53.902439024390262</v>
      </c>
    </row>
    <row r="23" spans="1:17" x14ac:dyDescent="0.25">
      <c r="A23" s="4"/>
      <c r="B23" s="5" t="s">
        <v>103</v>
      </c>
      <c r="C23" s="6">
        <v>399.5</v>
      </c>
      <c r="D23" s="7">
        <v>0.13700000000000001</v>
      </c>
      <c r="E23" s="7">
        <f t="shared" ref="E23:E42" si="3">(D23-$D$9)/$D$9*100</f>
        <v>13.694256503648045</v>
      </c>
      <c r="F23" s="7">
        <v>1.0217499999999999</v>
      </c>
      <c r="G23" s="7">
        <f t="shared" ref="G23:G42" si="4">(F23-$F$9)/$F$9*100</f>
        <v>32.127037076727142</v>
      </c>
      <c r="H23" s="7">
        <v>0.19975000000000004</v>
      </c>
      <c r="I23" s="7">
        <f t="shared" ref="I23:I42" si="5">(H23-$H$9)/$H$9*100</f>
        <v>7.36120753364838</v>
      </c>
      <c r="J23" s="7">
        <v>0.63</v>
      </c>
      <c r="K23" s="7">
        <f t="shared" ref="K23:K42" si="6">(J23-$J$9)/$J$9*100</f>
        <v>88.7226825026558</v>
      </c>
      <c r="L23" s="7">
        <f t="shared" si="2"/>
        <v>0.32958160019574267</v>
      </c>
      <c r="M23" s="8">
        <f>(F23^2-J23^2)/F23^2*100</f>
        <v>61.98177766679683</v>
      </c>
      <c r="N23" s="8">
        <v>110.11818181818181</v>
      </c>
      <c r="O23" s="8">
        <v>46.109090909090916</v>
      </c>
      <c r="P23" s="6">
        <v>3707.5454545454545</v>
      </c>
      <c r="Q23" s="8">
        <v>60.975609756097562</v>
      </c>
    </row>
    <row r="24" spans="1:17" x14ac:dyDescent="0.25">
      <c r="A24" s="4"/>
      <c r="B24" s="5" t="s">
        <v>104</v>
      </c>
      <c r="C24" s="6">
        <v>392</v>
      </c>
      <c r="D24" s="7">
        <v>0.13650000000000001</v>
      </c>
      <c r="E24" s="7">
        <f t="shared" si="3"/>
        <v>13.279313961663927</v>
      </c>
      <c r="F24" s="7">
        <v>1.06</v>
      </c>
      <c r="G24" s="7">
        <f t="shared" si="4"/>
        <v>37.073314706465162</v>
      </c>
      <c r="H24" s="7">
        <v>0.26574999999999999</v>
      </c>
      <c r="I24" s="7">
        <f t="shared" si="5"/>
        <v>42.834747945266834</v>
      </c>
      <c r="J24" s="7">
        <v>0.60149999999999992</v>
      </c>
      <c r="K24" s="7">
        <f t="shared" si="6"/>
        <v>80.185227818011825</v>
      </c>
      <c r="L24" s="7">
        <f t="shared" si="2"/>
        <v>0.37948113207547168</v>
      </c>
      <c r="M24" s="8">
        <f>(F24^2-J24^2)/F24^2*100</f>
        <v>67.799728551085821</v>
      </c>
      <c r="N24" s="8">
        <v>118.14285714285714</v>
      </c>
      <c r="O24" s="8">
        <v>57.642857142857132</v>
      </c>
      <c r="P24" s="6">
        <v>4728.8571428571431</v>
      </c>
      <c r="Q24" s="8">
        <v>72.226148409893995</v>
      </c>
    </row>
    <row r="25" spans="1:17" x14ac:dyDescent="0.25">
      <c r="A25" s="4"/>
      <c r="B25" s="5" t="s">
        <v>105</v>
      </c>
      <c r="C25" s="6">
        <v>346</v>
      </c>
      <c r="D25" s="7">
        <v>0.13250000000000001</v>
      </c>
      <c r="E25" s="7">
        <f t="shared" si="3"/>
        <v>9.959773625790989</v>
      </c>
      <c r="F25" s="7">
        <v>1.0983333333333334</v>
      </c>
      <c r="G25" s="7">
        <f t="shared" si="4"/>
        <v>42.030368540189535</v>
      </c>
      <c r="H25" s="7">
        <v>0.23966666666666661</v>
      </c>
      <c r="I25" s="7">
        <f t="shared" si="5"/>
        <v>28.815533110877183</v>
      </c>
      <c r="J25" s="7">
        <v>0.63883333333333325</v>
      </c>
      <c r="K25" s="7">
        <f t="shared" si="6"/>
        <v>91.368794188539582</v>
      </c>
      <c r="L25" s="7">
        <f t="shared" si="2"/>
        <v>0.33884673748103183</v>
      </c>
      <c r="M25" s="8">
        <f>(F25^2-J25^2)/F25^2*100</f>
        <v>66.169625196589323</v>
      </c>
      <c r="N25" s="8">
        <v>92.575000000000003</v>
      </c>
      <c r="O25" s="8">
        <v>72.750000000000014</v>
      </c>
      <c r="P25" s="6">
        <v>3627.125</v>
      </c>
      <c r="Q25" s="8">
        <v>62.080536912751697</v>
      </c>
    </row>
    <row r="26" spans="1:17" x14ac:dyDescent="0.25">
      <c r="A26" s="4"/>
      <c r="B26" s="5" t="s">
        <v>106</v>
      </c>
      <c r="C26" s="6">
        <v>328.33333333333331</v>
      </c>
      <c r="D26" s="7">
        <v>0.121</v>
      </c>
      <c r="E26" s="7">
        <f t="shared" si="3"/>
        <v>0.41609516015629144</v>
      </c>
      <c r="F26" s="7">
        <v>1.1100000000000001</v>
      </c>
      <c r="G26" s="7">
        <f t="shared" si="4"/>
        <v>43.539037098279564</v>
      </c>
      <c r="H26" s="7">
        <v>0.28016666666666667</v>
      </c>
      <c r="I26" s="7">
        <f t="shared" si="5"/>
        <v>50.583387454370374</v>
      </c>
      <c r="J26" s="7">
        <v>0.58066666666666666</v>
      </c>
      <c r="K26" s="7">
        <f t="shared" si="6"/>
        <v>73.944398370172706</v>
      </c>
      <c r="L26" s="7">
        <f t="shared" si="2"/>
        <v>0.36141141141141137</v>
      </c>
      <c r="M26" s="8">
        <f>(F26^2-J26^2)/F26^2*100</f>
        <v>72.63421980539097</v>
      </c>
      <c r="N26" s="8">
        <v>82.061538461538461</v>
      </c>
      <c r="O26" s="8">
        <v>60.092307692307685</v>
      </c>
      <c r="P26" s="6">
        <v>2652</v>
      </c>
      <c r="Q26" s="8">
        <v>59.924528301886795</v>
      </c>
    </row>
    <row r="27" spans="1:17" x14ac:dyDescent="0.25">
      <c r="A27" s="4"/>
      <c r="B27" s="5" t="s">
        <v>107</v>
      </c>
      <c r="C27" s="6">
        <v>374</v>
      </c>
      <c r="D27" s="7">
        <v>0.11433333333333334</v>
      </c>
      <c r="E27" s="7">
        <f t="shared" si="3"/>
        <v>-5.1164720662985905</v>
      </c>
      <c r="F27" s="7">
        <v>1.115</v>
      </c>
      <c r="G27" s="7">
        <f t="shared" si="4"/>
        <v>44.185609337460988</v>
      </c>
      <c r="H27" s="7">
        <v>0.24633333333333332</v>
      </c>
      <c r="I27" s="7">
        <f t="shared" si="5"/>
        <v>32.39871901104069</v>
      </c>
      <c r="J27" s="7">
        <v>0.61375000000000002</v>
      </c>
      <c r="K27" s="7">
        <f t="shared" si="6"/>
        <v>83.854835533341273</v>
      </c>
      <c r="L27" s="7">
        <f t="shared" si="2"/>
        <v>0.32346786248131543</v>
      </c>
      <c r="M27" s="8">
        <f>(F27^2-J27^2)/F27^2*100</f>
        <v>69.700652536749189</v>
      </c>
      <c r="N27" s="8">
        <v>128.09090909090909</v>
      </c>
      <c r="O27" s="8">
        <v>70.36363636363636</v>
      </c>
      <c r="P27" s="6">
        <v>4421.454545454545</v>
      </c>
      <c r="Q27" s="8">
        <v>78.616352201257868</v>
      </c>
    </row>
    <row r="28" spans="1:17" x14ac:dyDescent="0.25"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1"/>
      <c r="O28" s="12"/>
      <c r="P28" s="10"/>
      <c r="Q28" s="12"/>
    </row>
    <row r="29" spans="1:17" x14ac:dyDescent="0.25"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1"/>
      <c r="O29" s="12"/>
      <c r="P29" s="10"/>
      <c r="Q29" s="12"/>
    </row>
    <row r="30" spans="1:17" x14ac:dyDescent="0.25">
      <c r="C30" s="10"/>
      <c r="D30" s="11"/>
      <c r="F30" s="11"/>
      <c r="H30" s="11"/>
      <c r="J30" s="11"/>
      <c r="L30" s="11"/>
      <c r="M30" s="12"/>
      <c r="N30" s="12"/>
      <c r="O30" s="12"/>
      <c r="P30" s="10"/>
      <c r="Q30" s="8"/>
    </row>
    <row r="31" spans="1:17" x14ac:dyDescent="0.25">
      <c r="C31" s="10"/>
      <c r="D31" s="11"/>
      <c r="F31" s="11"/>
      <c r="H31" s="11"/>
      <c r="J31" s="11"/>
      <c r="N31" s="12"/>
      <c r="O31" s="12"/>
      <c r="P31" s="10"/>
      <c r="Q31" s="8"/>
    </row>
    <row r="32" spans="1:17" x14ac:dyDescent="0.25">
      <c r="A32" s="13" t="s">
        <v>122</v>
      </c>
      <c r="B32" s="14" t="s">
        <v>108</v>
      </c>
      <c r="C32" s="6">
        <v>386.5</v>
      </c>
      <c r="D32" s="7">
        <v>9.4333333333333338E-2</v>
      </c>
      <c r="E32" s="7">
        <f t="shared" si="3"/>
        <v>-21.71417374566327</v>
      </c>
      <c r="F32" s="7">
        <v>0.9491666666666666</v>
      </c>
      <c r="G32" s="7">
        <f t="shared" si="4"/>
        <v>22.740963404609907</v>
      </c>
      <c r="H32" s="7">
        <v>0.19833333333333333</v>
      </c>
      <c r="I32" s="7">
        <f t="shared" si="5"/>
        <v>6.5997805298636187</v>
      </c>
      <c r="J32" s="7">
        <v>0.53349999999999997</v>
      </c>
      <c r="K32" s="7">
        <f t="shared" si="6"/>
        <v>59.815160500264867</v>
      </c>
      <c r="L32" s="7">
        <f t="shared" ref="L32:L42" si="7">(D32+H32)/F32</f>
        <v>0.30834064969271296</v>
      </c>
      <c r="M32" s="8">
        <f>(F32^2-J32^2)/F32^2*100</f>
        <v>68.407507471165573</v>
      </c>
      <c r="N32" s="8">
        <v>137.83333333333334</v>
      </c>
      <c r="O32" s="8">
        <v>69.816666666666663</v>
      </c>
      <c r="P32" s="6">
        <v>3511.5</v>
      </c>
      <c r="Q32" s="8">
        <v>67.420066152149943</v>
      </c>
    </row>
    <row r="33" spans="1:17" x14ac:dyDescent="0.25">
      <c r="A33" s="13"/>
      <c r="B33" s="14" t="s">
        <v>109</v>
      </c>
      <c r="C33" s="6">
        <v>372.75</v>
      </c>
      <c r="D33" s="7">
        <v>0.1226</v>
      </c>
      <c r="E33" s="7">
        <f t="shared" si="3"/>
        <v>1.7439112945054691</v>
      </c>
      <c r="F33" s="7">
        <v>0.84428571428571431</v>
      </c>
      <c r="G33" s="7">
        <f t="shared" si="4"/>
        <v>9.1783409589230569</v>
      </c>
      <c r="H33" s="7">
        <v>0.21379999999999993</v>
      </c>
      <c r="I33" s="7">
        <f t="shared" si="5"/>
        <v>14.912771818242865</v>
      </c>
      <c r="J33" s="7">
        <v>0.35653333333333337</v>
      </c>
      <c r="K33" s="7">
        <f t="shared" si="6"/>
        <v>6.8030588385400366</v>
      </c>
      <c r="L33" s="7">
        <f t="shared" si="7"/>
        <v>0.39844331641285946</v>
      </c>
      <c r="M33" s="8">
        <f>(F33^2-J33^2)/F33^2*100</f>
        <v>82.167123688058865</v>
      </c>
      <c r="N33" s="8">
        <v>91.775000000000006</v>
      </c>
      <c r="O33" s="8">
        <v>54.975000000000009</v>
      </c>
      <c r="P33" s="6">
        <v>2517.375</v>
      </c>
      <c r="Q33" s="8">
        <v>46.405228758169933</v>
      </c>
    </row>
    <row r="34" spans="1:17" s="27" customFormat="1" x14ac:dyDescent="0.25">
      <c r="A34" s="13"/>
      <c r="B34" s="23" t="s">
        <v>110</v>
      </c>
      <c r="C34" s="24">
        <v>376</v>
      </c>
      <c r="D34" s="25">
        <v>0.14971428571428572</v>
      </c>
      <c r="E34" s="7">
        <f t="shared" si="3"/>
        <v>24.245652571244154</v>
      </c>
      <c r="F34" s="25">
        <v>1.1171428571428572</v>
      </c>
      <c r="G34" s="7">
        <f t="shared" si="4"/>
        <v>44.462711725681615</v>
      </c>
      <c r="H34" s="25">
        <v>0.19442857142857142</v>
      </c>
      <c r="I34" s="7">
        <f t="shared" si="5"/>
        <v>4.501057359767862</v>
      </c>
      <c r="J34" s="25">
        <v>0.75557142857142867</v>
      </c>
      <c r="K34" s="7">
        <f t="shared" si="6"/>
        <v>126.3388362259743</v>
      </c>
      <c r="L34" s="7">
        <f t="shared" si="7"/>
        <v>0.30805626598465469</v>
      </c>
      <c r="M34" s="26">
        <f>(F34^2-J34^2)/F34^2*100</f>
        <v>54.256053728063002</v>
      </c>
      <c r="N34" s="26">
        <v>89.474999999999994</v>
      </c>
      <c r="O34" s="26">
        <v>72.375</v>
      </c>
      <c r="P34" s="24">
        <v>4299.75</v>
      </c>
      <c r="Q34" s="26">
        <v>82.787481804949053</v>
      </c>
    </row>
    <row r="35" spans="1:17" x14ac:dyDescent="0.25">
      <c r="A35" s="13"/>
      <c r="B35" s="14" t="s">
        <v>111</v>
      </c>
      <c r="C35" s="6">
        <v>438.6</v>
      </c>
      <c r="D35" s="7">
        <v>0.16233333333333336</v>
      </c>
      <c r="E35" s="7">
        <f t="shared" si="3"/>
        <v>34.718011964176647</v>
      </c>
      <c r="F35" s="7">
        <v>0.91416666666666668</v>
      </c>
      <c r="G35" s="7">
        <f t="shared" si="4"/>
        <v>18.214957730339844</v>
      </c>
      <c r="H35" s="7">
        <v>0.26366666666666672</v>
      </c>
      <c r="I35" s="7">
        <f t="shared" si="5"/>
        <v>41.715002351465778</v>
      </c>
      <c r="J35" s="7">
        <v>0.48633333333333334</v>
      </c>
      <c r="K35" s="7">
        <f t="shared" si="6"/>
        <v>45.685922630357048</v>
      </c>
      <c r="L35" s="7">
        <f t="shared" si="7"/>
        <v>0.46599817684594352</v>
      </c>
      <c r="M35" s="8">
        <f>(F35^2-J35^2)/F35^2*100</f>
        <v>71.69798796585367</v>
      </c>
      <c r="N35" s="8">
        <v>106.75</v>
      </c>
      <c r="O35" s="8">
        <v>72.487499999999997</v>
      </c>
      <c r="P35" s="6">
        <v>3625.375</v>
      </c>
      <c r="Q35" s="8">
        <v>57.205240174672497</v>
      </c>
    </row>
    <row r="36" spans="1:17" x14ac:dyDescent="0.25">
      <c r="A36" s="13"/>
      <c r="B36" s="14" t="s">
        <v>112</v>
      </c>
      <c r="C36" s="6">
        <v>430</v>
      </c>
      <c r="D36" s="7">
        <v>0.13241666666666668</v>
      </c>
      <c r="E36" s="7">
        <f t="shared" si="3"/>
        <v>9.8906165354603104</v>
      </c>
      <c r="F36" s="7">
        <v>0.97873333333333312</v>
      </c>
      <c r="G36" s="7">
        <f t="shared" si="4"/>
        <v>26.564360578969463</v>
      </c>
      <c r="H36" s="7">
        <v>0.20908333333333329</v>
      </c>
      <c r="I36" s="7">
        <f t="shared" si="5"/>
        <v>12.37766779387721</v>
      </c>
      <c r="J36" s="7">
        <v>0.58458333333333323</v>
      </c>
      <c r="K36" s="7">
        <f t="shared" si="6"/>
        <v>75.117674306366439</v>
      </c>
      <c r="L36" s="7">
        <f t="shared" si="7"/>
        <v>0.34892037327157555</v>
      </c>
      <c r="M36" s="8">
        <f>(F36^2-J36^2)/F36^2*100</f>
        <v>64.324990337502967</v>
      </c>
      <c r="N36" s="8">
        <v>115.03333333333333</v>
      </c>
      <c r="O36" s="8">
        <v>80.233333333333334</v>
      </c>
      <c r="P36" s="6">
        <v>3068.6666666666665</v>
      </c>
      <c r="Q36" s="8">
        <v>61.015118790496771</v>
      </c>
    </row>
    <row r="37" spans="1:17" x14ac:dyDescent="0.25">
      <c r="A37" s="13"/>
      <c r="B37" s="14" t="s">
        <v>113</v>
      </c>
      <c r="C37" s="6">
        <v>334.25</v>
      </c>
      <c r="D37" s="7">
        <v>0.11140000000000001</v>
      </c>
      <c r="E37" s="7">
        <f t="shared" si="3"/>
        <v>-7.5508016459387397</v>
      </c>
      <c r="F37" s="7">
        <v>1.0860000000000001</v>
      </c>
      <c r="G37" s="7">
        <f t="shared" si="4"/>
        <v>40.435490350208653</v>
      </c>
      <c r="H37" s="7">
        <v>0.29179999999999995</v>
      </c>
      <c r="I37" s="7">
        <f t="shared" si="5"/>
        <v>56.836046850155618</v>
      </c>
      <c r="J37" s="7">
        <v>0.67619999999999991</v>
      </c>
      <c r="K37" s="7">
        <f t="shared" si="6"/>
        <v>102.56234588618386</v>
      </c>
      <c r="L37" s="7">
        <f t="shared" si="7"/>
        <v>0.37127071823204411</v>
      </c>
      <c r="M37" s="8">
        <f>(F37^2-J37^2)/F37^2*100</f>
        <v>61.230456945758696</v>
      </c>
      <c r="Q37" s="8">
        <v>55.779716466739373</v>
      </c>
    </row>
    <row r="38" spans="1:17" x14ac:dyDescent="0.25">
      <c r="A38" s="13"/>
      <c r="B38" s="14" t="s">
        <v>114</v>
      </c>
      <c r="C38" s="6">
        <v>337.75</v>
      </c>
      <c r="D38" s="7">
        <v>0.12139999999999999</v>
      </c>
      <c r="E38" s="7">
        <f t="shared" si="3"/>
        <v>0.74804919374358292</v>
      </c>
      <c r="F38" s="7">
        <v>1.0820000000000001</v>
      </c>
      <c r="G38" s="7">
        <f t="shared" si="4"/>
        <v>39.918232558863501</v>
      </c>
      <c r="H38" s="7">
        <v>0.25739999999999996</v>
      </c>
      <c r="I38" s="7">
        <f t="shared" si="5"/>
        <v>38.346807605312058</v>
      </c>
      <c r="J38" s="7">
        <v>0.67579999999999996</v>
      </c>
      <c r="K38" s="7">
        <f t="shared" si="6"/>
        <v>102.44252196078538</v>
      </c>
      <c r="L38" s="7">
        <f t="shared" si="7"/>
        <v>0.35009242144177444</v>
      </c>
      <c r="M38" s="8">
        <f>(F38^2-J38^2)/F38^2*100</f>
        <v>60.989469764009286</v>
      </c>
      <c r="N38" s="8">
        <v>103.9875</v>
      </c>
      <c r="O38" s="8">
        <v>72.6875</v>
      </c>
      <c r="P38" s="6">
        <v>3819.875</v>
      </c>
      <c r="Q38" s="8">
        <v>60.080520284917924</v>
      </c>
    </row>
    <row r="39" spans="1:17" x14ac:dyDescent="0.25">
      <c r="A39" s="13"/>
      <c r="B39" s="14" t="s">
        <v>115</v>
      </c>
      <c r="C39" s="6">
        <v>370.25</v>
      </c>
      <c r="D39" s="7">
        <v>8.7200000000000014E-2</v>
      </c>
      <c r="E39" s="7">
        <f t="shared" si="3"/>
        <v>-27.63402067797</v>
      </c>
      <c r="F39" s="7">
        <v>0.96440000000000003</v>
      </c>
      <c r="G39" s="7">
        <f t="shared" si="4"/>
        <v>24.710853493316041</v>
      </c>
      <c r="H39" s="7">
        <v>0.21539999999999998</v>
      </c>
      <c r="I39" s="7">
        <f t="shared" si="5"/>
        <v>15.772736434282125</v>
      </c>
      <c r="J39" s="7">
        <v>0.57020000000000004</v>
      </c>
      <c r="K39" s="7">
        <f t="shared" si="6"/>
        <v>70.809005655578332</v>
      </c>
      <c r="L39" s="7">
        <f t="shared" si="7"/>
        <v>0.31377021982579839</v>
      </c>
      <c r="M39" s="8">
        <f>(F39^2-J39^2)/F39^2*100</f>
        <v>65.042527672404276</v>
      </c>
      <c r="N39" s="8">
        <v>69.02</v>
      </c>
      <c r="O39" s="8">
        <v>41.490000000000009</v>
      </c>
      <c r="P39" s="6">
        <v>3387.4</v>
      </c>
      <c r="Q39" s="8">
        <v>63.805436337625174</v>
      </c>
    </row>
    <row r="40" spans="1:17" x14ac:dyDescent="0.25">
      <c r="A40" s="13"/>
      <c r="B40" s="14" t="s">
        <v>116</v>
      </c>
      <c r="C40" s="6">
        <v>354.33333333333331</v>
      </c>
      <c r="D40" s="7">
        <v>0.14266666666666669</v>
      </c>
      <c r="E40" s="7">
        <f t="shared" si="3"/>
        <v>18.396938646134714</v>
      </c>
      <c r="F40" s="7">
        <v>1.0750000000000002</v>
      </c>
      <c r="G40" s="7">
        <f t="shared" si="4"/>
        <v>39.013031424009498</v>
      </c>
      <c r="H40" s="7">
        <v>0.23333333333333336</v>
      </c>
      <c r="I40" s="7">
        <f t="shared" si="5"/>
        <v>25.41150650572192</v>
      </c>
      <c r="J40" s="7">
        <v>0.63650000000000007</v>
      </c>
      <c r="K40" s="7">
        <f t="shared" si="6"/>
        <v>90.669821290381634</v>
      </c>
      <c r="L40" s="7">
        <f t="shared" si="7"/>
        <v>0.3497674418604651</v>
      </c>
      <c r="M40" s="8">
        <v>64.942585181179027</v>
      </c>
      <c r="N40" s="8">
        <v>82.033333333333331</v>
      </c>
      <c r="O40" s="8">
        <v>61.216666666666669</v>
      </c>
      <c r="P40" s="6">
        <v>4223.166666666667</v>
      </c>
      <c r="Q40" s="8">
        <v>65.681089743589794</v>
      </c>
    </row>
    <row r="41" spans="1:17" x14ac:dyDescent="0.25">
      <c r="A41" s="13"/>
      <c r="B41" s="14" t="s">
        <v>117</v>
      </c>
      <c r="C41" s="6">
        <v>335.5</v>
      </c>
      <c r="D41" s="7">
        <v>0.12714285714285714</v>
      </c>
      <c r="E41" s="7">
        <f t="shared" si="3"/>
        <v>5.5139606759611572</v>
      </c>
      <c r="F41" s="7">
        <v>1.25</v>
      </c>
      <c r="G41" s="7">
        <f t="shared" si="4"/>
        <v>61.643059795359854</v>
      </c>
      <c r="H41" s="7">
        <v>0.24500000000000002</v>
      </c>
      <c r="I41" s="7">
        <f t="shared" si="5"/>
        <v>31.682081831008013</v>
      </c>
      <c r="J41" s="7">
        <v>0.7122857142857143</v>
      </c>
      <c r="K41" s="7">
        <f t="shared" si="6"/>
        <v>113.37217572749248</v>
      </c>
      <c r="L41" s="7">
        <f t="shared" si="7"/>
        <v>0.29771428571428571</v>
      </c>
      <c r="M41" s="8">
        <v>67.529539918367348</v>
      </c>
      <c r="N41" s="8">
        <v>89.357142857142861</v>
      </c>
      <c r="O41" s="8">
        <v>55.128571428571433</v>
      </c>
      <c r="P41" s="6">
        <v>3293.125</v>
      </c>
      <c r="Q41" s="8">
        <v>70.648395721925098</v>
      </c>
    </row>
    <row r="42" spans="1:17" x14ac:dyDescent="0.25">
      <c r="A42" s="13"/>
      <c r="B42" s="14" t="s">
        <v>118</v>
      </c>
      <c r="C42" s="6">
        <v>414.33333333333331</v>
      </c>
      <c r="D42" s="7">
        <v>0.10479999999999998</v>
      </c>
      <c r="E42" s="7">
        <f t="shared" si="3"/>
        <v>-13.028043200129114</v>
      </c>
      <c r="F42" s="7">
        <v>1.042</v>
      </c>
      <c r="G42" s="7">
        <f t="shared" si="4"/>
        <v>34.745654645411975</v>
      </c>
      <c r="H42" s="7">
        <v>0.2722</v>
      </c>
      <c r="I42" s="7">
        <f t="shared" si="5"/>
        <v>46.301480303675007</v>
      </c>
      <c r="J42" s="7">
        <v>0.58899999999999997</v>
      </c>
      <c r="K42" s="7">
        <f t="shared" si="6"/>
        <v>76.440730149308351</v>
      </c>
      <c r="L42" s="7">
        <f t="shared" si="7"/>
        <v>0.36180422264875239</v>
      </c>
      <c r="M42" s="8">
        <v>68.04821305550746</v>
      </c>
      <c r="N42" s="8">
        <v>105.33333333333333</v>
      </c>
      <c r="O42" s="8">
        <v>48.9</v>
      </c>
      <c r="P42" s="6">
        <v>4033.6666666666665</v>
      </c>
      <c r="Q42" s="8">
        <v>74.748110831234257</v>
      </c>
    </row>
    <row r="43" spans="1:17" x14ac:dyDescent="0.25"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11"/>
      <c r="O43" s="12"/>
      <c r="P43" s="10"/>
      <c r="Q43" s="12"/>
    </row>
    <row r="44" spans="1:17" x14ac:dyDescent="0.25"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20"/>
      <c r="O44" s="20"/>
      <c r="P44" s="20"/>
      <c r="Q44" s="12"/>
    </row>
    <row r="45" spans="1:17" x14ac:dyDescent="0.25">
      <c r="C45" s="7"/>
      <c r="M45" s="7"/>
      <c r="N45" s="7"/>
      <c r="O45" s="7"/>
      <c r="P45" s="7"/>
      <c r="Q45" s="7"/>
    </row>
    <row r="46" spans="1:17" ht="75" x14ac:dyDescent="0.25">
      <c r="A46" s="2" t="s">
        <v>152</v>
      </c>
      <c r="B46" s="2"/>
      <c r="C46" s="3" t="s">
        <v>77</v>
      </c>
      <c r="D46" s="3" t="s">
        <v>78</v>
      </c>
      <c r="E46" s="3"/>
      <c r="F46" s="3" t="s">
        <v>79</v>
      </c>
      <c r="G46" s="3"/>
      <c r="H46" s="3" t="s">
        <v>80</v>
      </c>
      <c r="I46" s="3"/>
      <c r="J46" s="3" t="s">
        <v>81</v>
      </c>
      <c r="K46" s="3"/>
      <c r="L46" s="3" t="s">
        <v>82</v>
      </c>
      <c r="M46" s="3" t="s">
        <v>83</v>
      </c>
      <c r="N46" s="3" t="s">
        <v>84</v>
      </c>
      <c r="O46" s="3" t="s">
        <v>85</v>
      </c>
      <c r="P46" s="3" t="s">
        <v>86</v>
      </c>
      <c r="Q46" s="3" t="s">
        <v>87</v>
      </c>
    </row>
    <row r="47" spans="1:17" x14ac:dyDescent="0.25">
      <c r="A47" s="4" t="s">
        <v>123</v>
      </c>
      <c r="B47" s="5" t="s">
        <v>124</v>
      </c>
      <c r="C47" s="6">
        <v>479.16666666666669</v>
      </c>
      <c r="D47" s="7">
        <v>0.11339999999999999</v>
      </c>
      <c r="F47" s="7">
        <v>0.66149999999999998</v>
      </c>
      <c r="H47" s="7">
        <v>0.13059999999999999</v>
      </c>
      <c r="J47" s="7">
        <v>0.34300000000000003</v>
      </c>
      <c r="L47" s="7">
        <f>(D47+H47)/F47</f>
        <v>0.36885865457294031</v>
      </c>
      <c r="M47" s="8">
        <f>(F47^2-J47^2)/F47^2*100</f>
        <v>73.113854595336065</v>
      </c>
      <c r="N47" s="8">
        <v>63.428571428571423</v>
      </c>
      <c r="O47" s="8">
        <v>46.871428571428574</v>
      </c>
      <c r="P47" s="6">
        <v>2119.8571428571427</v>
      </c>
    </row>
    <row r="48" spans="1:17" x14ac:dyDescent="0.25">
      <c r="A48" s="4"/>
      <c r="B48" s="5" t="s">
        <v>125</v>
      </c>
      <c r="C48" s="6">
        <v>388.25</v>
      </c>
      <c r="D48" s="7">
        <v>9.2749999999999999E-2</v>
      </c>
      <c r="F48" s="7">
        <v>0.70824999999999994</v>
      </c>
      <c r="H48" s="7">
        <v>0.17680000000000001</v>
      </c>
      <c r="J48" s="7">
        <v>0.23471428571428574</v>
      </c>
      <c r="L48" s="7">
        <f t="shared" ref="L48:L51" si="8">(D48+H48)/F48</f>
        <v>0.3805859512883869</v>
      </c>
      <c r="M48" s="8">
        <f>(F48^2-J48^2)/F48^2*100</f>
        <v>89.017381941192085</v>
      </c>
      <c r="N48" s="8">
        <v>67.112499999999997</v>
      </c>
      <c r="O48" s="8">
        <v>39.475000000000009</v>
      </c>
      <c r="P48" s="6">
        <v>2527.125</v>
      </c>
    </row>
    <row r="49" spans="1:17" x14ac:dyDescent="0.25">
      <c r="A49" s="4"/>
      <c r="B49" s="5" t="s">
        <v>126</v>
      </c>
      <c r="C49" s="6">
        <v>410</v>
      </c>
      <c r="D49" s="7">
        <v>0.10323076923076922</v>
      </c>
      <c r="F49" s="7">
        <v>0.61993333333333334</v>
      </c>
      <c r="H49" s="7">
        <v>0.18410000000000001</v>
      </c>
      <c r="J49" s="7">
        <v>0.25961538461538464</v>
      </c>
      <c r="L49" s="7">
        <f t="shared" si="8"/>
        <v>0.46348656183046977</v>
      </c>
      <c r="M49" s="8">
        <f>(F49^2-J49^2)/F49^2*100</f>
        <v>82.462371248011053</v>
      </c>
      <c r="N49" s="8">
        <v>69.849999999999994</v>
      </c>
      <c r="O49" s="8">
        <v>41.837499999999999</v>
      </c>
      <c r="P49" s="6">
        <v>2805.375</v>
      </c>
    </row>
    <row r="50" spans="1:17" x14ac:dyDescent="0.25">
      <c r="A50" s="4"/>
      <c r="B50" s="5" t="s">
        <v>127</v>
      </c>
      <c r="C50" s="6">
        <v>389.33333333333331</v>
      </c>
      <c r="D50" s="7">
        <v>0.11554545454545458</v>
      </c>
      <c r="F50" s="7">
        <v>0.67249999999999999</v>
      </c>
      <c r="H50" s="7">
        <v>0.16816666666666669</v>
      </c>
      <c r="J50" s="7">
        <v>0.31615384615384612</v>
      </c>
      <c r="L50" s="7">
        <f t="shared" si="8"/>
        <v>0.42187676016672304</v>
      </c>
      <c r="M50" s="8">
        <f>(F50^2-J50^2)/F50^2*100</f>
        <v>77.898977750363912</v>
      </c>
      <c r="N50" s="8">
        <v>68.585714285714275</v>
      </c>
      <c r="O50" s="8">
        <v>40.5</v>
      </c>
      <c r="P50" s="6">
        <v>2333</v>
      </c>
    </row>
    <row r="51" spans="1:17" x14ac:dyDescent="0.25">
      <c r="A51" s="4"/>
      <c r="B51" s="5" t="s">
        <v>128</v>
      </c>
      <c r="C51" s="6">
        <v>396.5</v>
      </c>
      <c r="D51" s="7">
        <v>0.10077777777777777</v>
      </c>
      <c r="F51" s="7">
        <v>0.7017500000000001</v>
      </c>
      <c r="H51" s="7">
        <v>0.21250000000000002</v>
      </c>
      <c r="J51" s="7">
        <v>0.30587499999999995</v>
      </c>
      <c r="L51" s="7">
        <f t="shared" si="8"/>
        <v>0.44642362348098003</v>
      </c>
      <c r="M51" s="8">
        <f>(F51^2-J51^2)/F51^2*100</f>
        <v>81.001333375807789</v>
      </c>
      <c r="N51" s="8">
        <v>85.9375</v>
      </c>
      <c r="O51" s="8">
        <v>32.662500000000001</v>
      </c>
      <c r="P51" s="6">
        <v>2131</v>
      </c>
    </row>
    <row r="52" spans="1:17" x14ac:dyDescent="0.25">
      <c r="C52" s="10"/>
      <c r="D52" s="11">
        <f t="shared" ref="D52:P52" si="9">AVERAGE(D47:D51)</f>
        <v>0.10514080031080031</v>
      </c>
      <c r="E52" s="11"/>
      <c r="F52" s="11">
        <f t="shared" si="9"/>
        <v>0.67278666666666664</v>
      </c>
      <c r="G52" s="11"/>
      <c r="H52" s="11">
        <f t="shared" si="9"/>
        <v>0.17443333333333336</v>
      </c>
      <c r="I52" s="11"/>
      <c r="J52" s="11">
        <f t="shared" si="9"/>
        <v>0.29187170329670326</v>
      </c>
      <c r="K52" s="11"/>
      <c r="L52" s="11"/>
      <c r="M52" s="12"/>
      <c r="N52" s="12"/>
      <c r="O52" s="12"/>
      <c r="P52" s="10"/>
      <c r="Q52" s="10"/>
    </row>
    <row r="53" spans="1:17" x14ac:dyDescent="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2"/>
      <c r="O53" s="12"/>
      <c r="P53" s="10"/>
      <c r="Q53" s="11"/>
    </row>
    <row r="54" spans="1:17" x14ac:dyDescent="0.25"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2"/>
      <c r="O54" s="12"/>
      <c r="P54" s="10"/>
    </row>
    <row r="55" spans="1:17" x14ac:dyDescent="0.25">
      <c r="C55" s="10"/>
      <c r="D55" s="11"/>
      <c r="E55" s="11"/>
      <c r="F55" s="11"/>
      <c r="G55" s="11"/>
      <c r="H55" s="11"/>
      <c r="I55" s="11"/>
      <c r="J55" s="11"/>
      <c r="K55" s="11"/>
      <c r="N55" s="12"/>
      <c r="O55" s="12"/>
      <c r="P55" s="10"/>
    </row>
    <row r="56" spans="1:17" x14ac:dyDescent="0.25">
      <c r="A56" s="13" t="s">
        <v>129</v>
      </c>
      <c r="B56" s="14" t="s">
        <v>130</v>
      </c>
      <c r="C56" s="6">
        <v>464</v>
      </c>
      <c r="D56" s="7">
        <v>8.8000000000000009E-2</v>
      </c>
      <c r="F56" s="7">
        <v>0.60385714285714276</v>
      </c>
      <c r="H56" s="7">
        <v>0.16633333333333333</v>
      </c>
      <c r="J56" s="7">
        <v>0.26816666666666666</v>
      </c>
      <c r="L56" s="7">
        <f>(D56+H56)/F56</f>
        <v>0.42118129485056394</v>
      </c>
      <c r="M56" s="8">
        <f>(F56^2-J56^2)/F56^2*100</f>
        <v>80.278444241257716</v>
      </c>
      <c r="N56" s="8">
        <v>68.433333333333323</v>
      </c>
      <c r="O56" s="8">
        <v>38.866666666666667</v>
      </c>
      <c r="P56" s="6">
        <v>2185.6666666666665</v>
      </c>
    </row>
    <row r="57" spans="1:17" x14ac:dyDescent="0.25">
      <c r="A57" s="13"/>
      <c r="B57" s="14" t="s">
        <v>131</v>
      </c>
      <c r="C57" s="6">
        <v>373</v>
      </c>
      <c r="D57" s="7">
        <v>8.6571428571428563E-2</v>
      </c>
      <c r="F57" s="7">
        <v>0.62230000000000008</v>
      </c>
      <c r="H57" s="7">
        <v>0.16220000000000001</v>
      </c>
      <c r="J57" s="7">
        <v>0.24099999999999999</v>
      </c>
      <c r="L57" s="7">
        <f t="shared" ref="L57:L61" si="10">(D57+H57)/F57</f>
        <v>0.39976125433300425</v>
      </c>
      <c r="M57" s="8">
        <f>(F57^2-J57^2)/F57^2*100</f>
        <v>85.001960841072872</v>
      </c>
      <c r="N57" s="8">
        <v>82.724999999999994</v>
      </c>
      <c r="O57" s="8">
        <v>44.424999999999997</v>
      </c>
      <c r="P57" s="6">
        <v>2552.25</v>
      </c>
    </row>
    <row r="58" spans="1:17" x14ac:dyDescent="0.25">
      <c r="A58" s="13"/>
      <c r="B58" s="14" t="s">
        <v>132</v>
      </c>
      <c r="C58" s="6">
        <v>460</v>
      </c>
      <c r="D58" s="7">
        <v>9.9166666666666667E-2</v>
      </c>
      <c r="F58" s="7">
        <v>0.58438461538461539</v>
      </c>
      <c r="H58" s="7">
        <v>0.166375</v>
      </c>
      <c r="J58" s="7">
        <v>0.26070000000000004</v>
      </c>
      <c r="L58" s="7">
        <f t="shared" si="10"/>
        <v>0.4543953753674696</v>
      </c>
      <c r="M58" s="8">
        <f>(F58^2-J58^2)/F58^2*100</f>
        <v>80.098559425602005</v>
      </c>
      <c r="N58" s="8">
        <v>112.66666666666667</v>
      </c>
      <c r="O58" s="8">
        <v>54.433333333333337</v>
      </c>
      <c r="P58" s="6">
        <v>2699.3333333333335</v>
      </c>
    </row>
    <row r="59" spans="1:17" x14ac:dyDescent="0.25">
      <c r="A59" s="13"/>
      <c r="B59" s="14" t="s">
        <v>133</v>
      </c>
      <c r="C59" s="6">
        <v>414.66666666666669</v>
      </c>
      <c r="D59" s="7">
        <v>8.2000000000000003E-2</v>
      </c>
      <c r="F59" s="7">
        <v>0.59483333333333321</v>
      </c>
      <c r="H59" s="7">
        <v>0.15660000000000002</v>
      </c>
      <c r="J59" s="7">
        <v>0.20314285714285713</v>
      </c>
      <c r="L59" s="7">
        <f t="shared" si="10"/>
        <v>0.40112076211824055</v>
      </c>
      <c r="M59" s="8">
        <f>(F59^2-J59^2)/F59^2*100</f>
        <v>88.336939791114958</v>
      </c>
      <c r="N59" s="8">
        <v>80.38</v>
      </c>
      <c r="O59" s="8">
        <v>42.26</v>
      </c>
      <c r="P59" s="6">
        <v>3087.4</v>
      </c>
    </row>
    <row r="60" spans="1:17" x14ac:dyDescent="0.25">
      <c r="A60" s="13"/>
      <c r="B60" s="15" t="s">
        <v>134</v>
      </c>
      <c r="C60" s="16">
        <v>406</v>
      </c>
      <c r="D60" s="17">
        <v>9.2124999999999985E-2</v>
      </c>
      <c r="E60" s="17"/>
      <c r="F60" s="17">
        <v>0.74524999999999986</v>
      </c>
      <c r="G60" s="17"/>
      <c r="H60" s="17">
        <v>0.17</v>
      </c>
      <c r="I60" s="17"/>
      <c r="J60" s="17">
        <v>0.362875</v>
      </c>
      <c r="K60" s="17"/>
      <c r="L60" s="7">
        <f t="shared" si="10"/>
        <v>0.35172760818517285</v>
      </c>
      <c r="M60" s="8">
        <f>(F60^2-J60^2)/F60^2*100</f>
        <v>76.291169692520924</v>
      </c>
      <c r="N60" s="18">
        <v>82.45</v>
      </c>
      <c r="O60" s="18">
        <v>56.583333333333343</v>
      </c>
      <c r="P60" s="16">
        <v>2769.4</v>
      </c>
      <c r="Q60" s="19"/>
    </row>
    <row r="61" spans="1:17" x14ac:dyDescent="0.25">
      <c r="A61" s="13"/>
      <c r="B61" s="15" t="s">
        <v>135</v>
      </c>
      <c r="C61" s="16">
        <v>407</v>
      </c>
      <c r="D61" s="17">
        <v>8.666666666666667E-2</v>
      </c>
      <c r="E61" s="17"/>
      <c r="F61" s="17">
        <v>0.72733333333333328</v>
      </c>
      <c r="G61" s="17"/>
      <c r="H61" s="17">
        <v>0.15833333333333333</v>
      </c>
      <c r="I61" s="17"/>
      <c r="J61" s="17">
        <v>0.34366666666666662</v>
      </c>
      <c r="K61" s="17"/>
      <c r="L61" s="7">
        <f t="shared" si="10"/>
        <v>0.33684692942254812</v>
      </c>
      <c r="M61" s="8">
        <f>(F61^2-J61^2)/F61^2*100</f>
        <v>77.67415845502029</v>
      </c>
      <c r="N61" s="18">
        <v>90.3</v>
      </c>
      <c r="O61" s="18">
        <v>41.024999999999999</v>
      </c>
      <c r="P61" s="16">
        <v>2898.5</v>
      </c>
      <c r="Q61" s="19"/>
    </row>
    <row r="62" spans="1:17" x14ac:dyDescent="0.25"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2"/>
      <c r="N62" s="12"/>
      <c r="O62" s="12"/>
      <c r="P62" s="10"/>
      <c r="Q62" s="10"/>
    </row>
    <row r="63" spans="1:17" x14ac:dyDescent="0.25"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2"/>
      <c r="N63" s="12"/>
      <c r="O63" s="12"/>
      <c r="P63" s="10"/>
      <c r="Q63" s="11"/>
    </row>
    <row r="64" spans="1:17" x14ac:dyDescent="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2"/>
      <c r="N64" s="12"/>
      <c r="O64" s="12"/>
      <c r="P64" s="10"/>
    </row>
    <row r="65" spans="1:17" x14ac:dyDescent="0.25">
      <c r="A65" s="4" t="s">
        <v>136</v>
      </c>
      <c r="B65" s="5" t="s">
        <v>137</v>
      </c>
      <c r="C65" s="6">
        <v>361.57142857142856</v>
      </c>
      <c r="D65" s="7">
        <v>0.13200000000000001</v>
      </c>
      <c r="E65" s="7">
        <f>(D65-$D$52)/$D$52*100</f>
        <v>25.545934223253823</v>
      </c>
      <c r="F65" s="7">
        <v>0.89124999999999999</v>
      </c>
      <c r="G65" s="7">
        <f>(F65-$F$52)/$F$52*100</f>
        <v>32.471412433857196</v>
      </c>
      <c r="H65" s="7">
        <v>0.252</v>
      </c>
      <c r="I65" s="7">
        <f>(H65-$H$52)/$H$52*100</f>
        <v>44.467800496846912</v>
      </c>
      <c r="J65" s="7">
        <v>0.55533333333333335</v>
      </c>
      <c r="K65" s="7">
        <f>(J65-$J$52)/$J$52*100</f>
        <v>90.266246114583851</v>
      </c>
      <c r="L65" s="7">
        <f>(D65+H65)/F65</f>
        <v>0.43085553997194953</v>
      </c>
      <c r="M65" s="8">
        <v>61.175274040881497</v>
      </c>
      <c r="N65" s="8">
        <v>101.24285714285715</v>
      </c>
      <c r="O65" s="8">
        <v>56.1</v>
      </c>
      <c r="P65" s="6">
        <v>3858.4285714285716</v>
      </c>
      <c r="Q65" s="8">
        <v>74.815157116451033</v>
      </c>
    </row>
    <row r="66" spans="1:17" x14ac:dyDescent="0.25">
      <c r="A66" s="4"/>
      <c r="B66" s="5" t="s">
        <v>138</v>
      </c>
      <c r="C66" s="6">
        <v>421</v>
      </c>
      <c r="D66" s="7">
        <v>0.12466666666666666</v>
      </c>
      <c r="E66" s="7">
        <f t="shared" ref="E66:E69" si="11">(D66-$D$52)/$D$52*100</f>
        <v>18.571160099739711</v>
      </c>
      <c r="F66" s="7">
        <v>0.95400000000000007</v>
      </c>
      <c r="G66" s="7">
        <f t="shared" ref="G66:G69" si="12">(F66-$F$52)/$F$52*100</f>
        <v>41.798291682355988</v>
      </c>
      <c r="H66" s="7">
        <v>0.30599999999999999</v>
      </c>
      <c r="I66" s="7">
        <f t="shared" ref="I66:I69" si="13">(H66-$H$52)/$H$52*100</f>
        <v>75.425186317599824</v>
      </c>
      <c r="J66" s="7">
        <v>0.56266666666666676</v>
      </c>
      <c r="K66" s="7">
        <f t="shared" ref="K66:K69" si="14">(J66-$J$52)/$J$52*100</f>
        <v>92.778765571078978</v>
      </c>
      <c r="L66" s="7">
        <f t="shared" ref="L66:L69" si="15">(D66+H66)/F66</f>
        <v>0.45143256464011178</v>
      </c>
      <c r="M66" s="8">
        <v>65.213909240384979</v>
      </c>
      <c r="N66" s="8">
        <v>113.4</v>
      </c>
      <c r="O66" s="8">
        <v>87.76</v>
      </c>
      <c r="P66" s="6">
        <v>3923.6</v>
      </c>
      <c r="Q66" s="8">
        <v>83.541666666666671</v>
      </c>
    </row>
    <row r="67" spans="1:17" x14ac:dyDescent="0.25">
      <c r="A67" s="4"/>
      <c r="B67" s="5" t="s">
        <v>139</v>
      </c>
      <c r="C67" s="6">
        <v>373.4</v>
      </c>
      <c r="D67" s="7">
        <v>0.13928571428571429</v>
      </c>
      <c r="E67" s="7">
        <f t="shared" si="11"/>
        <v>32.475417605706141</v>
      </c>
      <c r="F67" s="7">
        <v>0.95514285714285696</v>
      </c>
      <c r="G67" s="7">
        <f t="shared" si="12"/>
        <v>41.968160854781658</v>
      </c>
      <c r="H67" s="7">
        <v>0.22485714285714284</v>
      </c>
      <c r="I67" s="7">
        <f t="shared" si="13"/>
        <v>28.907209740383799</v>
      </c>
      <c r="J67" s="7">
        <v>0.42342857142857143</v>
      </c>
      <c r="K67" s="7">
        <f t="shared" si="14"/>
        <v>45.073526020483577</v>
      </c>
      <c r="L67" s="7">
        <f t="shared" si="15"/>
        <v>0.38124439126533055</v>
      </c>
      <c r="M67" s="8">
        <v>80.347235314924433</v>
      </c>
      <c r="N67" s="8">
        <v>124.75</v>
      </c>
      <c r="O67" s="8">
        <v>68.900000000000006</v>
      </c>
      <c r="P67" s="6">
        <v>4901</v>
      </c>
      <c r="Q67" s="8">
        <v>47.256317689530682</v>
      </c>
    </row>
    <row r="68" spans="1:17" x14ac:dyDescent="0.25">
      <c r="A68" s="4"/>
      <c r="B68" s="5" t="s">
        <v>140</v>
      </c>
      <c r="C68" s="6">
        <v>430</v>
      </c>
      <c r="D68" s="7">
        <v>0.13620000000000002</v>
      </c>
      <c r="E68" s="7">
        <f t="shared" si="11"/>
        <v>29.540577584902817</v>
      </c>
      <c r="F68" s="7">
        <v>0.95579999999999998</v>
      </c>
      <c r="G68" s="7">
        <f t="shared" si="12"/>
        <v>42.065835628926457</v>
      </c>
      <c r="H68" s="7">
        <v>0.30940000000000001</v>
      </c>
      <c r="I68" s="7">
        <f t="shared" si="13"/>
        <v>77.374355054462058</v>
      </c>
      <c r="J68" s="7">
        <v>0.53480000000000005</v>
      </c>
      <c r="K68" s="7">
        <f t="shared" si="14"/>
        <v>83.231191636397568</v>
      </c>
      <c r="L68" s="7">
        <f t="shared" si="15"/>
        <v>0.46620631931366396</v>
      </c>
      <c r="M68" s="8">
        <v>68.692474368554869</v>
      </c>
      <c r="N68" s="8">
        <v>112.85714285714286</v>
      </c>
      <c r="O68" s="8">
        <v>62.671428571428578</v>
      </c>
      <c r="P68" s="6">
        <v>4365.8571428571431</v>
      </c>
      <c r="Q68" s="8">
        <v>73.642768338168267</v>
      </c>
    </row>
    <row r="69" spans="1:17" x14ac:dyDescent="0.25">
      <c r="A69" s="4"/>
      <c r="B69" s="5" t="s">
        <v>141</v>
      </c>
      <c r="C69" s="6">
        <v>346</v>
      </c>
      <c r="D69" s="7">
        <v>0.12371428571428571</v>
      </c>
      <c r="E69" s="7">
        <f t="shared" si="11"/>
        <v>17.665345278504109</v>
      </c>
      <c r="F69" s="7">
        <v>0.94000000000000006</v>
      </c>
      <c r="G69" s="7">
        <f t="shared" si="12"/>
        <v>39.717394320141118</v>
      </c>
      <c r="H69" s="7">
        <v>0.27285714285714285</v>
      </c>
      <c r="I69" s="7">
        <f t="shared" si="13"/>
        <v>56.424886025497514</v>
      </c>
      <c r="J69" s="7">
        <v>0.54971428571428582</v>
      </c>
      <c r="K69" s="7">
        <f t="shared" si="14"/>
        <v>88.341068868698017</v>
      </c>
      <c r="L69" s="7">
        <f t="shared" si="15"/>
        <v>0.42188449848024312</v>
      </c>
      <c r="M69" s="8">
        <v>65.800611598192916</v>
      </c>
      <c r="N69" s="8">
        <v>91.34</v>
      </c>
      <c r="O69" s="8">
        <v>50.8</v>
      </c>
      <c r="P69" s="6">
        <v>3424.6</v>
      </c>
      <c r="Q69" s="8">
        <v>59.100121605188491</v>
      </c>
    </row>
    <row r="70" spans="1:17" x14ac:dyDescent="0.2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2"/>
      <c r="N70" s="11">
        <f>STDEV(N65:N69)/SQRT(5)</f>
        <v>5.7181784526478463</v>
      </c>
      <c r="O70" s="12"/>
      <c r="P70" s="20"/>
      <c r="Q70" s="12"/>
    </row>
    <row r="71" spans="1:17" x14ac:dyDescent="0.2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2"/>
      <c r="N71" s="12"/>
      <c r="O71" s="12"/>
      <c r="P71" s="20"/>
      <c r="Q71" s="10"/>
    </row>
    <row r="72" spans="1:17" x14ac:dyDescent="0.25">
      <c r="C72" s="10"/>
      <c r="D72" s="10"/>
      <c r="E72" s="10"/>
      <c r="F72" s="10"/>
      <c r="G72" s="10"/>
      <c r="H72" s="10"/>
      <c r="I72" s="10"/>
      <c r="J72" s="10"/>
      <c r="K72" s="10"/>
      <c r="L72" s="11"/>
      <c r="M72" s="12"/>
      <c r="N72" s="12"/>
      <c r="O72" s="12"/>
      <c r="P72" s="10"/>
      <c r="Q72" s="8"/>
    </row>
    <row r="73" spans="1:17" x14ac:dyDescent="0.25">
      <c r="C73" s="10"/>
      <c r="D73" s="10"/>
      <c r="E73" s="10"/>
      <c r="F73" s="10"/>
      <c r="G73" s="10"/>
      <c r="H73" s="10"/>
      <c r="I73" s="10"/>
      <c r="J73" s="10"/>
      <c r="K73" s="10"/>
      <c r="L73" s="11"/>
      <c r="M73" s="12"/>
      <c r="N73" s="12"/>
      <c r="O73" s="12"/>
      <c r="P73" s="10"/>
      <c r="Q73" s="8"/>
    </row>
    <row r="74" spans="1:17" x14ac:dyDescent="0.25">
      <c r="A74" s="13" t="s">
        <v>153</v>
      </c>
      <c r="B74" s="14" t="s">
        <v>142</v>
      </c>
      <c r="C74" s="6">
        <v>413.66666666666669</v>
      </c>
      <c r="D74" s="7">
        <v>9.9444444444444446E-2</v>
      </c>
      <c r="E74" s="7">
        <f>(D74-$D$52)/$D$52*100</f>
        <v>-5.4178357493163567</v>
      </c>
      <c r="F74" s="7">
        <v>0.78266666666666673</v>
      </c>
      <c r="G74" s="7">
        <f>(F74-$F$52)/$F$52*100</f>
        <v>16.332071582869272</v>
      </c>
      <c r="H74" s="7">
        <v>0.18833333333333335</v>
      </c>
      <c r="I74" s="7">
        <f>(H74-$H$52)/$H$52*100</f>
        <v>7.9686604242308388</v>
      </c>
      <c r="J74" s="7">
        <v>0.38588888888888889</v>
      </c>
      <c r="K74" s="7">
        <f>(J74-$J$52)/$J$52*100</f>
        <v>32.211819278901501</v>
      </c>
      <c r="L74" s="7">
        <f>(D74+H74)/F74</f>
        <v>0.36768881317433277</v>
      </c>
      <c r="M74" s="8">
        <f>(F74^2-J74^2)/F74^2*100</f>
        <v>75.690788508413576</v>
      </c>
      <c r="N74" s="8">
        <v>90.6</v>
      </c>
      <c r="O74" s="8">
        <v>67.599999999999994</v>
      </c>
      <c r="P74" s="6">
        <v>2641.2</v>
      </c>
      <c r="Q74" s="8">
        <v>45.698227410289668</v>
      </c>
    </row>
    <row r="75" spans="1:17" x14ac:dyDescent="0.25">
      <c r="A75" s="13"/>
      <c r="B75" s="14" t="s">
        <v>143</v>
      </c>
      <c r="C75" s="6">
        <v>429</v>
      </c>
      <c r="D75" s="7">
        <v>0.13222222222222221</v>
      </c>
      <c r="E75" s="7">
        <f t="shared" ref="E75:E83" si="16">(D75-$D$52)/$D$52*100</f>
        <v>25.757291014875449</v>
      </c>
      <c r="F75" s="7">
        <v>0.77</v>
      </c>
      <c r="G75" s="7">
        <f t="shared" ref="G75:G83" si="17">(F75-$F$52)/$F$52*100</f>
        <v>14.44935492181772</v>
      </c>
      <c r="H75" s="7">
        <v>0.23488888888888887</v>
      </c>
      <c r="I75" s="7">
        <f t="shared" ref="I75:I83" si="18">(H75-$H$52)/$H$52*100</f>
        <v>34.658258487801739</v>
      </c>
      <c r="J75" s="7">
        <v>0.37355555555555553</v>
      </c>
      <c r="K75" s="7">
        <f t="shared" ref="K75:K83" si="19">(J75-$J$52)/$J$52*100</f>
        <v>27.986218374796085</v>
      </c>
      <c r="L75" s="7">
        <f t="shared" ref="L75:L83" si="20">(D75+H75)/F75</f>
        <v>0.47676767676767667</v>
      </c>
      <c r="M75" s="8">
        <f>(F75^2-J75^2)/F75^2*100</f>
        <v>76.464200862469255</v>
      </c>
      <c r="N75" s="8">
        <v>70.749999999999986</v>
      </c>
      <c r="O75" s="8">
        <v>51.383333333333333</v>
      </c>
      <c r="P75" s="6">
        <v>2727.6666666666665</v>
      </c>
      <c r="Q75" s="8">
        <v>66.225165562913915</v>
      </c>
    </row>
    <row r="76" spans="1:17" x14ac:dyDescent="0.25">
      <c r="A76" s="13"/>
      <c r="B76" s="14" t="s">
        <v>144</v>
      </c>
      <c r="C76" s="6">
        <v>351</v>
      </c>
      <c r="D76" s="7">
        <v>0.11187499999999999</v>
      </c>
      <c r="E76" s="7">
        <f t="shared" si="16"/>
        <v>6.4049347820190849</v>
      </c>
      <c r="F76" s="7">
        <v>0.7848750000000001</v>
      </c>
      <c r="G76" s="7">
        <f t="shared" si="17"/>
        <v>16.660308369171027</v>
      </c>
      <c r="H76" s="7">
        <v>0.19699999999999998</v>
      </c>
      <c r="I76" s="7">
        <f t="shared" si="18"/>
        <v>12.937129753487456</v>
      </c>
      <c r="J76" s="7">
        <v>0.36674999999999996</v>
      </c>
      <c r="K76" s="7">
        <f t="shared" si="19"/>
        <v>25.6545241822154</v>
      </c>
      <c r="L76" s="7">
        <f t="shared" si="20"/>
        <v>0.39353400222965429</v>
      </c>
      <c r="M76" s="8">
        <f>(F76^2-J76^2)/F76^2*100</f>
        <v>78.165701018273779</v>
      </c>
      <c r="N76" s="8">
        <v>111.98333333333333</v>
      </c>
      <c r="O76" s="8">
        <v>68.766666666666666</v>
      </c>
      <c r="P76" s="6">
        <v>3246.5</v>
      </c>
      <c r="Q76" s="8">
        <v>65.298268120590123</v>
      </c>
    </row>
    <row r="77" spans="1:17" x14ac:dyDescent="0.25">
      <c r="A77" s="13"/>
      <c r="B77" s="14" t="s">
        <v>145</v>
      </c>
      <c r="C77" s="6">
        <v>361.66666666666669</v>
      </c>
      <c r="D77" s="7">
        <v>0.12466666666666666</v>
      </c>
      <c r="E77" s="7">
        <f t="shared" si="16"/>
        <v>18.571160099739711</v>
      </c>
      <c r="F77" s="7">
        <v>0.83666666666666678</v>
      </c>
      <c r="G77" s="7">
        <f t="shared" si="17"/>
        <v>24.358389979983773</v>
      </c>
      <c r="H77" s="7">
        <v>0.18799999999999997</v>
      </c>
      <c r="I77" s="7">
        <f t="shared" si="18"/>
        <v>7.777565450028634</v>
      </c>
      <c r="J77" s="7">
        <v>0.40150000000000002</v>
      </c>
      <c r="K77" s="7">
        <f t="shared" si="19"/>
        <v>37.560440243106989</v>
      </c>
      <c r="L77" s="7">
        <f t="shared" si="20"/>
        <v>0.37370517928286845</v>
      </c>
      <c r="M77" s="8">
        <f>(F77^2-J77^2)/F77^2*100</f>
        <v>76.971472675036907</v>
      </c>
      <c r="N77" s="8">
        <v>116.83333333333333</v>
      </c>
      <c r="O77" s="8">
        <v>81.083333333333329</v>
      </c>
      <c r="P77" s="6">
        <v>3241.8333333333335</v>
      </c>
      <c r="Q77" s="8">
        <v>58.567134268537082</v>
      </c>
    </row>
    <row r="78" spans="1:17" x14ac:dyDescent="0.25">
      <c r="A78" s="13"/>
      <c r="B78" s="14" t="s">
        <v>146</v>
      </c>
      <c r="C78" s="6">
        <v>327</v>
      </c>
      <c r="D78" s="7">
        <v>0.11269999999999999</v>
      </c>
      <c r="E78" s="7">
        <f t="shared" si="16"/>
        <v>7.1895968709144276</v>
      </c>
      <c r="F78" s="7">
        <v>0.90779999999999994</v>
      </c>
      <c r="G78" s="7">
        <f t="shared" si="17"/>
        <v>34.931330387046906</v>
      </c>
      <c r="H78" s="7">
        <v>0.24020000000000002</v>
      </c>
      <c r="I78" s="7">
        <f t="shared" si="18"/>
        <v>37.70303841008981</v>
      </c>
      <c r="J78" s="7">
        <v>0.52469999999999994</v>
      </c>
      <c r="K78" s="7">
        <f t="shared" si="19"/>
        <v>79.770767112224732</v>
      </c>
      <c r="L78" s="7">
        <f t="shared" si="20"/>
        <v>0.38874201365939637</v>
      </c>
      <c r="M78" s="8">
        <f>(F78^2-J78^2)/F78^2*100</f>
        <v>66.592669654359298</v>
      </c>
      <c r="N78" s="8">
        <v>90.883333333333326</v>
      </c>
      <c r="O78" s="8">
        <v>73.233333333333334</v>
      </c>
      <c r="P78" s="6">
        <v>2557.8333333333335</v>
      </c>
      <c r="Q78" s="8">
        <v>79.705176551251284</v>
      </c>
    </row>
    <row r="79" spans="1:17" x14ac:dyDescent="0.25">
      <c r="A79" s="13"/>
      <c r="B79" s="14" t="s">
        <v>147</v>
      </c>
      <c r="C79" s="6">
        <v>363.33333333333331</v>
      </c>
      <c r="D79" s="7">
        <v>0.1075</v>
      </c>
      <c r="E79" s="7">
        <f t="shared" si="16"/>
        <v>2.2438479469680686</v>
      </c>
      <c r="F79" s="7">
        <v>1.0058333333333334</v>
      </c>
      <c r="G79" s="7">
        <f t="shared" si="17"/>
        <v>49.502566440080074</v>
      </c>
      <c r="H79" s="7">
        <v>0.20116666666666669</v>
      </c>
      <c r="I79" s="7">
        <f t="shared" si="18"/>
        <v>15.32581693101471</v>
      </c>
      <c r="J79" s="7">
        <v>0.629</v>
      </c>
      <c r="K79" s="7">
        <f t="shared" si="19"/>
        <v>115.50564610937558</v>
      </c>
      <c r="L79" s="7">
        <f t="shared" si="20"/>
        <v>0.30687655343827674</v>
      </c>
      <c r="M79" s="8">
        <f>(F79^2-J79^2)/F79^2*100</f>
        <v>60.893473517159293</v>
      </c>
      <c r="N79" s="8">
        <v>88.233333333333334</v>
      </c>
      <c r="O79" s="8">
        <v>81.866666666666703</v>
      </c>
      <c r="P79" s="6">
        <v>4079.3333333333335</v>
      </c>
      <c r="Q79" s="8">
        <v>76.23632385120348</v>
      </c>
    </row>
    <row r="80" spans="1:17" x14ac:dyDescent="0.25">
      <c r="A80" s="13"/>
      <c r="B80" s="14" t="s">
        <v>148</v>
      </c>
      <c r="C80" s="6">
        <v>404</v>
      </c>
      <c r="D80" s="7">
        <v>0.12325</v>
      </c>
      <c r="E80" s="7">
        <f t="shared" si="16"/>
        <v>17.223760553151763</v>
      </c>
      <c r="F80" s="7">
        <v>0.83450000000000002</v>
      </c>
      <c r="G80" s="7">
        <f t="shared" si="17"/>
        <v>24.036346340593358</v>
      </c>
      <c r="H80" s="7">
        <v>0.19400000000000001</v>
      </c>
      <c r="I80" s="7">
        <f t="shared" si="18"/>
        <v>11.217274985667865</v>
      </c>
      <c r="J80" s="7">
        <v>0.39400000000000002</v>
      </c>
      <c r="K80" s="7">
        <f t="shared" si="19"/>
        <v>34.990818071691542</v>
      </c>
      <c r="L80" s="7">
        <f t="shared" si="20"/>
        <v>0.38016776512881967</v>
      </c>
      <c r="M80" s="8">
        <f>(F80^2-J80^2)/F80^2*100</f>
        <v>77.708475958702749</v>
      </c>
      <c r="N80" s="8">
        <v>101.48750000000001</v>
      </c>
      <c r="O80" s="8">
        <v>69.05</v>
      </c>
      <c r="P80" s="6">
        <v>3770.875</v>
      </c>
      <c r="Q80" s="8">
        <v>61.26596980255519</v>
      </c>
    </row>
    <row r="81" spans="1:17" x14ac:dyDescent="0.25">
      <c r="A81" s="13"/>
      <c r="B81" s="14" t="s">
        <v>149</v>
      </c>
      <c r="C81" s="6">
        <v>382.66666666666669</v>
      </c>
      <c r="D81" s="7">
        <v>0.10566666666666667</v>
      </c>
      <c r="E81" s="7">
        <f t="shared" si="16"/>
        <v>0.50015441608955091</v>
      </c>
      <c r="F81" s="7">
        <v>0.86499999999999988</v>
      </c>
      <c r="G81" s="7">
        <f t="shared" si="17"/>
        <v>28.569729879704305</v>
      </c>
      <c r="H81" s="7">
        <v>0.25700000000000001</v>
      </c>
      <c r="I81" s="7">
        <f t="shared" si="18"/>
        <v>47.334225109879597</v>
      </c>
      <c r="J81" s="7">
        <v>0.52333333333333343</v>
      </c>
      <c r="K81" s="7">
        <f t="shared" si="19"/>
        <v>79.302524849877969</v>
      </c>
      <c r="L81" s="7">
        <f t="shared" si="20"/>
        <v>0.41926782273603092</v>
      </c>
      <c r="M81" s="8">
        <f>(F81^2-J81^2)/F81^2*100</f>
        <v>63.396334287443224</v>
      </c>
      <c r="N81" s="8">
        <v>86.366666666666674</v>
      </c>
      <c r="O81" s="8">
        <v>60.433333333333337</v>
      </c>
      <c r="P81" s="6">
        <v>3477</v>
      </c>
      <c r="Q81" s="8">
        <v>60.997067448680355</v>
      </c>
    </row>
    <row r="82" spans="1:17" x14ac:dyDescent="0.25">
      <c r="A82" s="13"/>
      <c r="B82" s="14" t="s">
        <v>150</v>
      </c>
      <c r="C82" s="6">
        <v>379.33333333333331</v>
      </c>
      <c r="D82" s="7">
        <v>0.11025</v>
      </c>
      <c r="E82" s="7">
        <f t="shared" si="16"/>
        <v>4.8593882432858591</v>
      </c>
      <c r="F82" s="7">
        <v>1.07</v>
      </c>
      <c r="G82" s="7">
        <f t="shared" si="17"/>
        <v>59.040012683564889</v>
      </c>
      <c r="H82" s="7">
        <v>0.20124999999999998</v>
      </c>
      <c r="I82" s="7">
        <f t="shared" si="18"/>
        <v>15.373590674565236</v>
      </c>
      <c r="J82" s="7">
        <v>0.67</v>
      </c>
      <c r="K82" s="7">
        <f t="shared" si="19"/>
        <v>129.55291397978004</v>
      </c>
      <c r="L82" s="7">
        <f t="shared" si="20"/>
        <v>0.2911214953271028</v>
      </c>
      <c r="M82" s="8">
        <v>60.791335487815523</v>
      </c>
      <c r="N82" s="8">
        <v>100.6875</v>
      </c>
      <c r="O82" s="8">
        <v>63.137499999999996</v>
      </c>
      <c r="P82" s="6">
        <v>4213.125</v>
      </c>
      <c r="Q82" s="8">
        <v>84.645669291338578</v>
      </c>
    </row>
    <row r="83" spans="1:17" x14ac:dyDescent="0.25">
      <c r="A83" s="13"/>
      <c r="B83" s="14" t="s">
        <v>151</v>
      </c>
      <c r="C83" s="6">
        <v>383.75</v>
      </c>
      <c r="D83" s="7">
        <v>0.11485714285714287</v>
      </c>
      <c r="E83" s="7">
        <f t="shared" si="16"/>
        <v>9.2412674410130702</v>
      </c>
      <c r="F83" s="7">
        <v>0.87499999999999989</v>
      </c>
      <c r="G83" s="7">
        <f t="shared" si="17"/>
        <v>30.056085138429207</v>
      </c>
      <c r="H83" s="7">
        <v>0.22500000000000003</v>
      </c>
      <c r="I83" s="7">
        <f t="shared" si="18"/>
        <v>28.989107586470475</v>
      </c>
      <c r="J83" s="7">
        <v>0.49871428571428567</v>
      </c>
      <c r="K83" s="7">
        <f t="shared" si="19"/>
        <v>70.86763810307292</v>
      </c>
      <c r="L83" s="7">
        <f t="shared" si="20"/>
        <v>0.38840816326530625</v>
      </c>
      <c r="M83" s="8">
        <v>67.514652894627233</v>
      </c>
      <c r="N83" s="8">
        <v>83.009999999999977</v>
      </c>
      <c r="O83" s="8">
        <v>50.18</v>
      </c>
      <c r="P83" s="6">
        <v>2799.2</v>
      </c>
      <c r="Q83" s="8">
        <v>56.857142857142847</v>
      </c>
    </row>
    <row r="84" spans="1:17" x14ac:dyDescent="0.25"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0"/>
      <c r="P84" s="20"/>
      <c r="Q84" s="12"/>
    </row>
    <row r="85" spans="1:17" x14ac:dyDescent="0.25"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2"/>
      <c r="N85" s="11"/>
      <c r="O85" s="20"/>
      <c r="P85" s="20"/>
      <c r="Q85" s="12"/>
    </row>
    <row r="86" spans="1:17" x14ac:dyDescent="0.25">
      <c r="C86" s="7"/>
      <c r="M86" s="7"/>
      <c r="N86" s="7"/>
      <c r="O86" s="21"/>
      <c r="P86" s="21"/>
      <c r="Q86" s="7"/>
    </row>
  </sheetData>
  <mergeCells count="10">
    <mergeCell ref="A47:A51"/>
    <mergeCell ref="A56:A61"/>
    <mergeCell ref="A65:A69"/>
    <mergeCell ref="A74:A83"/>
    <mergeCell ref="A1:B1"/>
    <mergeCell ref="A2:A8"/>
    <mergeCell ref="A13:A18"/>
    <mergeCell ref="A22:A27"/>
    <mergeCell ref="A32:A42"/>
    <mergeCell ref="A46:B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32" workbookViewId="0">
      <selection activeCell="G37" sqref="G37:K71"/>
    </sheetView>
  </sheetViews>
  <sheetFormatPr baseColWidth="10" defaultRowHeight="15.75" x14ac:dyDescent="0.25"/>
  <cols>
    <col min="1" max="5" width="11" style="1"/>
  </cols>
  <sheetData>
    <row r="1" spans="1:5" x14ac:dyDescent="0.25">
      <c r="A1" s="1" t="s">
        <v>154</v>
      </c>
    </row>
    <row r="2" spans="1:5" x14ac:dyDescent="0.25">
      <c r="A2" s="30" t="s">
        <v>155</v>
      </c>
      <c r="B2" s="30" t="s">
        <v>156</v>
      </c>
      <c r="C2" s="30"/>
      <c r="D2" s="30" t="s">
        <v>157</v>
      </c>
      <c r="E2" s="30" t="s">
        <v>158</v>
      </c>
    </row>
    <row r="3" spans="1:5" x14ac:dyDescent="0.25">
      <c r="A3" s="31">
        <v>9.8572100000000002</v>
      </c>
      <c r="B3" s="31">
        <v>1.6692100000000001</v>
      </c>
      <c r="C3" s="31"/>
      <c r="D3" s="31">
        <v>10.197979999999999</v>
      </c>
      <c r="E3" s="31">
        <v>3.51756</v>
      </c>
    </row>
    <row r="4" spans="1:5" x14ac:dyDescent="0.25">
      <c r="A4" s="31">
        <v>19.578240000000001</v>
      </c>
      <c r="B4" s="31">
        <v>3.2697099999999999</v>
      </c>
      <c r="C4" s="31"/>
      <c r="D4" s="31">
        <v>13.834630000000001</v>
      </c>
      <c r="E4" s="31">
        <v>1.5524800000000001</v>
      </c>
    </row>
    <row r="5" spans="1:5" x14ac:dyDescent="0.25">
      <c r="A5" s="31">
        <v>10.78668</v>
      </c>
      <c r="B5" s="31">
        <v>12.459390000000001</v>
      </c>
      <c r="C5" s="31"/>
      <c r="D5" s="31">
        <v>6.7749600000000001</v>
      </c>
      <c r="E5" s="31">
        <v>3.3048199999999999</v>
      </c>
    </row>
    <row r="6" spans="1:5" x14ac:dyDescent="0.25">
      <c r="A6" s="31">
        <v>3.7093799999999999</v>
      </c>
      <c r="B6" s="31">
        <v>10.54993</v>
      </c>
      <c r="C6" s="31"/>
      <c r="D6" s="31">
        <v>8.0568299999999997</v>
      </c>
      <c r="E6" s="31">
        <v>2.4361000000000002</v>
      </c>
    </row>
    <row r="7" spans="1:5" x14ac:dyDescent="0.25">
      <c r="A7" s="31">
        <v>6.4584099999999998</v>
      </c>
      <c r="B7" s="31">
        <v>25.266629999999999</v>
      </c>
      <c r="C7" s="31"/>
      <c r="D7" s="31">
        <v>9.1274499999999996</v>
      </c>
      <c r="E7" s="31"/>
    </row>
    <row r="8" spans="1:5" x14ac:dyDescent="0.25">
      <c r="A8" s="31">
        <v>26.559920000000002</v>
      </c>
      <c r="B8" s="31">
        <v>12.809670000000001</v>
      </c>
      <c r="C8" s="31"/>
      <c r="D8" s="31"/>
      <c r="E8" s="31">
        <v>1.38951</v>
      </c>
    </row>
    <row r="10" spans="1:5" x14ac:dyDescent="0.25">
      <c r="A10" s="1" t="s">
        <v>159</v>
      </c>
    </row>
    <row r="11" spans="1:5" x14ac:dyDescent="0.25">
      <c r="A11" s="30" t="s">
        <v>155</v>
      </c>
      <c r="B11" s="30" t="s">
        <v>156</v>
      </c>
      <c r="C11" s="30"/>
      <c r="D11" s="30" t="s">
        <v>157</v>
      </c>
      <c r="E11" s="30" t="s">
        <v>158</v>
      </c>
    </row>
    <row r="12" spans="1:5" x14ac:dyDescent="0.25">
      <c r="A12" s="31">
        <v>1.2419500000000001</v>
      </c>
      <c r="B12" s="31">
        <v>0.83038999999999996</v>
      </c>
      <c r="C12" s="31"/>
      <c r="D12" s="31">
        <v>6.1853999999999996</v>
      </c>
      <c r="E12" s="31">
        <v>1.4014599999999999</v>
      </c>
    </row>
    <row r="13" spans="1:5" x14ac:dyDescent="0.25">
      <c r="A13" s="31">
        <v>1.8955299999999999</v>
      </c>
      <c r="B13" s="31">
        <v>1.3396600000000001</v>
      </c>
      <c r="C13" s="31"/>
      <c r="D13" s="31">
        <v>5.12967</v>
      </c>
      <c r="E13" s="31">
        <v>0.44656000000000001</v>
      </c>
    </row>
    <row r="14" spans="1:5" x14ac:dyDescent="0.25">
      <c r="A14" s="31">
        <v>1.3685099999999999</v>
      </c>
      <c r="B14" s="31">
        <v>2.6979500000000001</v>
      </c>
      <c r="C14" s="31"/>
      <c r="D14" s="31">
        <v>2.9258700000000002</v>
      </c>
      <c r="E14" s="31">
        <v>1.37262</v>
      </c>
    </row>
    <row r="15" spans="1:5" x14ac:dyDescent="0.25">
      <c r="A15" s="31">
        <v>1.37802</v>
      </c>
      <c r="B15" s="31">
        <v>2.0588899999999999</v>
      </c>
      <c r="C15" s="31"/>
      <c r="D15" s="31">
        <v>4.7202599999999997</v>
      </c>
      <c r="E15" s="31">
        <v>0.91188999999999998</v>
      </c>
    </row>
    <row r="16" spans="1:5" x14ac:dyDescent="0.25">
      <c r="A16" s="31">
        <v>1.1913499999999999</v>
      </c>
      <c r="B16" s="31">
        <v>2.23746</v>
      </c>
      <c r="C16" s="31"/>
      <c r="D16" s="31">
        <v>3.1142099999999999</v>
      </c>
      <c r="E16" s="31">
        <v>2.5437099999999999</v>
      </c>
    </row>
    <row r="17" spans="1:11" x14ac:dyDescent="0.25">
      <c r="A17" s="31">
        <v>2.0742699999999998</v>
      </c>
      <c r="B17" s="31">
        <v>2.1914199999999999</v>
      </c>
      <c r="C17" s="31"/>
      <c r="D17" s="31"/>
      <c r="E17" s="31">
        <v>1.1542300000000001</v>
      </c>
    </row>
    <row r="19" spans="1:11" x14ac:dyDescent="0.25">
      <c r="A19" s="1" t="s">
        <v>160</v>
      </c>
      <c r="G19" t="s">
        <v>166</v>
      </c>
    </row>
    <row r="20" spans="1:11" x14ac:dyDescent="0.25">
      <c r="A20" s="30" t="s">
        <v>155</v>
      </c>
      <c r="B20" s="30" t="s">
        <v>156</v>
      </c>
      <c r="C20" s="30"/>
      <c r="D20" s="30" t="s">
        <v>157</v>
      </c>
      <c r="E20" s="30" t="s">
        <v>158</v>
      </c>
      <c r="G20" s="29" t="s">
        <v>155</v>
      </c>
      <c r="H20" s="29" t="s">
        <v>156</v>
      </c>
      <c r="I20" s="29"/>
      <c r="J20" s="29" t="s">
        <v>157</v>
      </c>
      <c r="K20" s="29" t="s">
        <v>158</v>
      </c>
    </row>
    <row r="21" spans="1:11" x14ac:dyDescent="0.25">
      <c r="A21" s="31">
        <v>2.4145243500000002</v>
      </c>
      <c r="B21" s="31">
        <v>0.86898924</v>
      </c>
      <c r="C21" s="31"/>
      <c r="D21" s="31">
        <v>1.4603689</v>
      </c>
      <c r="E21" s="31">
        <v>0.78320171000000005</v>
      </c>
      <c r="G21" s="28">
        <v>1.38</v>
      </c>
      <c r="H21" s="28">
        <v>1.103</v>
      </c>
      <c r="I21" s="28"/>
      <c r="J21" s="28">
        <v>1.4179999999999999</v>
      </c>
      <c r="K21" s="28">
        <v>0.86699999999999999</v>
      </c>
    </row>
    <row r="22" spans="1:11" x14ac:dyDescent="0.25">
      <c r="A22" s="31">
        <v>2.3812828800000001</v>
      </c>
      <c r="B22" s="31">
        <v>0.84522668999999995</v>
      </c>
      <c r="C22" s="31"/>
      <c r="D22" s="31">
        <v>0.87438033000000004</v>
      </c>
      <c r="E22" s="31">
        <v>0.82785834000000003</v>
      </c>
      <c r="G22" s="28">
        <v>1.0609999999999999</v>
      </c>
      <c r="H22" s="28">
        <v>0.878</v>
      </c>
      <c r="I22" s="28"/>
      <c r="J22" s="28">
        <v>1.36</v>
      </c>
      <c r="K22" s="28">
        <v>0.94899999999999995</v>
      </c>
    </row>
    <row r="23" spans="1:11" x14ac:dyDescent="0.25">
      <c r="A23" s="31">
        <v>2.4652586400000001</v>
      </c>
      <c r="B23" s="31">
        <v>1.30804323</v>
      </c>
      <c r="C23" s="31"/>
      <c r="D23" s="31">
        <v>1.06166812</v>
      </c>
      <c r="E23" s="31">
        <v>0.69614310999999995</v>
      </c>
      <c r="G23" s="28">
        <v>0.93</v>
      </c>
      <c r="H23" s="28">
        <v>1.321</v>
      </c>
      <c r="I23" s="28"/>
      <c r="J23" s="28">
        <v>1.4079999999999999</v>
      </c>
      <c r="K23" s="28">
        <v>0.873</v>
      </c>
    </row>
    <row r="24" spans="1:11" x14ac:dyDescent="0.25">
      <c r="A24" s="31">
        <v>1.4966522200000001</v>
      </c>
      <c r="B24" s="31">
        <v>1.3730747999999999</v>
      </c>
      <c r="C24" s="31"/>
      <c r="D24" s="31">
        <v>1.0398193099999999</v>
      </c>
      <c r="E24" s="31"/>
      <c r="G24" s="28">
        <v>1.1930000000000001</v>
      </c>
      <c r="H24" s="28">
        <v>1.1830000000000001</v>
      </c>
      <c r="I24" s="28"/>
      <c r="J24" s="28">
        <v>1.351</v>
      </c>
      <c r="K24" s="28">
        <v>1.252</v>
      </c>
    </row>
    <row r="25" spans="1:11" x14ac:dyDescent="0.25">
      <c r="A25" s="31">
        <v>1.11863472</v>
      </c>
      <c r="B25" s="31">
        <v>1.65566434</v>
      </c>
      <c r="C25" s="31"/>
      <c r="D25" s="31">
        <v>1.3253127499999999</v>
      </c>
      <c r="E25" s="31">
        <v>1.09996363</v>
      </c>
      <c r="G25" s="28">
        <v>1.0249999999999999</v>
      </c>
      <c r="H25" s="28">
        <v>1.1990000000000001</v>
      </c>
      <c r="I25" s="28"/>
      <c r="J25" s="28">
        <v>1.0740000000000001</v>
      </c>
      <c r="K25" s="28">
        <v>1.1759999999999999</v>
      </c>
    </row>
    <row r="26" spans="1:11" x14ac:dyDescent="0.25">
      <c r="A26" s="31">
        <v>2.9933044299999998</v>
      </c>
      <c r="B26" s="31">
        <v>1.78683971</v>
      </c>
      <c r="C26" s="31"/>
      <c r="D26" s="31"/>
      <c r="E26" s="31">
        <v>0.48211720000000002</v>
      </c>
      <c r="G26" s="28">
        <v>1.361</v>
      </c>
      <c r="H26" s="28">
        <v>1.1499999999999999</v>
      </c>
      <c r="I26" s="28"/>
      <c r="J26" s="28"/>
      <c r="K26" s="28">
        <v>0.80300000000000005</v>
      </c>
    </row>
    <row r="28" spans="1:11" x14ac:dyDescent="0.25">
      <c r="A28" s="1" t="s">
        <v>161</v>
      </c>
      <c r="G28" t="s">
        <v>167</v>
      </c>
    </row>
    <row r="29" spans="1:11" x14ac:dyDescent="0.25">
      <c r="A29" s="30" t="s">
        <v>155</v>
      </c>
      <c r="B29" s="30" t="s">
        <v>156</v>
      </c>
      <c r="C29" s="30"/>
      <c r="D29" s="30" t="s">
        <v>157</v>
      </c>
      <c r="E29" s="30" t="s">
        <v>158</v>
      </c>
      <c r="G29" s="29" t="s">
        <v>155</v>
      </c>
      <c r="H29" s="29" t="s">
        <v>156</v>
      </c>
      <c r="I29" s="29"/>
      <c r="J29" s="29" t="s">
        <v>157</v>
      </c>
      <c r="K29" s="29" t="s">
        <v>158</v>
      </c>
    </row>
    <row r="30" spans="1:11" x14ac:dyDescent="0.25">
      <c r="A30" s="31">
        <v>2.1019999999999999</v>
      </c>
      <c r="B30" s="31">
        <v>1.2090000000000001</v>
      </c>
      <c r="C30" s="31"/>
      <c r="D30" s="31">
        <v>0.46500000000000002</v>
      </c>
      <c r="E30" s="31">
        <v>1.34</v>
      </c>
      <c r="G30" s="28">
        <v>1.4590000000000001</v>
      </c>
      <c r="H30" s="28">
        <v>1.139</v>
      </c>
      <c r="I30" s="28"/>
      <c r="J30" s="28">
        <v>1.458</v>
      </c>
      <c r="K30" s="28">
        <v>0.96499999999999997</v>
      </c>
    </row>
    <row r="31" spans="1:11" x14ac:dyDescent="0.25">
      <c r="A31" s="31">
        <v>2.1840000000000002</v>
      </c>
      <c r="B31" s="31">
        <v>0.70399999999999996</v>
      </c>
      <c r="C31" s="31"/>
      <c r="D31" s="31">
        <v>1.1739999999999999</v>
      </c>
      <c r="E31" s="31">
        <v>1.0049999999999999</v>
      </c>
      <c r="G31" s="28">
        <v>1.0389999999999999</v>
      </c>
      <c r="H31" s="28">
        <v>1.147</v>
      </c>
      <c r="I31" s="28"/>
      <c r="J31" s="28">
        <v>1.4279999999999999</v>
      </c>
      <c r="K31" s="28">
        <v>1.18</v>
      </c>
    </row>
    <row r="32" spans="1:11" x14ac:dyDescent="0.25">
      <c r="A32" s="31">
        <v>0.95099999999999996</v>
      </c>
      <c r="B32" s="31">
        <v>1.536</v>
      </c>
      <c r="C32" s="31"/>
      <c r="D32" s="31">
        <v>1.6830000000000001</v>
      </c>
      <c r="E32" s="31">
        <v>1.349</v>
      </c>
      <c r="G32" s="28">
        <v>1.046</v>
      </c>
      <c r="H32" s="28">
        <v>1.22</v>
      </c>
      <c r="I32" s="28"/>
      <c r="J32" s="28">
        <v>1.278</v>
      </c>
      <c r="K32" s="28">
        <v>1.0640000000000001</v>
      </c>
    </row>
    <row r="33" spans="1:11" x14ac:dyDescent="0.25">
      <c r="A33" s="31">
        <v>1.0620000000000001</v>
      </c>
      <c r="B33" s="31">
        <v>1.26</v>
      </c>
      <c r="C33" s="31"/>
      <c r="D33" s="31">
        <v>1.9</v>
      </c>
      <c r="E33" s="31">
        <v>1.3169999999999999</v>
      </c>
      <c r="G33" s="28">
        <v>1.244</v>
      </c>
      <c r="H33" s="28">
        <v>1.1870000000000001</v>
      </c>
      <c r="I33" s="28"/>
      <c r="J33" s="28">
        <v>1.26</v>
      </c>
      <c r="K33" s="28">
        <v>1.2130000000000001</v>
      </c>
    </row>
    <row r="34" spans="1:11" x14ac:dyDescent="0.25">
      <c r="A34" s="31">
        <v>1.4610000000000001</v>
      </c>
      <c r="B34" s="31">
        <v>2.7389999999999999</v>
      </c>
      <c r="C34" s="31"/>
      <c r="D34" s="31">
        <v>0.67400000000000004</v>
      </c>
      <c r="E34" s="31">
        <v>1.9690000000000001</v>
      </c>
      <c r="G34" s="28">
        <v>1.0169999999999999</v>
      </c>
      <c r="H34" s="28">
        <v>1.1080000000000001</v>
      </c>
      <c r="I34" s="28"/>
      <c r="J34" s="28">
        <v>0.88500000000000001</v>
      </c>
      <c r="K34" s="28">
        <v>1.3280000000000001</v>
      </c>
    </row>
    <row r="35" spans="1:11" x14ac:dyDescent="0.25">
      <c r="A35" s="31">
        <v>2.1019999999999999</v>
      </c>
      <c r="B35" s="31">
        <v>1.77</v>
      </c>
      <c r="C35" s="31"/>
      <c r="D35" s="31"/>
      <c r="E35" s="31">
        <v>1.8819999999999999</v>
      </c>
      <c r="G35" s="28">
        <v>1.333</v>
      </c>
      <c r="H35" s="28">
        <v>0.95099999999999996</v>
      </c>
      <c r="I35" s="28"/>
      <c r="J35" s="28"/>
      <c r="K35" s="28">
        <v>0.88200000000000001</v>
      </c>
    </row>
    <row r="37" spans="1:11" x14ac:dyDescent="0.25">
      <c r="A37" s="1" t="s">
        <v>162</v>
      </c>
      <c r="G37" s="32" t="s">
        <v>168</v>
      </c>
    </row>
    <row r="38" spans="1:11" x14ac:dyDescent="0.25">
      <c r="A38" s="30" t="s">
        <v>155</v>
      </c>
      <c r="B38" s="30" t="s">
        <v>156</v>
      </c>
      <c r="C38" s="30"/>
      <c r="D38" s="30" t="s">
        <v>157</v>
      </c>
      <c r="E38" s="30" t="s">
        <v>158</v>
      </c>
      <c r="G38" s="29" t="s">
        <v>155</v>
      </c>
      <c r="H38" s="29" t="s">
        <v>156</v>
      </c>
      <c r="I38" s="29"/>
      <c r="J38" s="29" t="s">
        <v>157</v>
      </c>
      <c r="K38" s="29" t="s">
        <v>158</v>
      </c>
    </row>
    <row r="39" spans="1:11" x14ac:dyDescent="0.25">
      <c r="A39" s="31">
        <v>0.73499999999999999</v>
      </c>
      <c r="B39" s="31">
        <v>0.72099999999999997</v>
      </c>
      <c r="C39" s="31"/>
      <c r="D39" s="31">
        <v>0.76300000000000001</v>
      </c>
      <c r="E39" s="31">
        <v>0.81200000000000006</v>
      </c>
      <c r="G39" s="28">
        <v>1.516</v>
      </c>
      <c r="H39" s="28">
        <v>1.3029999999999999</v>
      </c>
      <c r="I39" s="28"/>
      <c r="J39" s="28">
        <v>0.89</v>
      </c>
      <c r="K39" s="28">
        <v>0.84899999999999998</v>
      </c>
    </row>
    <row r="40" spans="1:11" x14ac:dyDescent="0.25">
      <c r="A40" s="31">
        <v>0.55900000000000005</v>
      </c>
      <c r="B40" s="31">
        <v>0.83399999999999996</v>
      </c>
      <c r="C40" s="31"/>
      <c r="D40" s="31">
        <v>0.94299999999999995</v>
      </c>
      <c r="E40" s="31">
        <v>0.64300000000000002</v>
      </c>
      <c r="G40" s="28">
        <v>1.0649999999999999</v>
      </c>
      <c r="H40" s="28">
        <v>0.79100000000000004</v>
      </c>
      <c r="I40" s="28"/>
      <c r="J40" s="28">
        <v>1.0960000000000001</v>
      </c>
      <c r="K40" s="28">
        <v>1.3140000000000001</v>
      </c>
    </row>
    <row r="41" spans="1:11" x14ac:dyDescent="0.25">
      <c r="A41" s="31">
        <v>0.67</v>
      </c>
      <c r="B41" s="31">
        <v>1.024</v>
      </c>
      <c r="C41" s="31"/>
      <c r="D41" s="31">
        <v>0.98299999999999998</v>
      </c>
      <c r="E41" s="31">
        <v>1.1719999999999999</v>
      </c>
      <c r="G41" s="28">
        <v>1.405</v>
      </c>
      <c r="H41" s="28">
        <v>1.3120000000000001</v>
      </c>
      <c r="I41" s="28"/>
      <c r="J41" s="28">
        <v>0.95399999999999996</v>
      </c>
      <c r="K41" s="28">
        <v>0.89800000000000002</v>
      </c>
    </row>
    <row r="42" spans="1:11" x14ac:dyDescent="0.25">
      <c r="A42" s="31">
        <v>0.58299999999999996</v>
      </c>
      <c r="B42" s="31">
        <v>0.64100000000000001</v>
      </c>
      <c r="C42" s="31"/>
      <c r="D42" s="31">
        <v>1.2829999999999999</v>
      </c>
      <c r="E42" s="31">
        <v>0.91</v>
      </c>
      <c r="G42" s="28">
        <v>0.85299999999999998</v>
      </c>
      <c r="H42" s="28">
        <v>1.022</v>
      </c>
      <c r="I42" s="28"/>
      <c r="J42" s="28">
        <v>1.268</v>
      </c>
      <c r="K42" s="28">
        <v>1.113</v>
      </c>
    </row>
    <row r="43" spans="1:11" x14ac:dyDescent="0.25">
      <c r="A43" s="31">
        <v>0.78</v>
      </c>
      <c r="B43" s="31">
        <v>0.78400000000000003</v>
      </c>
      <c r="C43" s="31"/>
      <c r="D43" s="31">
        <v>1.0309999999999999</v>
      </c>
      <c r="E43" s="31">
        <v>0.82599999999999996</v>
      </c>
      <c r="G43" s="28">
        <v>1.0069999999999999</v>
      </c>
      <c r="H43" s="28">
        <v>1.377</v>
      </c>
      <c r="I43" s="28"/>
      <c r="J43" s="28">
        <v>0.89600000000000002</v>
      </c>
      <c r="K43" s="28">
        <v>1.105</v>
      </c>
    </row>
    <row r="44" spans="1:11" x14ac:dyDescent="0.25">
      <c r="A44" s="31">
        <v>0.78800000000000003</v>
      </c>
      <c r="B44" s="31">
        <v>0.54700000000000004</v>
      </c>
      <c r="C44" s="31"/>
      <c r="D44" s="31"/>
      <c r="E44" s="31">
        <v>0.66400000000000003</v>
      </c>
      <c r="G44" s="28">
        <v>1.149</v>
      </c>
      <c r="H44" s="28">
        <v>1.4159999999999999</v>
      </c>
      <c r="I44" s="28"/>
      <c r="J44" s="28"/>
      <c r="K44" s="28">
        <v>0.996</v>
      </c>
    </row>
    <row r="46" spans="1:11" x14ac:dyDescent="0.25">
      <c r="A46" s="1" t="s">
        <v>163</v>
      </c>
      <c r="G46" s="32" t="s">
        <v>169</v>
      </c>
    </row>
    <row r="47" spans="1:11" x14ac:dyDescent="0.25">
      <c r="A47" s="30" t="s">
        <v>155</v>
      </c>
      <c r="B47" s="30" t="s">
        <v>156</v>
      </c>
      <c r="C47" s="30"/>
      <c r="D47" s="30" t="s">
        <v>157</v>
      </c>
      <c r="E47" s="30" t="s">
        <v>158</v>
      </c>
      <c r="G47" s="29" t="s">
        <v>155</v>
      </c>
      <c r="H47" s="29" t="s">
        <v>156</v>
      </c>
      <c r="I47" s="29"/>
      <c r="J47" s="29" t="s">
        <v>157</v>
      </c>
      <c r="K47" s="29" t="s">
        <v>158</v>
      </c>
    </row>
    <row r="48" spans="1:11" x14ac:dyDescent="0.25">
      <c r="A48" s="31">
        <v>0.74299999999999999</v>
      </c>
      <c r="B48" s="31">
        <v>0.876</v>
      </c>
      <c r="C48" s="31"/>
      <c r="D48" s="31">
        <v>0.81100000000000005</v>
      </c>
      <c r="E48" s="31">
        <v>1.1200000000000001</v>
      </c>
      <c r="G48" s="28">
        <v>1.103</v>
      </c>
      <c r="H48" s="28">
        <v>0.92100000000000004</v>
      </c>
      <c r="I48" s="28"/>
      <c r="J48" s="28">
        <v>1.3240000000000001</v>
      </c>
      <c r="K48" s="28">
        <v>1.008</v>
      </c>
    </row>
    <row r="49" spans="1:11" x14ac:dyDescent="0.25">
      <c r="A49" s="31">
        <v>0.64700000000000002</v>
      </c>
      <c r="B49" s="31">
        <v>0.66900000000000004</v>
      </c>
      <c r="C49" s="31"/>
      <c r="D49" s="31">
        <v>0.73099999999999998</v>
      </c>
      <c r="E49" s="31">
        <v>1.0449999999999999</v>
      </c>
      <c r="G49" s="28">
        <v>1.0149999999999999</v>
      </c>
      <c r="H49" s="28">
        <v>0.878</v>
      </c>
      <c r="I49" s="28"/>
      <c r="J49" s="28">
        <v>1.0389999999999999</v>
      </c>
      <c r="K49" s="28">
        <v>1.1339999999999999</v>
      </c>
    </row>
    <row r="50" spans="1:11" x14ac:dyDescent="0.25">
      <c r="A50" s="31">
        <v>0.72699999999999998</v>
      </c>
      <c r="B50" s="31">
        <v>0.628</v>
      </c>
      <c r="C50" s="31"/>
      <c r="D50" s="31">
        <v>0.84499999999999997</v>
      </c>
      <c r="E50" s="31">
        <v>1.105</v>
      </c>
      <c r="G50" s="28">
        <v>1.095</v>
      </c>
      <c r="H50" s="28">
        <v>1.1499999999999999</v>
      </c>
      <c r="I50" s="28"/>
      <c r="J50" s="28">
        <v>1.0609999999999999</v>
      </c>
      <c r="K50" s="28">
        <v>1.0289999999999999</v>
      </c>
    </row>
    <row r="51" spans="1:11" x14ac:dyDescent="0.25">
      <c r="A51" s="31">
        <v>0.96</v>
      </c>
      <c r="B51" s="31">
        <v>0.59399999999999997</v>
      </c>
      <c r="C51" s="31"/>
      <c r="D51" s="31">
        <v>0.86299999999999999</v>
      </c>
      <c r="E51" s="31">
        <v>1.002</v>
      </c>
      <c r="G51" s="28">
        <v>1.25</v>
      </c>
      <c r="H51" s="28">
        <v>0.88400000000000001</v>
      </c>
      <c r="I51" s="28"/>
      <c r="J51" s="28">
        <v>1.1060000000000001</v>
      </c>
      <c r="K51" s="28">
        <v>1.0660000000000001</v>
      </c>
    </row>
    <row r="52" spans="1:11" x14ac:dyDescent="0.25">
      <c r="A52" s="31">
        <v>0.72699999999999998</v>
      </c>
      <c r="B52" s="31">
        <v>0.432</v>
      </c>
      <c r="C52" s="31"/>
      <c r="D52" s="31">
        <v>0.81699999999999995</v>
      </c>
      <c r="E52" s="31">
        <v>0.69399999999999995</v>
      </c>
      <c r="G52" s="28">
        <v>0.97399999999999998</v>
      </c>
      <c r="H52" s="28">
        <v>0.94099999999999995</v>
      </c>
      <c r="I52" s="28"/>
      <c r="J52" s="28">
        <v>0.99</v>
      </c>
      <c r="K52" s="28">
        <v>0.92800000000000005</v>
      </c>
    </row>
    <row r="53" spans="1:11" x14ac:dyDescent="0.25">
      <c r="A53" s="31">
        <v>0.78500000000000003</v>
      </c>
      <c r="B53" s="31">
        <v>0.47899999999999998</v>
      </c>
      <c r="C53" s="31"/>
      <c r="D53" s="31"/>
      <c r="E53" s="31">
        <v>0.69899999999999995</v>
      </c>
      <c r="G53" s="28">
        <v>1.1259999999999999</v>
      </c>
      <c r="H53" s="28">
        <v>0.89600000000000002</v>
      </c>
      <c r="I53" s="28"/>
      <c r="J53" s="28"/>
      <c r="K53" s="28">
        <v>0.79700000000000004</v>
      </c>
    </row>
    <row r="55" spans="1:11" x14ac:dyDescent="0.25">
      <c r="A55" s="1" t="s">
        <v>164</v>
      </c>
      <c r="G55" s="32" t="s">
        <v>170</v>
      </c>
    </row>
    <row r="56" spans="1:11" x14ac:dyDescent="0.25">
      <c r="A56" s="30" t="s">
        <v>155</v>
      </c>
      <c r="B56" s="30" t="s">
        <v>156</v>
      </c>
      <c r="C56" s="30"/>
      <c r="D56" s="30" t="s">
        <v>157</v>
      </c>
      <c r="E56" s="30" t="s">
        <v>158</v>
      </c>
      <c r="G56" s="29" t="s">
        <v>155</v>
      </c>
      <c r="H56" s="29" t="s">
        <v>156</v>
      </c>
      <c r="I56" s="29"/>
      <c r="J56" s="29" t="s">
        <v>157</v>
      </c>
      <c r="K56" s="29" t="s">
        <v>158</v>
      </c>
    </row>
    <row r="57" spans="1:11" x14ac:dyDescent="0.25">
      <c r="A57" s="31">
        <v>1.3029999999999999</v>
      </c>
      <c r="B57" s="31">
        <v>0.80600000000000005</v>
      </c>
      <c r="C57" s="31"/>
      <c r="D57" s="31">
        <v>4.0590000000000002</v>
      </c>
      <c r="E57" s="31">
        <v>2.7440000000000002</v>
      </c>
      <c r="G57" s="28">
        <v>2.1819999999999999</v>
      </c>
      <c r="H57" s="28">
        <v>1.087</v>
      </c>
      <c r="I57" s="28"/>
      <c r="J57" s="28">
        <v>1.2190000000000001</v>
      </c>
      <c r="K57" s="28">
        <v>0.88900000000000001</v>
      </c>
    </row>
    <row r="58" spans="1:11" x14ac:dyDescent="0.25">
      <c r="A58" s="31">
        <v>2.3159999999999998</v>
      </c>
      <c r="B58" s="31">
        <v>1.0349999999999999</v>
      </c>
      <c r="C58" s="31"/>
      <c r="D58" s="31">
        <v>1.867</v>
      </c>
      <c r="E58" s="31">
        <v>1.823</v>
      </c>
      <c r="G58" s="28">
        <v>1.2709999999999999</v>
      </c>
      <c r="H58" s="28">
        <v>1.1100000000000001</v>
      </c>
      <c r="I58" s="28"/>
      <c r="J58" s="28">
        <v>1.7849999999999999</v>
      </c>
      <c r="K58" s="28">
        <v>1.2150000000000001</v>
      </c>
    </row>
    <row r="59" spans="1:11" x14ac:dyDescent="0.25">
      <c r="A59" s="31">
        <v>1.294</v>
      </c>
      <c r="B59" s="31">
        <v>3.915</v>
      </c>
      <c r="C59" s="31"/>
      <c r="D59" s="31">
        <v>1.19</v>
      </c>
      <c r="E59" s="31">
        <v>1.0840000000000001</v>
      </c>
      <c r="G59" s="28">
        <v>1.736</v>
      </c>
      <c r="H59" s="28">
        <v>1.302</v>
      </c>
      <c r="I59" s="28"/>
      <c r="J59" s="28">
        <v>1.42</v>
      </c>
      <c r="K59" s="28">
        <v>1.0289999999999999</v>
      </c>
    </row>
    <row r="60" spans="1:11" x14ac:dyDescent="0.25">
      <c r="A60" s="31">
        <v>1.627</v>
      </c>
      <c r="B60" s="31">
        <v>1.4630000000000001</v>
      </c>
      <c r="C60" s="31"/>
      <c r="D60" s="31">
        <v>1.425</v>
      </c>
      <c r="E60" s="31">
        <v>2.8210000000000002</v>
      </c>
      <c r="G60" s="28">
        <v>1.0840000000000001</v>
      </c>
      <c r="H60" s="28">
        <v>1.266</v>
      </c>
      <c r="I60" s="28"/>
      <c r="J60" s="28">
        <v>1.43</v>
      </c>
      <c r="K60" s="28">
        <v>1.258</v>
      </c>
    </row>
    <row r="61" spans="1:11" x14ac:dyDescent="0.25">
      <c r="A61" s="31">
        <v>1.2330000000000001</v>
      </c>
      <c r="B61" s="31">
        <v>1.865</v>
      </c>
      <c r="C61" s="31"/>
      <c r="D61" s="31">
        <v>2.6960000000000002</v>
      </c>
      <c r="E61" s="31">
        <v>2.2909999999999999</v>
      </c>
      <c r="G61" s="28">
        <v>1.5649999999999999</v>
      </c>
      <c r="H61" s="28">
        <v>2.5680000000000001</v>
      </c>
      <c r="I61" s="28"/>
      <c r="J61" s="28">
        <v>1.244</v>
      </c>
      <c r="K61" s="28">
        <v>1.96</v>
      </c>
    </row>
    <row r="62" spans="1:11" x14ac:dyDescent="0.25">
      <c r="A62" s="31">
        <v>1.1910000000000001</v>
      </c>
      <c r="B62" s="31">
        <v>3.6030000000000002</v>
      </c>
      <c r="C62" s="31"/>
      <c r="D62" s="31"/>
      <c r="E62" s="31">
        <v>1.0249999999999999</v>
      </c>
      <c r="G62" s="28">
        <v>1.81</v>
      </c>
      <c r="H62" s="28">
        <v>1.96</v>
      </c>
      <c r="I62" s="28"/>
      <c r="J62" s="28"/>
      <c r="K62" s="28">
        <v>1.1100000000000001</v>
      </c>
    </row>
    <row r="64" spans="1:11" x14ac:dyDescent="0.25">
      <c r="A64" s="1" t="s">
        <v>165</v>
      </c>
      <c r="G64" s="32" t="s">
        <v>171</v>
      </c>
    </row>
    <row r="65" spans="1:11" x14ac:dyDescent="0.25">
      <c r="A65" s="30" t="s">
        <v>155</v>
      </c>
      <c r="B65" s="30" t="s">
        <v>156</v>
      </c>
      <c r="C65" s="30"/>
      <c r="D65" s="30" t="s">
        <v>157</v>
      </c>
      <c r="E65" s="30" t="s">
        <v>158</v>
      </c>
      <c r="G65" s="29" t="s">
        <v>155</v>
      </c>
      <c r="H65" s="29" t="s">
        <v>156</v>
      </c>
      <c r="I65" s="29"/>
      <c r="J65" s="29" t="s">
        <v>157</v>
      </c>
      <c r="K65" s="29" t="s">
        <v>158</v>
      </c>
    </row>
    <row r="66" spans="1:11" x14ac:dyDescent="0.25">
      <c r="A66" s="31">
        <v>0.48603322999999998</v>
      </c>
      <c r="B66" s="31">
        <v>1.05402715</v>
      </c>
      <c r="C66" s="31"/>
      <c r="D66" s="31">
        <v>0.19385368</v>
      </c>
      <c r="E66" s="31">
        <v>0.34081112000000002</v>
      </c>
      <c r="G66" s="28">
        <v>1.964</v>
      </c>
      <c r="H66" s="28">
        <v>1.423</v>
      </c>
      <c r="I66" s="28"/>
      <c r="J66" s="28">
        <v>1.91</v>
      </c>
      <c r="K66" s="28">
        <v>1.601</v>
      </c>
    </row>
    <row r="67" spans="1:11" x14ac:dyDescent="0.25">
      <c r="A67" s="31">
        <v>0.23801539999999999</v>
      </c>
      <c r="B67" s="31">
        <v>0.62672828999999997</v>
      </c>
      <c r="C67" s="31"/>
      <c r="D67" s="31">
        <v>0.37972846999999998</v>
      </c>
      <c r="E67" s="31">
        <v>0.47865042000000002</v>
      </c>
      <c r="G67" s="28">
        <v>1.77</v>
      </c>
      <c r="H67" s="28">
        <v>1.1879999999999999</v>
      </c>
      <c r="I67" s="28"/>
      <c r="J67" s="28">
        <v>1.478</v>
      </c>
      <c r="K67" s="28">
        <v>1.4530000000000001</v>
      </c>
    </row>
    <row r="68" spans="1:11" x14ac:dyDescent="0.25">
      <c r="A68" s="31">
        <v>0.47934186000000001</v>
      </c>
      <c r="B68" s="31">
        <v>0.15559978999999999</v>
      </c>
      <c r="C68" s="31"/>
      <c r="D68" s="31">
        <v>0.68922170999999999</v>
      </c>
      <c r="E68" s="31">
        <v>0.85088984999999995</v>
      </c>
      <c r="G68" s="28">
        <v>1.9370000000000001</v>
      </c>
      <c r="H68" s="28">
        <v>1.355</v>
      </c>
      <c r="I68" s="28"/>
      <c r="J68" s="28">
        <v>1.151</v>
      </c>
      <c r="K68" s="28">
        <v>1.2470000000000001</v>
      </c>
    </row>
    <row r="69" spans="1:11" x14ac:dyDescent="0.25">
      <c r="A69" s="31">
        <v>0.50317314999999996</v>
      </c>
      <c r="B69" s="31">
        <v>0.39390291999999999</v>
      </c>
      <c r="C69" s="31"/>
      <c r="D69" s="31">
        <v>0.58765447999999998</v>
      </c>
      <c r="E69" s="31">
        <v>0.29669330999999999</v>
      </c>
      <c r="G69" s="28">
        <v>2.149</v>
      </c>
      <c r="H69" s="28">
        <v>2.1419999999999999</v>
      </c>
      <c r="I69" s="28"/>
      <c r="J69" s="28">
        <v>1.7210000000000001</v>
      </c>
      <c r="K69" s="28">
        <v>1.101</v>
      </c>
    </row>
    <row r="70" spans="1:11" x14ac:dyDescent="0.25">
      <c r="A70" s="31">
        <v>0.50317314999999996</v>
      </c>
      <c r="B70" s="31">
        <v>0.22467508</v>
      </c>
      <c r="C70" s="31"/>
      <c r="D70" s="31">
        <v>0.29382723999999999</v>
      </c>
      <c r="E70" s="31">
        <v>0.25297107000000002</v>
      </c>
      <c r="G70" s="28">
        <v>1.897</v>
      </c>
      <c r="H70" s="28">
        <v>1.514</v>
      </c>
      <c r="I70" s="28"/>
      <c r="J70" s="28">
        <v>1.097</v>
      </c>
      <c r="K70" s="28">
        <v>1.222</v>
      </c>
    </row>
    <row r="71" spans="1:11" x14ac:dyDescent="0.25">
      <c r="A71" s="31">
        <v>0.56218889000000005</v>
      </c>
      <c r="B71" s="31">
        <v>0.12904194999999999</v>
      </c>
      <c r="C71" s="31"/>
      <c r="D71" s="31"/>
      <c r="E71" s="31">
        <v>0.56921449000000002</v>
      </c>
      <c r="G71" s="28">
        <v>2.105</v>
      </c>
      <c r="H71" s="28">
        <v>1.579</v>
      </c>
      <c r="I71" s="28"/>
      <c r="J71" s="28"/>
      <c r="K71" s="28">
        <v>0.95199999999999996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Sacrifice data</vt:lpstr>
      <vt:lpstr>Echo data</vt:lpstr>
      <vt:lpstr>QRT-PCR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Jacques Couet</cp:lastModifiedBy>
  <cp:lastPrinted>2018-11-21T15:07:04Z</cp:lastPrinted>
  <dcterms:created xsi:type="dcterms:W3CDTF">2018-04-05T13:50:31Z</dcterms:created>
  <dcterms:modified xsi:type="dcterms:W3CDTF">2019-04-04T20:20:02Z</dcterms:modified>
</cp:coreProperties>
</file>