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" i="7" l="1"/>
  <c r="AO36" i="7"/>
  <c r="AP69" i="7" s="1"/>
  <c r="BN68" i="7"/>
  <c r="BO68" i="7"/>
  <c r="BP68" i="7"/>
  <c r="BQ68" i="7"/>
  <c r="BR68" i="7"/>
  <c r="BS68" i="7"/>
  <c r="BT68" i="7"/>
  <c r="BU68" i="7"/>
  <c r="AX68" i="7"/>
  <c r="AY68" i="7"/>
  <c r="AZ68" i="7"/>
  <c r="BA68" i="7"/>
  <c r="BB68" i="7"/>
  <c r="BC68" i="7"/>
  <c r="BD68" i="7"/>
  <c r="BE68" i="7"/>
  <c r="BF68" i="7"/>
  <c r="BG68" i="7"/>
  <c r="AX74" i="7"/>
  <c r="AY74" i="7"/>
  <c r="AZ74" i="7"/>
  <c r="BA74" i="7"/>
  <c r="BB74" i="7"/>
  <c r="BC74" i="7"/>
  <c r="BD74" i="7"/>
  <c r="BE74" i="7"/>
  <c r="BN74" i="7"/>
  <c r="BO74" i="7"/>
  <c r="BP74" i="7"/>
  <c r="BQ74" i="7"/>
  <c r="BR74" i="7"/>
  <c r="BS74" i="7"/>
  <c r="BT74" i="7"/>
  <c r="BU74" i="7"/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L3" i="7"/>
  <c r="M3" i="7"/>
  <c r="N3" i="7"/>
  <c r="O3" i="7"/>
  <c r="P3" i="7"/>
  <c r="Q3" i="7"/>
  <c r="R3" i="7"/>
  <c r="C3" i="7"/>
  <c r="AP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30" i="9"/>
  <c r="C16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W206" i="7"/>
  <c r="X206" i="7" s="1"/>
  <c r="BA57" i="7"/>
  <c r="BQ25" i="7" s="1"/>
  <c r="BQ41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W221" i="7"/>
  <c r="X221" i="7" s="1"/>
  <c r="BB57" i="7"/>
  <c r="BR25" i="7" s="1"/>
  <c r="BR41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W236" i="7"/>
  <c r="X236" i="7" s="1"/>
  <c r="BC57" i="7"/>
  <c r="BS25" i="7" s="1"/>
  <c r="BS41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W251" i="7"/>
  <c r="X251" i="7" s="1"/>
  <c r="BD57" i="7"/>
  <c r="BT25" i="7" s="1"/>
  <c r="BT41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70" i="5" l="1"/>
  <c r="Y55" i="2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<sst xmlns="http://schemas.openxmlformats.org/spreadsheetml/2006/main" count="820" uniqueCount="105">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</sst>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4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ont="1" applyFill="1" applyBorder="1"/>
    <xf numFmtId="0" fontId="13" fillId="0" borderId="0" xfId="0" applyFont="1" applyBorder="1" applyAlignment="1">
      <alignment horizontal="center" vertical="center" wrapText="1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3.7700282752120645E-2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3.6824274561791132E-2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3.8818368852140836E-2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4.2131872761744259E-2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4.816491667469415E-2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6.5006825716700259E-2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3.4084850684864991E-2</c:v>
                </c:pt>
                <c:pt idx="1">
                  <c:v>3.5426338068621929E-2</c:v>
                </c:pt>
                <c:pt idx="2">
                  <c:v>3.810931283613582E-2</c:v>
                </c:pt>
                <c:pt idx="3">
                  <c:v>4.3475262371163587E-2</c:v>
                </c:pt>
                <c:pt idx="4">
                  <c:v>5.4207161441219141E-2</c:v>
                </c:pt>
                <c:pt idx="5">
                  <c:v>7.567095958133023E-2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3.4084850684864991E-2</c:v>
                </c:pt>
                <c:pt idx="1">
                  <c:v>3.5426338068621929E-2</c:v>
                </c:pt>
                <c:pt idx="2">
                  <c:v>3.810931283613582E-2</c:v>
                </c:pt>
                <c:pt idx="3">
                  <c:v>4.3475262371163587E-2</c:v>
                </c:pt>
                <c:pt idx="4">
                  <c:v>5.4207161441219141E-2</c:v>
                </c:pt>
                <c:pt idx="5">
                  <c:v>7.567095958133023E-2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3.5261740035839276E-2</c:v>
                </c:pt>
                <c:pt idx="1">
                  <c:v>3.6603227419596214E-2</c:v>
                </c:pt>
                <c:pt idx="2">
                  <c:v>3.9286202187110097E-2</c:v>
                </c:pt>
                <c:pt idx="3">
                  <c:v>4.4652151722137871E-2</c:v>
                </c:pt>
                <c:pt idx="4">
                  <c:v>5.5384050792193419E-2</c:v>
                </c:pt>
                <c:pt idx="5">
                  <c:v>7.6847848932304508E-2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3.5261740035839276E-2</c:v>
                </c:pt>
                <c:pt idx="1">
                  <c:v>3.6603227419596214E-2</c:v>
                </c:pt>
                <c:pt idx="2">
                  <c:v>3.9286202187110097E-2</c:v>
                </c:pt>
                <c:pt idx="3">
                  <c:v>4.4652151722137871E-2</c:v>
                </c:pt>
                <c:pt idx="4">
                  <c:v>5.5384050792193419E-2</c:v>
                </c:pt>
                <c:pt idx="5">
                  <c:v>7.6847848932304508E-2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4.5853744194607762E-2</c:v>
                </c:pt>
                <c:pt idx="1">
                  <c:v>4.7195231578364714E-2</c:v>
                </c:pt>
                <c:pt idx="2">
                  <c:v>4.9878206345878605E-2</c:v>
                </c:pt>
                <c:pt idx="3">
                  <c:v>5.5244155880906372E-2</c:v>
                </c:pt>
                <c:pt idx="4">
                  <c:v>6.5976054950961913E-2</c:v>
                </c:pt>
                <c:pt idx="5">
                  <c:v>8.7439853091073008E-2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4.5853744194607762E-2</c:v>
                </c:pt>
                <c:pt idx="1">
                  <c:v>4.7195231578364714E-2</c:v>
                </c:pt>
                <c:pt idx="2">
                  <c:v>4.9878206345878605E-2</c:v>
                </c:pt>
                <c:pt idx="3">
                  <c:v>5.5244155880906372E-2</c:v>
                </c:pt>
                <c:pt idx="4">
                  <c:v>6.5976054950961913E-2</c:v>
                </c:pt>
                <c:pt idx="5">
                  <c:v>8.7439853091073008E-2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0.15177378578229278</c:v>
                </c:pt>
                <c:pt idx="1">
                  <c:v>0.1531152731660497</c:v>
                </c:pt>
                <c:pt idx="2">
                  <c:v>0.15579824793356359</c:v>
                </c:pt>
                <c:pt idx="3">
                  <c:v>0.16116419746859137</c:v>
                </c:pt>
                <c:pt idx="4">
                  <c:v>0.17189609653864693</c:v>
                </c:pt>
                <c:pt idx="5">
                  <c:v>0.193359894678758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0.15177378578229278</c:v>
                </c:pt>
                <c:pt idx="1">
                  <c:v>0.1531152731660497</c:v>
                </c:pt>
                <c:pt idx="2">
                  <c:v>0.15579824793356359</c:v>
                </c:pt>
                <c:pt idx="3">
                  <c:v>0.16116419746859137</c:v>
                </c:pt>
                <c:pt idx="4">
                  <c:v>0.17189609653864693</c:v>
                </c:pt>
                <c:pt idx="5">
                  <c:v>0.193359894678758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27.95050288416774</c:v>
                </c:pt>
                <c:pt idx="16">
                  <c:v>27.350679900241872</c:v>
                </c:pt>
                <c:pt idx="17">
                  <c:v>26.225089323435753</c:v>
                </c:pt>
                <c:pt idx="18">
                  <c:v>24.230707053709185</c:v>
                </c:pt>
                <c:pt idx="19">
                  <c:v>21.031824001573085</c:v>
                </c:pt>
                <c:pt idx="20">
                  <c:v>16.638634370008994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27.678294738581766</c:v>
                </c:pt>
                <c:pt idx="31">
                  <c:v>26.86420907103976</c:v>
                </c:pt>
                <c:pt idx="32">
                  <c:v>25.371721541522362</c:v>
                </c:pt>
                <c:pt idx="33">
                  <c:v>22.834501238408137</c:v>
                </c:pt>
                <c:pt idx="34">
                  <c:v>19.028690846121567</c:v>
                </c:pt>
                <c:pt idx="35">
                  <c:v>14.27146171072533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27.678294738581766</c:v>
                </c:pt>
                <c:pt idx="46">
                  <c:v>26.86420907103976</c:v>
                </c:pt>
                <c:pt idx="47">
                  <c:v>25.371721541522362</c:v>
                </c:pt>
                <c:pt idx="48">
                  <c:v>22.834501238408137</c:v>
                </c:pt>
                <c:pt idx="49">
                  <c:v>19.028690846121567</c:v>
                </c:pt>
                <c:pt idx="50">
                  <c:v>14.27146171072533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25.447785644870596</c:v>
                </c:pt>
                <c:pt idx="61">
                  <c:v>23.15724720978319</c:v>
                </c:pt>
                <c:pt idx="62">
                  <c:v>19.624475047117819</c:v>
                </c:pt>
                <c:pt idx="63">
                  <c:v>15.036626232898897</c:v>
                </c:pt>
                <c:pt idx="64">
                  <c:v>10.245976634397675</c:v>
                </c:pt>
                <c:pt idx="65">
                  <c:v>6.2582414379776861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25.447785644870596</c:v>
                </c:pt>
                <c:pt idx="76">
                  <c:v>23.15724720978319</c:v>
                </c:pt>
                <c:pt idx="77">
                  <c:v>19.624475047117819</c:v>
                </c:pt>
                <c:pt idx="78">
                  <c:v>15.036626232898897</c:v>
                </c:pt>
                <c:pt idx="79">
                  <c:v>10.245976634397675</c:v>
                </c:pt>
                <c:pt idx="80">
                  <c:v>6.2582414379776861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14.091708714831992</c:v>
                </c:pt>
                <c:pt idx="91">
                  <c:v>9.7303908289678809</c:v>
                </c:pt>
                <c:pt idx="92">
                  <c:v>6.0101587982974136</c:v>
                </c:pt>
                <c:pt idx="93">
                  <c:v>3.405840560949613</c:v>
                </c:pt>
                <c:pt idx="94">
                  <c:v>1.8245847361406127</c:v>
                </c:pt>
                <c:pt idx="95">
                  <c:v>0.94608883659425957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14.091708714831992</c:v>
                </c:pt>
                <c:pt idx="106">
                  <c:v>9.7303908289678809</c:v>
                </c:pt>
                <c:pt idx="107">
                  <c:v>6.0101587982974136</c:v>
                </c:pt>
                <c:pt idx="108">
                  <c:v>3.405840560949613</c:v>
                </c:pt>
                <c:pt idx="109">
                  <c:v>1.8245847361406127</c:v>
                </c:pt>
                <c:pt idx="110">
                  <c:v>0.94608883659425957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27.678294738581766</c:v>
                </c:pt>
                <c:pt idx="1">
                  <c:v>26.86420907103976</c:v>
                </c:pt>
                <c:pt idx="2">
                  <c:v>25.371721541522362</c:v>
                </c:pt>
                <c:pt idx="3">
                  <c:v>22.834501238408137</c:v>
                </c:pt>
                <c:pt idx="4">
                  <c:v>19.028690846121567</c:v>
                </c:pt>
                <c:pt idx="5">
                  <c:v>14.27146171072533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27.678294738581766</c:v>
                </c:pt>
                <c:pt idx="1">
                  <c:v>26.86420907103976</c:v>
                </c:pt>
                <c:pt idx="2">
                  <c:v>25.371721541522362</c:v>
                </c:pt>
                <c:pt idx="3">
                  <c:v>22.834501238408137</c:v>
                </c:pt>
                <c:pt idx="4">
                  <c:v>19.028690846121567</c:v>
                </c:pt>
                <c:pt idx="5">
                  <c:v>14.27146171072533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25.447785644870596</c:v>
                </c:pt>
                <c:pt idx="1">
                  <c:v>23.15724720978319</c:v>
                </c:pt>
                <c:pt idx="2">
                  <c:v>19.624475047117819</c:v>
                </c:pt>
                <c:pt idx="3">
                  <c:v>15.036626232898897</c:v>
                </c:pt>
                <c:pt idx="4">
                  <c:v>10.245976634397675</c:v>
                </c:pt>
                <c:pt idx="5">
                  <c:v>6.2582414379776861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25.447785644870596</c:v>
                </c:pt>
                <c:pt idx="1">
                  <c:v>23.15724720978319</c:v>
                </c:pt>
                <c:pt idx="2">
                  <c:v>19.624475047117819</c:v>
                </c:pt>
                <c:pt idx="3">
                  <c:v>15.036626232898897</c:v>
                </c:pt>
                <c:pt idx="4">
                  <c:v>10.245976634397675</c:v>
                </c:pt>
                <c:pt idx="5">
                  <c:v>6.2582414379776861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14.091708714831992</c:v>
                </c:pt>
                <c:pt idx="1">
                  <c:v>9.7303908289678809</c:v>
                </c:pt>
                <c:pt idx="2">
                  <c:v>6.0101587982974136</c:v>
                </c:pt>
                <c:pt idx="3">
                  <c:v>3.405840560949613</c:v>
                </c:pt>
                <c:pt idx="4">
                  <c:v>1.8245847361406127</c:v>
                </c:pt>
                <c:pt idx="5">
                  <c:v>0.94608883659425957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14.091708714831992</c:v>
                </c:pt>
                <c:pt idx="1">
                  <c:v>9.7303908289678809</c:v>
                </c:pt>
                <c:pt idx="2">
                  <c:v>6.0101587982974136</c:v>
                </c:pt>
                <c:pt idx="3">
                  <c:v>3.405840560949613</c:v>
                </c:pt>
                <c:pt idx="4">
                  <c:v>1.8245847361406127</c:v>
                </c:pt>
                <c:pt idx="5">
                  <c:v>0.94608883659425957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3.5777531593767467E-2</c:v>
                </c:pt>
                <c:pt idx="1">
                  <c:v>3.6562162390381993E-2</c:v>
                </c:pt>
                <c:pt idx="2">
                  <c:v>3.8131423983611044E-2</c:v>
                </c:pt>
                <c:pt idx="3">
                  <c:v>4.1269947170069148E-2</c:v>
                </c:pt>
                <c:pt idx="4">
                  <c:v>4.7546993542985361E-2</c:v>
                </c:pt>
                <c:pt idx="5">
                  <c:v>6.0101086288817794E-2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3.5777531593767467E-2</c:v>
                </c:pt>
                <c:pt idx="1">
                  <c:v>3.6562162390381993E-2</c:v>
                </c:pt>
                <c:pt idx="2">
                  <c:v>3.8131423983611044E-2</c:v>
                </c:pt>
                <c:pt idx="3">
                  <c:v>4.1269947170069148E-2</c:v>
                </c:pt>
                <c:pt idx="4">
                  <c:v>4.7546993542985361E-2</c:v>
                </c:pt>
                <c:pt idx="5">
                  <c:v>6.0101086288817794E-2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3.6129393427047518E-2</c:v>
                </c:pt>
                <c:pt idx="1">
                  <c:v>3.7224248715292466E-2</c:v>
                </c:pt>
                <c:pt idx="2">
                  <c:v>3.9413959291782361E-2</c:v>
                </c:pt>
                <c:pt idx="3">
                  <c:v>4.3793380444762151E-2</c:v>
                </c:pt>
                <c:pt idx="4">
                  <c:v>5.2552222750721723E-2</c:v>
                </c:pt>
                <c:pt idx="5">
                  <c:v>7.0069907362640863E-2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3.6129393427047518E-2</c:v>
                </c:pt>
                <c:pt idx="1">
                  <c:v>3.7224248715292466E-2</c:v>
                </c:pt>
                <c:pt idx="2">
                  <c:v>3.9413959291782361E-2</c:v>
                </c:pt>
                <c:pt idx="3">
                  <c:v>4.3793380444762151E-2</c:v>
                </c:pt>
                <c:pt idx="4">
                  <c:v>5.2552222750721723E-2</c:v>
                </c:pt>
                <c:pt idx="5">
                  <c:v>7.0069907362640863E-2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3.9296149926568005E-2</c:v>
                </c:pt>
                <c:pt idx="1">
                  <c:v>4.3183025639486727E-2</c:v>
                </c:pt>
                <c:pt idx="2">
                  <c:v>5.0956777065324185E-2</c:v>
                </c:pt>
                <c:pt idx="3">
                  <c:v>6.6504279916999101E-2</c:v>
                </c:pt>
                <c:pt idx="4">
                  <c:v>9.7599285620348919E-2</c:v>
                </c:pt>
                <c:pt idx="5">
                  <c:v>0.15978929702704855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3.9296149926568005E-2</c:v>
                </c:pt>
                <c:pt idx="1">
                  <c:v>4.3183025639486727E-2</c:v>
                </c:pt>
                <c:pt idx="2">
                  <c:v>5.0956777065324185E-2</c:v>
                </c:pt>
                <c:pt idx="3">
                  <c:v>6.6504279916999101E-2</c:v>
                </c:pt>
                <c:pt idx="4">
                  <c:v>9.7599285620348919E-2</c:v>
                </c:pt>
                <c:pt idx="5">
                  <c:v>0.15978929702704855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7.0963714921772891E-2</c:v>
                </c:pt>
                <c:pt idx="1">
                  <c:v>0.10277079488142941</c:v>
                </c:pt>
                <c:pt idx="2">
                  <c:v>0.1663849548007425</c:v>
                </c:pt>
                <c:pt idx="3">
                  <c:v>0.29361327463936865</c:v>
                </c:pt>
                <c:pt idx="4">
                  <c:v>0.54806991431662089</c:v>
                </c:pt>
                <c:pt idx="5">
                  <c:v>1.0569831936711254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7.0963714921772891E-2</c:v>
                </c:pt>
                <c:pt idx="1">
                  <c:v>0.10277079488142941</c:v>
                </c:pt>
                <c:pt idx="2">
                  <c:v>0.1663849548007425</c:v>
                </c:pt>
                <c:pt idx="3">
                  <c:v>0.29361327463936865</c:v>
                </c:pt>
                <c:pt idx="4">
                  <c:v>0.54806991431662089</c:v>
                </c:pt>
                <c:pt idx="5">
                  <c:v>1.0569831936711254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28.266279760308723</c:v>
                </c:pt>
                <c:pt idx="16">
                  <c:v>27.648969932470795</c:v>
                </c:pt>
                <c:pt idx="17">
                  <c:v>26.491853966056464</c:v>
                </c:pt>
                <c:pt idx="18">
                  <c:v>24.445734372973757</c:v>
                </c:pt>
                <c:pt idx="19">
                  <c:v>21.174825157592736</c:v>
                </c:pt>
                <c:pt idx="20">
                  <c:v>16.704583110360019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27.855383024999103</c:v>
                </c:pt>
                <c:pt idx="31">
                  <c:v>27.008458675287844</c:v>
                </c:pt>
                <c:pt idx="32">
                  <c:v>25.460254545069006</c:v>
                </c:pt>
                <c:pt idx="33">
                  <c:v>22.841563598701008</c:v>
                </c:pt>
                <c:pt idx="34">
                  <c:v>18.944521172128827</c:v>
                </c:pt>
                <c:pt idx="35">
                  <c:v>14.124802544339577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27.855383024999103</c:v>
                </c:pt>
                <c:pt idx="46">
                  <c:v>27.008458675287844</c:v>
                </c:pt>
                <c:pt idx="47">
                  <c:v>25.460254545069006</c:v>
                </c:pt>
                <c:pt idx="48">
                  <c:v>22.841563598701008</c:v>
                </c:pt>
                <c:pt idx="49">
                  <c:v>18.944521172128827</c:v>
                </c:pt>
                <c:pt idx="50">
                  <c:v>14.124802544339577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24.753996399814817</c:v>
                </c:pt>
                <c:pt idx="61">
                  <c:v>22.513399293911011</c:v>
                </c:pt>
                <c:pt idx="62">
                  <c:v>19.062526818194012</c:v>
                </c:pt>
                <c:pt idx="63">
                  <c:v>14.589841009425086</c:v>
                </c:pt>
                <c:pt idx="64">
                  <c:v>9.9300287079209806</c:v>
                </c:pt>
                <c:pt idx="65">
                  <c:v>6.0594219216783873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24.753996399814817</c:v>
                </c:pt>
                <c:pt idx="76">
                  <c:v>22.513399293911011</c:v>
                </c:pt>
                <c:pt idx="77">
                  <c:v>19.062526818194012</c:v>
                </c:pt>
                <c:pt idx="78">
                  <c:v>14.589841009425086</c:v>
                </c:pt>
                <c:pt idx="79">
                  <c:v>9.9300287079209806</c:v>
                </c:pt>
                <c:pt idx="80">
                  <c:v>6.0594219216783873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13.943002961435303</c:v>
                </c:pt>
                <c:pt idx="91">
                  <c:v>10.427508129743737</c:v>
                </c:pt>
                <c:pt idx="92">
                  <c:v>6.9319551758289153</c:v>
                </c:pt>
                <c:pt idx="93">
                  <c:v>4.1497571962416062</c:v>
                </c:pt>
                <c:pt idx="94">
                  <c:v>2.3019464293336016</c:v>
                </c:pt>
                <c:pt idx="95">
                  <c:v>1.2175981669172562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13.943002961435303</c:v>
                </c:pt>
                <c:pt idx="106">
                  <c:v>10.427508129743737</c:v>
                </c:pt>
                <c:pt idx="107">
                  <c:v>6.9319551758289153</c:v>
                </c:pt>
                <c:pt idx="108">
                  <c:v>4.1497571962416062</c:v>
                </c:pt>
                <c:pt idx="109">
                  <c:v>2.3019464293336016</c:v>
                </c:pt>
                <c:pt idx="110">
                  <c:v>1.2175981669172562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27.855383024999103</c:v>
                </c:pt>
                <c:pt idx="1">
                  <c:v>27.008458675287844</c:v>
                </c:pt>
                <c:pt idx="2">
                  <c:v>25.460254545069006</c:v>
                </c:pt>
                <c:pt idx="3">
                  <c:v>22.841563598701008</c:v>
                </c:pt>
                <c:pt idx="4">
                  <c:v>18.944521172128827</c:v>
                </c:pt>
                <c:pt idx="5">
                  <c:v>14.124802544339577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27.855383024999103</c:v>
                </c:pt>
                <c:pt idx="1">
                  <c:v>27.008458675287844</c:v>
                </c:pt>
                <c:pt idx="2">
                  <c:v>25.460254545069006</c:v>
                </c:pt>
                <c:pt idx="3">
                  <c:v>22.841563598701008</c:v>
                </c:pt>
                <c:pt idx="4">
                  <c:v>18.944521172128827</c:v>
                </c:pt>
                <c:pt idx="5">
                  <c:v>14.124802544339577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24.753996399814817</c:v>
                </c:pt>
                <c:pt idx="1">
                  <c:v>22.513399293911011</c:v>
                </c:pt>
                <c:pt idx="2">
                  <c:v>19.062526818194012</c:v>
                </c:pt>
                <c:pt idx="3">
                  <c:v>14.589841009425086</c:v>
                </c:pt>
                <c:pt idx="4">
                  <c:v>9.9300287079209806</c:v>
                </c:pt>
                <c:pt idx="5">
                  <c:v>6.0594219216783873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24.753996399814817</c:v>
                </c:pt>
                <c:pt idx="1">
                  <c:v>22.513399293911011</c:v>
                </c:pt>
                <c:pt idx="2">
                  <c:v>19.062526818194012</c:v>
                </c:pt>
                <c:pt idx="3">
                  <c:v>14.589841009425086</c:v>
                </c:pt>
                <c:pt idx="4">
                  <c:v>9.9300287079209806</c:v>
                </c:pt>
                <c:pt idx="5">
                  <c:v>6.0594219216783873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13.943002961435303</c:v>
                </c:pt>
                <c:pt idx="1">
                  <c:v>10.427508129743737</c:v>
                </c:pt>
                <c:pt idx="2">
                  <c:v>6.9319551758289153</c:v>
                </c:pt>
                <c:pt idx="3">
                  <c:v>4.1497571962416062</c:v>
                </c:pt>
                <c:pt idx="4">
                  <c:v>2.3019464293336016</c:v>
                </c:pt>
                <c:pt idx="5">
                  <c:v>1.2175981669172562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13.943002961435303</c:v>
                </c:pt>
                <c:pt idx="1">
                  <c:v>10.427508129743737</c:v>
                </c:pt>
                <c:pt idx="2">
                  <c:v>6.9319551758289153</c:v>
                </c:pt>
                <c:pt idx="3">
                  <c:v>4.1497571962416062</c:v>
                </c:pt>
                <c:pt idx="4">
                  <c:v>2.3019464293336016</c:v>
                </c:pt>
                <c:pt idx="5">
                  <c:v>1.2175981669172562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3.5377842732745884E-2</c:v>
                </c:pt>
                <c:pt idx="1">
                  <c:v>3.6167712664970049E-2</c:v>
                </c:pt>
                <c:pt idx="2">
                  <c:v>3.7747452529418364E-2</c:v>
                </c:pt>
                <c:pt idx="3">
                  <c:v>4.0906932258315001E-2</c:v>
                </c:pt>
                <c:pt idx="4">
                  <c:v>4.7225891716108283E-2</c:v>
                </c:pt>
                <c:pt idx="5">
                  <c:v>5.9863810631694832E-2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3.5377842732745884E-2</c:v>
                </c:pt>
                <c:pt idx="1">
                  <c:v>3.6167712664970049E-2</c:v>
                </c:pt>
                <c:pt idx="2">
                  <c:v>3.7747452529418364E-2</c:v>
                </c:pt>
                <c:pt idx="3">
                  <c:v>4.0906932258315001E-2</c:v>
                </c:pt>
                <c:pt idx="4">
                  <c:v>4.7225891716108283E-2</c:v>
                </c:pt>
                <c:pt idx="5">
                  <c:v>5.9863810631694832E-2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3.5899703805994686E-2</c:v>
                </c:pt>
                <c:pt idx="1">
                  <c:v>3.7025437549865751E-2</c:v>
                </c:pt>
                <c:pt idx="2">
                  <c:v>3.927690503760789E-2</c:v>
                </c:pt>
                <c:pt idx="3">
                  <c:v>4.3779840013092174E-2</c:v>
                </c:pt>
                <c:pt idx="4">
                  <c:v>5.2785709964060727E-2</c:v>
                </c:pt>
                <c:pt idx="5">
                  <c:v>7.0797449865997841E-2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3.5899703805994686E-2</c:v>
                </c:pt>
                <c:pt idx="1">
                  <c:v>3.7025437549865751E-2</c:v>
                </c:pt>
                <c:pt idx="2">
                  <c:v>3.927690503760789E-2</c:v>
                </c:pt>
                <c:pt idx="3">
                  <c:v>4.3779840013092174E-2</c:v>
                </c:pt>
                <c:pt idx="4">
                  <c:v>5.2785709964060727E-2</c:v>
                </c:pt>
                <c:pt idx="5">
                  <c:v>7.0797449865997841E-2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4.0397517388646019E-2</c:v>
                </c:pt>
                <c:pt idx="1">
                  <c:v>4.4417992456184115E-2</c:v>
                </c:pt>
                <c:pt idx="2">
                  <c:v>5.245894259126032E-2</c:v>
                </c:pt>
                <c:pt idx="3">
                  <c:v>6.8540842861412724E-2</c:v>
                </c:pt>
                <c:pt idx="4">
                  <c:v>0.1007046434017175</c:v>
                </c:pt>
                <c:pt idx="5">
                  <c:v>0.16503224448232712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4.0397517388646019E-2</c:v>
                </c:pt>
                <c:pt idx="1">
                  <c:v>4.4417992456184115E-2</c:v>
                </c:pt>
                <c:pt idx="2">
                  <c:v>5.245894259126032E-2</c:v>
                </c:pt>
                <c:pt idx="3">
                  <c:v>6.8540842861412724E-2</c:v>
                </c:pt>
                <c:pt idx="4">
                  <c:v>0.1007046434017175</c:v>
                </c:pt>
                <c:pt idx="5">
                  <c:v>0.16503224448232712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7.1720561400286709E-2</c:v>
                </c:pt>
                <c:pt idx="1">
                  <c:v>9.5900188957663821E-2</c:v>
                </c:pt>
                <c:pt idx="2">
                  <c:v>0.144259444072418</c:v>
                </c:pt>
                <c:pt idx="3">
                  <c:v>0.24097795430192639</c:v>
                </c:pt>
                <c:pt idx="4">
                  <c:v>0.43441497476094326</c:v>
                </c:pt>
                <c:pt idx="5">
                  <c:v>0.82128901567897694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7.1720561400286709E-2</c:v>
                </c:pt>
                <c:pt idx="1">
                  <c:v>9.5900188957663821E-2</c:v>
                </c:pt>
                <c:pt idx="2">
                  <c:v>0.144259444072418</c:v>
                </c:pt>
                <c:pt idx="3">
                  <c:v>0.24097795430192639</c:v>
                </c:pt>
                <c:pt idx="4">
                  <c:v>0.43441497476094326</c:v>
                </c:pt>
                <c:pt idx="5">
                  <c:v>0.82128901567897694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27.52300578424973</c:v>
                </c:pt>
                <c:pt idx="1">
                  <c:v>26.909485740691835</c:v>
                </c:pt>
                <c:pt idx="2">
                  <c:v>25.760999999999996</c:v>
                </c:pt>
                <c:pt idx="3">
                  <c:v>23.734999999999996</c:v>
                </c:pt>
                <c:pt idx="4">
                  <c:v>20.509084459799414</c:v>
                </c:pt>
                <c:pt idx="5">
                  <c:v>16.125678059973097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-1.3732213887205118</c:v>
                </c:pt>
                <c:pt idx="1">
                  <c:v>-0.50886490034200182</c:v>
                </c:pt>
                <c:pt idx="2">
                  <c:v>-1.4833689863450559</c:v>
                </c:pt>
                <c:pt idx="3">
                  <c:v>-0.4887957523456139</c:v>
                </c:pt>
                <c:pt idx="4">
                  <c:v>-0.38530326570900275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-7.2746489571618582</c:v>
                </c:pt>
                <c:pt idx="1">
                  <c:v>-2.1693804756342914</c:v>
                </c:pt>
                <c:pt idx="2">
                  <c:v>-8.0952469103563161</c:v>
                </c:pt>
                <c:pt idx="3">
                  <c:v>-2.1313200997581276</c:v>
                </c:pt>
                <c:pt idx="4">
                  <c:v>-1.8330300675292044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-0.40379190181204372</c:v>
                </c:pt>
                <c:pt idx="1">
                  <c:v>-0.19119494775789581</c:v>
                </c:pt>
                <c:pt idx="2">
                  <c:v>-0.57838769927912992</c:v>
                </c:pt>
                <c:pt idx="3">
                  <c:v>-0.21833486271402741</c:v>
                </c:pt>
                <c:pt idx="4">
                  <c:v>4.6236623763806772E-2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4.2608403569968054</c:v>
                </c:pt>
                <c:pt idx="1">
                  <c:v>2.1951598059275881</c:v>
                </c:pt>
                <c:pt idx="2">
                  <c:v>5.1200141734493059</c:v>
                </c:pt>
                <c:pt idx="3">
                  <c:v>2.0707856448705968</c:v>
                </c:pt>
                <c:pt idx="4">
                  <c:v>1.7412797603087249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1.9654567168240229</c:v>
                </c:pt>
                <c:pt idx="1">
                  <c:v>0.43336365407239263</c:v>
                </c:pt>
                <c:pt idx="2">
                  <c:v>2.353852043487425</c:v>
                </c:pt>
                <c:pt idx="3">
                  <c:v>0.47199375600411209</c:v>
                </c:pt>
                <c:pt idx="4">
                  <c:v>0.4131888082717321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2.9070758129568297</c:v>
                </c:pt>
                <c:pt idx="1">
                  <c:v>1.1679618546993815</c:v>
                </c:pt>
                <c:pt idx="2">
                  <c:v>0.57952680221558595</c:v>
                </c:pt>
                <c:pt idx="3">
                  <c:v>-0.63035911274998924</c:v>
                </c:pt>
                <c:pt idx="4">
                  <c:v>-2.2144297925921244</c:v>
                </c:pt>
                <c:pt idx="5">
                  <c:v>-2.0822195518502973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1.580075812956828</c:v>
                </c:pt>
                <c:pt idx="16">
                  <c:v>-1.158038145300619</c:v>
                </c:pt>
                <c:pt idx="17">
                  <c:v>-1.4254731977844131</c:v>
                </c:pt>
                <c:pt idx="18">
                  <c:v>-2.4473591127499894</c:v>
                </c:pt>
                <c:pt idx="19">
                  <c:v>-2.9264297925921241</c:v>
                </c:pt>
                <c:pt idx="20">
                  <c:v>-2.7392195518502973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1.0935209878287466</c:v>
                </c:pt>
                <c:pt idx="31">
                  <c:v>-0.4756073379503043</c:v>
                </c:pt>
                <c:pt idx="32">
                  <c:v>-0.8037906753367956</c:v>
                </c:pt>
                <c:pt idx="33">
                  <c:v>-1.3192729680062918</c:v>
                </c:pt>
                <c:pt idx="34">
                  <c:v>-1.3558041190325447</c:v>
                </c:pt>
                <c:pt idx="35">
                  <c:v>-1.3211456561286905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1.7625209878287471</c:v>
                </c:pt>
                <c:pt idx="46">
                  <c:v>-0.20260733795030461</c:v>
                </c:pt>
                <c:pt idx="47">
                  <c:v>-0.36879067533679688</c:v>
                </c:pt>
                <c:pt idx="48">
                  <c:v>-0.68127296800629011</c:v>
                </c:pt>
                <c:pt idx="49">
                  <c:v>-1.5128041190325447</c:v>
                </c:pt>
                <c:pt idx="50">
                  <c:v>-1.1421456561286902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-0.68857684575790046</c:v>
                </c:pt>
                <c:pt idx="61">
                  <c:v>-0.43879312828729056</c:v>
                </c:pt>
                <c:pt idx="62">
                  <c:v>1.667228281969539</c:v>
                </c:pt>
                <c:pt idx="63">
                  <c:v>3.3897678373796758</c:v>
                </c:pt>
                <c:pt idx="64">
                  <c:v>4.2028403569968056</c:v>
                </c:pt>
                <c:pt idx="65">
                  <c:v>3.8522263441792628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-1.5265768457579014</c:v>
                </c:pt>
                <c:pt idx="76">
                  <c:v>-0.46979312828728936</c:v>
                </c:pt>
                <c:pt idx="77">
                  <c:v>1.2932282819695402</c:v>
                </c:pt>
                <c:pt idx="78">
                  <c:v>3.1337678373796756</c:v>
                </c:pt>
                <c:pt idx="79">
                  <c:v>4.2608403569968054</c:v>
                </c:pt>
                <c:pt idx="80">
                  <c:v>3.8212263441792622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-7.1686489571618583</c:v>
                </c:pt>
                <c:pt idx="91">
                  <c:v>-3.2766100934533018</c:v>
                </c:pt>
                <c:pt idx="92">
                  <c:v>7.3071860890776108E-2</c:v>
                </c:pt>
                <c:pt idx="93">
                  <c:v>1.9304567168240228</c:v>
                </c:pt>
                <c:pt idx="94">
                  <c:v>2.4092411208682947</c:v>
                </c:pt>
                <c:pt idx="95">
                  <c:v>2.0793928252411806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-7.2746489571618582</c:v>
                </c:pt>
                <c:pt idx="106">
                  <c:v>-3.0636100934533026</c:v>
                </c:pt>
                <c:pt idx="107">
                  <c:v>0.25107186089077604</c:v>
                </c:pt>
                <c:pt idx="108">
                  <c:v>2.0704567168240229</c:v>
                </c:pt>
                <c:pt idx="109">
                  <c:v>2.4492411208682943</c:v>
                </c:pt>
                <c:pt idx="110">
                  <c:v>2.1393928252411807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1.3751261031957611</c:v>
                </c:pt>
                <c:pt idx="1">
                  <c:v>0.15661952436570914</c:v>
                </c:pt>
                <c:pt idx="2">
                  <c:v>0.4478350498232011</c:v>
                </c:pt>
                <c:pt idx="3">
                  <c:v>0.51389463481820741</c:v>
                </c:pt>
                <c:pt idx="4">
                  <c:v>0.33200487426322312</c:v>
                </c:pt>
                <c:pt idx="5">
                  <c:v>1.3554978488381799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4.8126103195759384E-2</c:v>
                </c:pt>
                <c:pt idx="16">
                  <c:v>-2.1693804756342914</c:v>
                </c:pt>
                <c:pt idx="17">
                  <c:v>-1.5571649501767979</c:v>
                </c:pt>
                <c:pt idx="18">
                  <c:v>-1.3031053651817928</c:v>
                </c:pt>
                <c:pt idx="19">
                  <c:v>-0.37999512573677663</c:v>
                </c:pt>
                <c:pt idx="20">
                  <c:v>0.69849784883817989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0.15942812641471349</c:v>
                </c:pt>
                <c:pt idx="31">
                  <c:v>-1.1476660511975041</c:v>
                </c:pt>
                <c:pt idx="32">
                  <c:v>-1.0420294219116499</c:v>
                </c:pt>
                <c:pt idx="33">
                  <c:v>-0.95162365104139468</c:v>
                </c:pt>
                <c:pt idx="34">
                  <c:v>-0.36651538613104861</c:v>
                </c:pt>
                <c:pt idx="35">
                  <c:v>1.0306009148877138E-2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0.82842812641471397</c:v>
                </c:pt>
                <c:pt idx="46">
                  <c:v>-0.8746660511975044</c:v>
                </c:pt>
                <c:pt idx="47">
                  <c:v>-0.60702942191165121</c:v>
                </c:pt>
                <c:pt idx="48">
                  <c:v>-0.313623651041393</c:v>
                </c:pt>
                <c:pt idx="49">
                  <c:v>-0.52351538613104864</c:v>
                </c:pt>
                <c:pt idx="50">
                  <c:v>0.18930600914887741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2.1951598059275881</c:v>
                </c:pt>
                <c:pt idx="61">
                  <c:v>0.90793290975237184</c:v>
                </c:pt>
                <c:pt idx="62">
                  <c:v>0.89071246077406485</c:v>
                </c:pt>
                <c:pt idx="63">
                  <c:v>0.42853985548878981</c:v>
                </c:pt>
                <c:pt idx="64">
                  <c:v>-5.6165401060844999E-2</c:v>
                </c:pt>
                <c:pt idx="65">
                  <c:v>-0.30920249176092529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1.3571598059275871</c:v>
                </c:pt>
                <c:pt idx="76">
                  <c:v>0.87693290975237304</c:v>
                </c:pt>
                <c:pt idx="77">
                  <c:v>0.51671246077406607</c:v>
                </c:pt>
                <c:pt idx="78">
                  <c:v>0.17253985548878958</c:v>
                </c:pt>
                <c:pt idx="79">
                  <c:v>1.8345989391548301E-3</c:v>
                </c:pt>
                <c:pt idx="80">
                  <c:v>-0.34020249176092587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2.6705469226794065E-2</c:v>
                </c:pt>
                <c:pt idx="91">
                  <c:v>-0.59066502343248395</c:v>
                </c:pt>
                <c:pt idx="92">
                  <c:v>-0.6292942300815163</c:v>
                </c:pt>
                <c:pt idx="93">
                  <c:v>-0.57770605952294796</c:v>
                </c:pt>
                <c:pt idx="94">
                  <c:v>-0.50398140507898614</c:v>
                </c:pt>
                <c:pt idx="95">
                  <c:v>-0.36309536474258564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-7.9294530773205807E-2</c:v>
                </c:pt>
                <c:pt idx="106">
                  <c:v>-0.37766502343248476</c:v>
                </c:pt>
                <c:pt idx="107">
                  <c:v>-0.45129423008151637</c:v>
                </c:pt>
                <c:pt idx="108">
                  <c:v>-0.43770605952294783</c:v>
                </c:pt>
                <c:pt idx="109">
                  <c:v>-0.46398140507898655</c:v>
                </c:pt>
                <c:pt idx="110">
                  <c:v>-0.3030953647425858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2.8135471817260793</c:v>
                </c:pt>
                <c:pt idx="1">
                  <c:v>1.0715858730577388</c:v>
                </c:pt>
                <c:pt idx="2">
                  <c:v>0.47930520570775315</c:v>
                </c:pt>
                <c:pt idx="3">
                  <c:v>-0.73341368494458337</c:v>
                </c:pt>
                <c:pt idx="4">
                  <c:v>-2.3142529973392101</c:v>
                </c:pt>
                <c:pt idx="5">
                  <c:v>-2.16789072250746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1.4865471817260776</c:v>
                </c:pt>
                <c:pt idx="16">
                  <c:v>-1.2544141269422617</c:v>
                </c:pt>
                <c:pt idx="17">
                  <c:v>-1.5256947942922459</c:v>
                </c:pt>
                <c:pt idx="18">
                  <c:v>-2.5504136849445835</c:v>
                </c:pt>
                <c:pt idx="19">
                  <c:v>-3.0262529973392098</c:v>
                </c:pt>
                <c:pt idx="20">
                  <c:v>-2.82489072250746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0.87034922620442146</c:v>
                </c:pt>
                <c:pt idx="31">
                  <c:v>-0.66200472918320941</c:v>
                </c:pt>
                <c:pt idx="32">
                  <c:v>-0.92977066937504915</c:v>
                </c:pt>
                <c:pt idx="33">
                  <c:v>-1.3616626773371188</c:v>
                </c:pt>
                <c:pt idx="34">
                  <c:v>-1.3122603836959925</c:v>
                </c:pt>
                <c:pt idx="35">
                  <c:v>-1.2252740240146096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1.5393492262044219</c:v>
                </c:pt>
                <c:pt idx="46">
                  <c:v>-0.38900472918320972</c:v>
                </c:pt>
                <c:pt idx="47">
                  <c:v>-0.49477066937505043</c:v>
                </c:pt>
                <c:pt idx="48">
                  <c:v>-0.72366267733711709</c:v>
                </c:pt>
                <c:pt idx="49">
                  <c:v>-1.4692603836959925</c:v>
                </c:pt>
                <c:pt idx="50">
                  <c:v>-1.0462740240146093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-1.5685301015353836</c:v>
                </c:pt>
                <c:pt idx="61">
                  <c:v>-1.0844187269202621</c:v>
                </c:pt>
                <c:pt idx="62">
                  <c:v>1.4108364209718438</c:v>
                </c:pt>
                <c:pt idx="63">
                  <c:v>3.6804622099714734</c:v>
                </c:pt>
                <c:pt idx="64">
                  <c:v>5.062014173449306</c:v>
                </c:pt>
                <c:pt idx="65">
                  <c:v>5.0354327551928719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-2.4065301015353846</c:v>
                </c:pt>
                <c:pt idx="76">
                  <c:v>-1.1154187269202609</c:v>
                </c:pt>
                <c:pt idx="77">
                  <c:v>1.036836420971845</c:v>
                </c:pt>
                <c:pt idx="78">
                  <c:v>3.4244622099714732</c:v>
                </c:pt>
                <c:pt idx="79">
                  <c:v>5.1200141734493059</c:v>
                </c:pt>
                <c:pt idx="80">
                  <c:v>5.0044327551928713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-7.9892469103563162</c:v>
                </c:pt>
                <c:pt idx="91">
                  <c:v>-3.8759728900164987</c:v>
                </c:pt>
                <c:pt idx="92">
                  <c:v>-0.13944258190614622</c:v>
                </c:pt>
                <c:pt idx="93">
                  <c:v>2.3188520434874249</c:v>
                </c:pt>
                <c:pt idx="94">
                  <c:v>3.557467761841659</c:v>
                </c:pt>
                <c:pt idx="95">
                  <c:v>3.9027032720842563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-8.0952469103563161</c:v>
                </c:pt>
                <c:pt idx="106">
                  <c:v>-3.6629728900164995</c:v>
                </c:pt>
                <c:pt idx="107">
                  <c:v>3.8557418093853713E-2</c:v>
                </c:pt>
                <c:pt idx="108">
                  <c:v>2.458852043487425</c:v>
                </c:pt>
                <c:pt idx="109">
                  <c:v>3.5974677618416586</c:v>
                </c:pt>
                <c:pt idx="110">
                  <c:v>3.9627032720842563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1.4255028841677415</c:v>
                </c:pt>
                <c:pt idx="1">
                  <c:v>0.19467990024187287</c:v>
                </c:pt>
                <c:pt idx="2">
                  <c:v>0.46408932343575415</c:v>
                </c:pt>
                <c:pt idx="3">
                  <c:v>0.49570705370918589</c:v>
                </c:pt>
                <c:pt idx="4">
                  <c:v>0.26982400157308462</c:v>
                </c:pt>
                <c:pt idx="5">
                  <c:v>1.2556343700089947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9.8502884167739779E-2</c:v>
                </c:pt>
                <c:pt idx="16">
                  <c:v>-2.1313200997581276</c:v>
                </c:pt>
                <c:pt idx="17">
                  <c:v>-1.5409106765642449</c:v>
                </c:pt>
                <c:pt idx="18">
                  <c:v>-1.3212929462908143</c:v>
                </c:pt>
                <c:pt idx="19">
                  <c:v>-0.44217599842691513</c:v>
                </c:pt>
                <c:pt idx="20">
                  <c:v>0.59863437000899467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0.18929473858176493</c:v>
                </c:pt>
                <c:pt idx="31">
                  <c:v>-1.1177909289602397</c:v>
                </c:pt>
                <c:pt idx="32">
                  <c:v>-1.0122784584776383</c:v>
                </c:pt>
                <c:pt idx="33">
                  <c:v>-0.92249876159186428</c:v>
                </c:pt>
                <c:pt idx="34">
                  <c:v>-0.33930915387843186</c:v>
                </c:pt>
                <c:pt idx="35">
                  <c:v>3.3461710725330107E-2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0.85829473858176542</c:v>
                </c:pt>
                <c:pt idx="46">
                  <c:v>-0.84479092896024</c:v>
                </c:pt>
                <c:pt idx="47">
                  <c:v>-0.57727845847763959</c:v>
                </c:pt>
                <c:pt idx="48">
                  <c:v>-0.2844987615918626</c:v>
                </c:pt>
                <c:pt idx="49">
                  <c:v>-0.49630915387843189</c:v>
                </c:pt>
                <c:pt idx="50">
                  <c:v>0.21246171072533038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2.0707856448705968</c:v>
                </c:pt>
                <c:pt idx="61">
                  <c:v>0.88424720978319016</c:v>
                </c:pt>
                <c:pt idx="62">
                  <c:v>0.98647504711781764</c:v>
                </c:pt>
                <c:pt idx="63">
                  <c:v>0.61562623289889729</c:v>
                </c:pt>
                <c:pt idx="64">
                  <c:v>0.15097663439767395</c:v>
                </c:pt>
                <c:pt idx="65">
                  <c:v>-0.14275856202231374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1.2327856448705958</c:v>
                </c:pt>
                <c:pt idx="76">
                  <c:v>0.85324720978319135</c:v>
                </c:pt>
                <c:pt idx="77">
                  <c:v>0.61247504711781886</c:v>
                </c:pt>
                <c:pt idx="78">
                  <c:v>0.35962623289889706</c:v>
                </c:pt>
                <c:pt idx="79">
                  <c:v>0.20897663439767378</c:v>
                </c:pt>
                <c:pt idx="80">
                  <c:v>-0.17375856202231432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-0.4862912851680079</c:v>
                </c:pt>
                <c:pt idx="91">
                  <c:v>-0.67660917103211915</c:v>
                </c:pt>
                <c:pt idx="92">
                  <c:v>-0.54784120170258621</c:v>
                </c:pt>
                <c:pt idx="93">
                  <c:v>-0.48015943905038716</c:v>
                </c:pt>
                <c:pt idx="94">
                  <c:v>-0.43541526385938711</c:v>
                </c:pt>
                <c:pt idx="95">
                  <c:v>-0.32291116340574033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-0.59229128516800778</c:v>
                </c:pt>
                <c:pt idx="106">
                  <c:v>-0.46360917103211996</c:v>
                </c:pt>
                <c:pt idx="107">
                  <c:v>-0.36984120170258628</c:v>
                </c:pt>
                <c:pt idx="108">
                  <c:v>-0.34015943905038704</c:v>
                </c:pt>
                <c:pt idx="109">
                  <c:v>-0.39541526385938752</c:v>
                </c:pt>
                <c:pt idx="110">
                  <c:v>-0.2629111634057405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1.7412797603087249</c:v>
                </c:pt>
                <c:pt idx="1">
                  <c:v>0.49296993247079612</c:v>
                </c:pt>
                <c:pt idx="2">
                  <c:v>0.7308539660564648</c:v>
                </c:pt>
                <c:pt idx="3">
                  <c:v>0.71073437297375719</c:v>
                </c:pt>
                <c:pt idx="4">
                  <c:v>0.41282515759273508</c:v>
                </c:pt>
                <c:pt idx="5">
                  <c:v>1.3215831103600202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0.41427976030872316</c:v>
                </c:pt>
                <c:pt idx="16">
                  <c:v>-1.8330300675292044</c:v>
                </c:pt>
                <c:pt idx="17">
                  <c:v>-1.2741460339435342</c:v>
                </c:pt>
                <c:pt idx="18">
                  <c:v>-1.106265627026243</c:v>
                </c:pt>
                <c:pt idx="19">
                  <c:v>-0.29917484240726466</c:v>
                </c:pt>
                <c:pt idx="20">
                  <c:v>0.66458311036002016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0.36638302499910225</c:v>
                </c:pt>
                <c:pt idx="31">
                  <c:v>-0.97354132471215493</c:v>
                </c:pt>
                <c:pt idx="32">
                  <c:v>-0.92374545493099447</c:v>
                </c:pt>
                <c:pt idx="33">
                  <c:v>-0.91543640129899373</c:v>
                </c:pt>
                <c:pt idx="34">
                  <c:v>-0.42347882787117186</c:v>
                </c:pt>
                <c:pt idx="35">
                  <c:v>-0.11319745566042272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1.0353830249991027</c:v>
                </c:pt>
                <c:pt idx="46">
                  <c:v>-0.70054132471215524</c:v>
                </c:pt>
                <c:pt idx="47">
                  <c:v>-0.48874545493099575</c:v>
                </c:pt>
                <c:pt idx="48">
                  <c:v>-0.27743640129899205</c:v>
                </c:pt>
                <c:pt idx="49">
                  <c:v>-0.58047882787117189</c:v>
                </c:pt>
                <c:pt idx="50">
                  <c:v>6.5802544339577551E-2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1.3769963998148178</c:v>
                </c:pt>
                <c:pt idx="61">
                  <c:v>0.24039929391101111</c:v>
                </c:pt>
                <c:pt idx="62">
                  <c:v>0.4245268181940105</c:v>
                </c:pt>
                <c:pt idx="63">
                  <c:v>0.16884100942508695</c:v>
                </c:pt>
                <c:pt idx="64">
                  <c:v>-0.16497129207902006</c:v>
                </c:pt>
                <c:pt idx="65">
                  <c:v>-0.34157807832161247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0.53899639981481684</c:v>
                </c:pt>
                <c:pt idx="76">
                  <c:v>0.20939929391101231</c:v>
                </c:pt>
                <c:pt idx="77">
                  <c:v>5.0526818194011724E-2</c:v>
                </c:pt>
                <c:pt idx="78">
                  <c:v>-8.7158990574913275E-2</c:v>
                </c:pt>
                <c:pt idx="79">
                  <c:v>-0.10697129207902023</c:v>
                </c:pt>
                <c:pt idx="80">
                  <c:v>-0.37257807832161305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-0.63499703856469658</c:v>
                </c:pt>
                <c:pt idx="91">
                  <c:v>2.0508129743737058E-2</c:v>
                </c:pt>
                <c:pt idx="92">
                  <c:v>0.37395517582891546</c:v>
                </c:pt>
                <c:pt idx="93">
                  <c:v>0.2637571962416061</c:v>
                </c:pt>
                <c:pt idx="94">
                  <c:v>4.194642933360182E-2</c:v>
                </c:pt>
                <c:pt idx="95">
                  <c:v>-5.1401833082743709E-2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-0.74099703856469645</c:v>
                </c:pt>
                <c:pt idx="106">
                  <c:v>0.23350812974373625</c:v>
                </c:pt>
                <c:pt idx="107">
                  <c:v>0.5519551758289154</c:v>
                </c:pt>
                <c:pt idx="108">
                  <c:v>0.40375719624160622</c:v>
                </c:pt>
                <c:pt idx="109">
                  <c:v>8.1946429333601412E-2</c:v>
                </c:pt>
                <c:pt idx="110">
                  <c:v>8.5981669172561226E-3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29.432075812956828</c:v>
                </c:pt>
                <c:pt idx="16">
                  <c:v>28.32396185469938</c:v>
                </c:pt>
                <c:pt idx="17">
                  <c:v>26.340526802215585</c:v>
                </c:pt>
                <c:pt idx="18">
                  <c:v>23.10464088725001</c:v>
                </c:pt>
                <c:pt idx="19">
                  <c:v>18.547570207407876</c:v>
                </c:pt>
                <c:pt idx="20">
                  <c:v>13.300780448149702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28.582520987828747</c:v>
                </c:pt>
                <c:pt idx="31">
                  <c:v>27.506392662049695</c:v>
                </c:pt>
                <c:pt idx="32">
                  <c:v>25.580209324663205</c:v>
                </c:pt>
                <c:pt idx="33">
                  <c:v>22.43772703199371</c:v>
                </c:pt>
                <c:pt idx="34">
                  <c:v>18.012195880967454</c:v>
                </c:pt>
                <c:pt idx="35">
                  <c:v>12.916854343871309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28.582520987828747</c:v>
                </c:pt>
                <c:pt idx="46">
                  <c:v>27.506392662049695</c:v>
                </c:pt>
                <c:pt idx="47">
                  <c:v>25.580209324663205</c:v>
                </c:pt>
                <c:pt idx="48">
                  <c:v>22.43772703199371</c:v>
                </c:pt>
                <c:pt idx="49">
                  <c:v>18.012195880967454</c:v>
                </c:pt>
                <c:pt idx="50">
                  <c:v>12.916854343871309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22.688423154242098</c:v>
                </c:pt>
                <c:pt idx="61">
                  <c:v>21.834206871712709</c:v>
                </c:pt>
                <c:pt idx="62">
                  <c:v>20.305228281969541</c:v>
                </c:pt>
                <c:pt idx="63">
                  <c:v>17.810767837379675</c:v>
                </c:pt>
                <c:pt idx="64">
                  <c:v>14.297840356996806</c:v>
                </c:pt>
                <c:pt idx="65">
                  <c:v>10.253226344179263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22.688423154242098</c:v>
                </c:pt>
                <c:pt idx="76">
                  <c:v>21.834206871712709</c:v>
                </c:pt>
                <c:pt idx="77">
                  <c:v>20.305228281969541</c:v>
                </c:pt>
                <c:pt idx="78">
                  <c:v>17.810767837379675</c:v>
                </c:pt>
                <c:pt idx="79">
                  <c:v>14.297840356996806</c:v>
                </c:pt>
                <c:pt idx="80">
                  <c:v>10.253226344179263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7.4093510428381411</c:v>
                </c:pt>
                <c:pt idx="91">
                  <c:v>7.1303899065466982</c:v>
                </c:pt>
                <c:pt idx="92">
                  <c:v>6.6310718608907759</c:v>
                </c:pt>
                <c:pt idx="93">
                  <c:v>5.8164567168240229</c:v>
                </c:pt>
                <c:pt idx="94">
                  <c:v>4.6692411208682945</c:v>
                </c:pt>
                <c:pt idx="95">
                  <c:v>3.3483928252411808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7.4093510428381411</c:v>
                </c:pt>
                <c:pt idx="106">
                  <c:v>7.1303899065466982</c:v>
                </c:pt>
                <c:pt idx="107">
                  <c:v>6.6310718608907759</c:v>
                </c:pt>
                <c:pt idx="108">
                  <c:v>5.8164567168240229</c:v>
                </c:pt>
                <c:pt idx="109">
                  <c:v>4.6692411208682945</c:v>
                </c:pt>
                <c:pt idx="110">
                  <c:v>3.3483928252411808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3.3976536563546489E-2</c:v>
                </c:pt>
                <c:pt idx="1">
                  <c:v>3.3976536563546489E-2</c:v>
                </c:pt>
                <c:pt idx="2">
                  <c:v>3.4986417063275439E-2</c:v>
                </c:pt>
                <c:pt idx="3">
                  <c:v>3.4986417063275439E-2</c:v>
                </c:pt>
                <c:pt idx="4">
                  <c:v>4.4075341560835972E-2</c:v>
                </c:pt>
                <c:pt idx="5">
                  <c:v>4.4075341560835972E-2</c:v>
                </c:pt>
                <c:pt idx="6">
                  <c:v>0.13496458653644131</c:v>
                </c:pt>
                <c:pt idx="7">
                  <c:v>0.13496458653644131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3.530579532375993E-2</c:v>
                </c:pt>
                <c:pt idx="1">
                  <c:v>3.530579532375993E-2</c:v>
                </c:pt>
                <c:pt idx="2">
                  <c:v>3.6355185221350034E-2</c:v>
                </c:pt>
                <c:pt idx="3">
                  <c:v>3.6355185221350034E-2</c:v>
                </c:pt>
                <c:pt idx="4">
                  <c:v>4.579969429966102E-2</c:v>
                </c:pt>
                <c:pt idx="5">
                  <c:v>4.579969429966102E-2</c:v>
                </c:pt>
                <c:pt idx="6">
                  <c:v>0.14024478508277083</c:v>
                </c:pt>
                <c:pt idx="7">
                  <c:v>0.14024478508277083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3.7964312844186811E-2</c:v>
                </c:pt>
                <c:pt idx="1">
                  <c:v>3.7964312844186811E-2</c:v>
                </c:pt>
                <c:pt idx="2">
                  <c:v>3.9092721537499237E-2</c:v>
                </c:pt>
                <c:pt idx="3">
                  <c:v>3.9092721537499237E-2</c:v>
                </c:pt>
                <c:pt idx="4">
                  <c:v>4.924839977731111E-2</c:v>
                </c:pt>
                <c:pt idx="5">
                  <c:v>4.924839977731111E-2</c:v>
                </c:pt>
                <c:pt idx="6">
                  <c:v>0.15080518217542985</c:v>
                </c:pt>
                <c:pt idx="7">
                  <c:v>0.15080518217542985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4.3281347885040566E-2</c:v>
                </c:pt>
                <c:pt idx="1">
                  <c:v>4.3281347885040566E-2</c:v>
                </c:pt>
                <c:pt idx="2">
                  <c:v>4.4567794169797635E-2</c:v>
                </c:pt>
                <c:pt idx="3">
                  <c:v>4.4567794169797635E-2</c:v>
                </c:pt>
                <c:pt idx="4">
                  <c:v>5.6145810732611302E-2</c:v>
                </c:pt>
                <c:pt idx="5">
                  <c:v>5.6145810732611302E-2</c:v>
                </c:pt>
                <c:pt idx="6">
                  <c:v>0.17192597636074786</c:v>
                </c:pt>
                <c:pt idx="7">
                  <c:v>0.17192597636074786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5.3915417966748078E-2</c:v>
                </c:pt>
                <c:pt idx="1">
                  <c:v>5.3915417966748078E-2</c:v>
                </c:pt>
                <c:pt idx="2">
                  <c:v>5.5517939434394432E-2</c:v>
                </c:pt>
                <c:pt idx="3">
                  <c:v>5.5517939434394432E-2</c:v>
                </c:pt>
                <c:pt idx="4">
                  <c:v>6.9940632643211667E-2</c:v>
                </c:pt>
                <c:pt idx="5">
                  <c:v>6.9940632643211667E-2</c:v>
                </c:pt>
                <c:pt idx="6">
                  <c:v>0.2141675647313839</c:v>
                </c:pt>
                <c:pt idx="7">
                  <c:v>0.2141675647313839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7.51835581301631E-2</c:v>
                </c:pt>
                <c:pt idx="1">
                  <c:v>7.51835581301631E-2</c:v>
                </c:pt>
                <c:pt idx="2">
                  <c:v>7.7418229963588034E-2</c:v>
                </c:pt>
                <c:pt idx="3">
                  <c:v>7.7418229963588034E-2</c:v>
                </c:pt>
                <c:pt idx="4">
                  <c:v>9.753027646441241E-2</c:v>
                </c:pt>
                <c:pt idx="5">
                  <c:v>9.753027646441241E-2</c:v>
                </c:pt>
                <c:pt idx="6">
                  <c:v>0.29865074147265597</c:v>
                </c:pt>
                <c:pt idx="7">
                  <c:v>0.29865074147265597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3.5842131906545657E-2</c:v>
                </c:pt>
                <c:pt idx="1">
                  <c:v>3.5842131906545657E-2</c:v>
                </c:pt>
                <c:pt idx="2">
                  <c:v>3.6168421417224129E-2</c:v>
                </c:pt>
                <c:pt idx="3">
                  <c:v>3.6168421417224129E-2</c:v>
                </c:pt>
                <c:pt idx="4">
                  <c:v>3.9105027013330393E-2</c:v>
                </c:pt>
                <c:pt idx="5">
                  <c:v>3.9105027013330393E-2</c:v>
                </c:pt>
                <c:pt idx="6">
                  <c:v>6.8471082974393069E-2</c:v>
                </c:pt>
                <c:pt idx="7">
                  <c:v>6.8471082974393069E-2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3.6613112085711719E-2</c:v>
                </c:pt>
                <c:pt idx="1">
                  <c:v>3.6613112085711719E-2</c:v>
                </c:pt>
                <c:pt idx="2">
                  <c:v>3.726569110706867E-2</c:v>
                </c:pt>
                <c:pt idx="3">
                  <c:v>3.726569110706867E-2</c:v>
                </c:pt>
                <c:pt idx="4">
                  <c:v>4.3138902299281211E-2</c:v>
                </c:pt>
                <c:pt idx="5">
                  <c:v>4.3138902299281211E-2</c:v>
                </c:pt>
                <c:pt idx="6">
                  <c:v>0.10187101422140656</c:v>
                </c:pt>
                <c:pt idx="7">
                  <c:v>0.10187101422140656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3.8155072444043855E-2</c:v>
                </c:pt>
                <c:pt idx="1">
                  <c:v>3.8155072444043855E-2</c:v>
                </c:pt>
                <c:pt idx="2">
                  <c:v>3.9460230486757758E-2</c:v>
                </c:pt>
                <c:pt idx="3">
                  <c:v>3.9460230486757758E-2</c:v>
                </c:pt>
                <c:pt idx="4">
                  <c:v>5.1206652871182819E-2</c:v>
                </c:pt>
                <c:pt idx="5">
                  <c:v>5.1206652871182819E-2</c:v>
                </c:pt>
                <c:pt idx="6">
                  <c:v>0.16867087671543354</c:v>
                </c:pt>
                <c:pt idx="7">
                  <c:v>0.16867087671543354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4.1238993160708129E-2</c:v>
                </c:pt>
                <c:pt idx="1">
                  <c:v>4.1238993160708129E-2</c:v>
                </c:pt>
                <c:pt idx="2">
                  <c:v>4.384930924613592E-2</c:v>
                </c:pt>
                <c:pt idx="3">
                  <c:v>4.384930924613592E-2</c:v>
                </c:pt>
                <c:pt idx="4">
                  <c:v>6.7342154014986069E-2</c:v>
                </c:pt>
                <c:pt idx="5">
                  <c:v>6.7342154014986069E-2</c:v>
                </c:pt>
                <c:pt idx="6">
                  <c:v>0.30227060170348741</c:v>
                </c:pt>
                <c:pt idx="7">
                  <c:v>0.30227060170348741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4.7406834594036676E-2</c:v>
                </c:pt>
                <c:pt idx="1">
                  <c:v>4.7406834594036676E-2</c:v>
                </c:pt>
                <c:pt idx="2">
                  <c:v>5.2627466764892272E-2</c:v>
                </c:pt>
                <c:pt idx="3">
                  <c:v>5.2627466764892272E-2</c:v>
                </c:pt>
                <c:pt idx="4">
                  <c:v>9.9613156302592543E-2</c:v>
                </c:pt>
                <c:pt idx="5">
                  <c:v>9.9613156302592543E-2</c:v>
                </c:pt>
                <c:pt idx="6">
                  <c:v>0.5694700516795953</c:v>
                </c:pt>
                <c:pt idx="7">
                  <c:v>0.5694700516795953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5.974251746069377E-2</c:v>
                </c:pt>
                <c:pt idx="1">
                  <c:v>5.974251746069377E-2</c:v>
                </c:pt>
                <c:pt idx="2">
                  <c:v>7.0183781802404949E-2</c:v>
                </c:pt>
                <c:pt idx="3">
                  <c:v>7.0183781802404949E-2</c:v>
                </c:pt>
                <c:pt idx="4">
                  <c:v>0.16415516087780552</c:v>
                </c:pt>
                <c:pt idx="5">
                  <c:v>0.16415516087780552</c:v>
                </c:pt>
                <c:pt idx="6">
                  <c:v>1.103868951631811</c:v>
                </c:pt>
                <c:pt idx="7">
                  <c:v>1.103868951631811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3.4084850684864991E-2</c:v>
                </c:pt>
                <c:pt idx="1">
                  <c:v>3.4084850684864991E-2</c:v>
                </c:pt>
                <c:pt idx="2">
                  <c:v>3.5261740035839276E-2</c:v>
                </c:pt>
                <c:pt idx="3">
                  <c:v>3.5261740035839276E-2</c:v>
                </c:pt>
                <c:pt idx="4">
                  <c:v>4.5853744194607762E-2</c:v>
                </c:pt>
                <c:pt idx="5">
                  <c:v>4.5853744194607762E-2</c:v>
                </c:pt>
                <c:pt idx="6">
                  <c:v>0.15177378578229278</c:v>
                </c:pt>
                <c:pt idx="7">
                  <c:v>0.15177378578229278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3.5426338068621929E-2</c:v>
                </c:pt>
                <c:pt idx="1">
                  <c:v>3.5426338068621929E-2</c:v>
                </c:pt>
                <c:pt idx="2">
                  <c:v>3.6603227419596214E-2</c:v>
                </c:pt>
                <c:pt idx="3">
                  <c:v>3.6603227419596214E-2</c:v>
                </c:pt>
                <c:pt idx="4">
                  <c:v>4.7195231578364714E-2</c:v>
                </c:pt>
                <c:pt idx="5">
                  <c:v>4.7195231578364714E-2</c:v>
                </c:pt>
                <c:pt idx="6">
                  <c:v>0.1531152731660497</c:v>
                </c:pt>
                <c:pt idx="7">
                  <c:v>0.1531152731660497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3.810931283613582E-2</c:v>
                </c:pt>
                <c:pt idx="1">
                  <c:v>3.810931283613582E-2</c:v>
                </c:pt>
                <c:pt idx="2">
                  <c:v>3.9286202187110097E-2</c:v>
                </c:pt>
                <c:pt idx="3">
                  <c:v>3.9286202187110097E-2</c:v>
                </c:pt>
                <c:pt idx="4">
                  <c:v>4.9878206345878605E-2</c:v>
                </c:pt>
                <c:pt idx="5">
                  <c:v>4.9878206345878605E-2</c:v>
                </c:pt>
                <c:pt idx="6">
                  <c:v>0.15579824793356359</c:v>
                </c:pt>
                <c:pt idx="7">
                  <c:v>0.15579824793356359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4.3475262371163587E-2</c:v>
                </c:pt>
                <c:pt idx="1">
                  <c:v>4.3475262371163587E-2</c:v>
                </c:pt>
                <c:pt idx="2">
                  <c:v>4.4652151722137871E-2</c:v>
                </c:pt>
                <c:pt idx="3">
                  <c:v>4.4652151722137871E-2</c:v>
                </c:pt>
                <c:pt idx="4">
                  <c:v>5.5244155880906372E-2</c:v>
                </c:pt>
                <c:pt idx="5">
                  <c:v>5.5244155880906372E-2</c:v>
                </c:pt>
                <c:pt idx="6">
                  <c:v>0.16116419746859137</c:v>
                </c:pt>
                <c:pt idx="7">
                  <c:v>0.16116419746859137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5.4207161441219141E-2</c:v>
                </c:pt>
                <c:pt idx="1">
                  <c:v>5.4207161441219141E-2</c:v>
                </c:pt>
                <c:pt idx="2">
                  <c:v>5.5384050792193419E-2</c:v>
                </c:pt>
                <c:pt idx="3">
                  <c:v>5.5384050792193419E-2</c:v>
                </c:pt>
                <c:pt idx="4">
                  <c:v>6.5976054950961913E-2</c:v>
                </c:pt>
                <c:pt idx="5">
                  <c:v>6.5976054950961913E-2</c:v>
                </c:pt>
                <c:pt idx="6">
                  <c:v>0.17189609653864693</c:v>
                </c:pt>
                <c:pt idx="7">
                  <c:v>0.17189609653864693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7.567095958133023E-2</c:v>
                </c:pt>
                <c:pt idx="1">
                  <c:v>7.567095958133023E-2</c:v>
                </c:pt>
                <c:pt idx="2">
                  <c:v>7.6847848932304508E-2</c:v>
                </c:pt>
                <c:pt idx="3">
                  <c:v>7.6847848932304508E-2</c:v>
                </c:pt>
                <c:pt idx="4">
                  <c:v>8.7439853091073008E-2</c:v>
                </c:pt>
                <c:pt idx="5">
                  <c:v>8.7439853091073008E-2</c:v>
                </c:pt>
                <c:pt idx="6">
                  <c:v>0.193359894678758</c:v>
                </c:pt>
                <c:pt idx="7">
                  <c:v>0.193359894678758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3.5777531593767467E-2</c:v>
                </c:pt>
                <c:pt idx="1">
                  <c:v>3.5777531593767467E-2</c:v>
                </c:pt>
                <c:pt idx="2">
                  <c:v>3.6129393427047518E-2</c:v>
                </c:pt>
                <c:pt idx="3">
                  <c:v>3.6129393427047518E-2</c:v>
                </c:pt>
                <c:pt idx="4">
                  <c:v>3.9296149926568005E-2</c:v>
                </c:pt>
                <c:pt idx="5">
                  <c:v>3.9296149926568005E-2</c:v>
                </c:pt>
                <c:pt idx="6">
                  <c:v>7.0963714921772891E-2</c:v>
                </c:pt>
                <c:pt idx="7">
                  <c:v>7.0963714921772891E-2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3.6562162390381993E-2</c:v>
                </c:pt>
                <c:pt idx="1">
                  <c:v>3.6562162390381993E-2</c:v>
                </c:pt>
                <c:pt idx="2">
                  <c:v>3.7224248715292466E-2</c:v>
                </c:pt>
                <c:pt idx="3">
                  <c:v>3.7224248715292466E-2</c:v>
                </c:pt>
                <c:pt idx="4">
                  <c:v>4.3183025639486727E-2</c:v>
                </c:pt>
                <c:pt idx="5">
                  <c:v>4.3183025639486727E-2</c:v>
                </c:pt>
                <c:pt idx="6">
                  <c:v>0.10277079488142941</c:v>
                </c:pt>
                <c:pt idx="7">
                  <c:v>0.10277079488142941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3.8131423983611044E-2</c:v>
                </c:pt>
                <c:pt idx="1">
                  <c:v>3.8131423983611044E-2</c:v>
                </c:pt>
                <c:pt idx="2">
                  <c:v>3.9413959291782361E-2</c:v>
                </c:pt>
                <c:pt idx="3">
                  <c:v>3.9413959291782361E-2</c:v>
                </c:pt>
                <c:pt idx="4">
                  <c:v>5.0956777065324185E-2</c:v>
                </c:pt>
                <c:pt idx="5">
                  <c:v>5.0956777065324185E-2</c:v>
                </c:pt>
                <c:pt idx="6">
                  <c:v>0.1663849548007425</c:v>
                </c:pt>
                <c:pt idx="7">
                  <c:v>0.1663849548007425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4.1269947170069148E-2</c:v>
                </c:pt>
                <c:pt idx="1">
                  <c:v>4.1269947170069148E-2</c:v>
                </c:pt>
                <c:pt idx="2">
                  <c:v>4.3793380444762151E-2</c:v>
                </c:pt>
                <c:pt idx="3">
                  <c:v>4.3793380444762151E-2</c:v>
                </c:pt>
                <c:pt idx="4">
                  <c:v>6.6504279916999101E-2</c:v>
                </c:pt>
                <c:pt idx="5">
                  <c:v>6.6504279916999101E-2</c:v>
                </c:pt>
                <c:pt idx="6">
                  <c:v>0.29361327463936865</c:v>
                </c:pt>
                <c:pt idx="7">
                  <c:v>0.29361327463936865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4.7546993542985361E-2</c:v>
                </c:pt>
                <c:pt idx="1">
                  <c:v>4.7546993542985361E-2</c:v>
                </c:pt>
                <c:pt idx="2">
                  <c:v>5.2552222750721723E-2</c:v>
                </c:pt>
                <c:pt idx="3">
                  <c:v>5.2552222750721723E-2</c:v>
                </c:pt>
                <c:pt idx="4">
                  <c:v>9.7599285620348919E-2</c:v>
                </c:pt>
                <c:pt idx="5">
                  <c:v>9.7599285620348919E-2</c:v>
                </c:pt>
                <c:pt idx="6">
                  <c:v>0.54806991431662089</c:v>
                </c:pt>
                <c:pt idx="7">
                  <c:v>0.54806991431662089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6.0101086288817794E-2</c:v>
                </c:pt>
                <c:pt idx="1">
                  <c:v>6.0101086288817794E-2</c:v>
                </c:pt>
                <c:pt idx="2">
                  <c:v>7.0069907362640863E-2</c:v>
                </c:pt>
                <c:pt idx="3">
                  <c:v>7.0069907362640863E-2</c:v>
                </c:pt>
                <c:pt idx="4">
                  <c:v>0.15978929702704855</c:v>
                </c:pt>
                <c:pt idx="5">
                  <c:v>0.15978929702704855</c:v>
                </c:pt>
                <c:pt idx="6">
                  <c:v>1.0569831936711254</c:v>
                </c:pt>
                <c:pt idx="7">
                  <c:v>1.0569831936711254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3.5377842732745884E-2</c:v>
                </c:pt>
                <c:pt idx="1">
                  <c:v>3.5377842732745884E-2</c:v>
                </c:pt>
                <c:pt idx="2">
                  <c:v>3.5899703805994686E-2</c:v>
                </c:pt>
                <c:pt idx="3">
                  <c:v>3.5899703805994686E-2</c:v>
                </c:pt>
                <c:pt idx="4">
                  <c:v>4.0397517388646019E-2</c:v>
                </c:pt>
                <c:pt idx="5">
                  <c:v>4.0397517388646019E-2</c:v>
                </c:pt>
                <c:pt idx="6">
                  <c:v>7.1720561400286709E-2</c:v>
                </c:pt>
                <c:pt idx="7">
                  <c:v>7.1720561400286709E-2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3.6167712664970049E-2</c:v>
                </c:pt>
                <c:pt idx="1">
                  <c:v>3.6167712664970049E-2</c:v>
                </c:pt>
                <c:pt idx="2">
                  <c:v>3.7025437549865751E-2</c:v>
                </c:pt>
                <c:pt idx="3">
                  <c:v>3.7025437549865751E-2</c:v>
                </c:pt>
                <c:pt idx="4">
                  <c:v>4.4417992456184115E-2</c:v>
                </c:pt>
                <c:pt idx="5">
                  <c:v>4.4417992456184115E-2</c:v>
                </c:pt>
                <c:pt idx="6">
                  <c:v>9.5900188957663821E-2</c:v>
                </c:pt>
                <c:pt idx="7">
                  <c:v>9.5900188957663821E-2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3.7747452529418364E-2</c:v>
                </c:pt>
                <c:pt idx="1">
                  <c:v>3.7747452529418364E-2</c:v>
                </c:pt>
                <c:pt idx="2">
                  <c:v>3.927690503760789E-2</c:v>
                </c:pt>
                <c:pt idx="3">
                  <c:v>3.927690503760789E-2</c:v>
                </c:pt>
                <c:pt idx="4">
                  <c:v>5.245894259126032E-2</c:v>
                </c:pt>
                <c:pt idx="5">
                  <c:v>5.245894259126032E-2</c:v>
                </c:pt>
                <c:pt idx="6">
                  <c:v>0.144259444072418</c:v>
                </c:pt>
                <c:pt idx="7">
                  <c:v>0.144259444072418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4.0906932258315001E-2</c:v>
                </c:pt>
                <c:pt idx="1">
                  <c:v>4.0906932258315001E-2</c:v>
                </c:pt>
                <c:pt idx="2">
                  <c:v>4.3779840013092174E-2</c:v>
                </c:pt>
                <c:pt idx="3">
                  <c:v>4.3779840013092174E-2</c:v>
                </c:pt>
                <c:pt idx="4">
                  <c:v>6.8540842861412724E-2</c:v>
                </c:pt>
                <c:pt idx="5">
                  <c:v>6.8540842861412724E-2</c:v>
                </c:pt>
                <c:pt idx="6">
                  <c:v>0.24097795430192639</c:v>
                </c:pt>
                <c:pt idx="7">
                  <c:v>0.24097795430192639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4.7225891716108283E-2</c:v>
                </c:pt>
                <c:pt idx="1">
                  <c:v>4.7225891716108283E-2</c:v>
                </c:pt>
                <c:pt idx="2">
                  <c:v>5.2785709964060727E-2</c:v>
                </c:pt>
                <c:pt idx="3">
                  <c:v>5.2785709964060727E-2</c:v>
                </c:pt>
                <c:pt idx="4">
                  <c:v>0.1007046434017175</c:v>
                </c:pt>
                <c:pt idx="5">
                  <c:v>0.1007046434017175</c:v>
                </c:pt>
                <c:pt idx="6">
                  <c:v>0.43441497476094326</c:v>
                </c:pt>
                <c:pt idx="7">
                  <c:v>0.43441497476094326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5.9863810631694832E-2</c:v>
                </c:pt>
                <c:pt idx="1">
                  <c:v>5.9863810631694832E-2</c:v>
                </c:pt>
                <c:pt idx="2">
                  <c:v>7.0797449865997841E-2</c:v>
                </c:pt>
                <c:pt idx="3">
                  <c:v>7.0797449865997841E-2</c:v>
                </c:pt>
                <c:pt idx="4">
                  <c:v>0.16503224448232712</c:v>
                </c:pt>
                <c:pt idx="5">
                  <c:v>0.16503224448232712</c:v>
                </c:pt>
                <c:pt idx="6">
                  <c:v>0.82128901567897694</c:v>
                </c:pt>
                <c:pt idx="7">
                  <c:v>0.82128901567897694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3.7700282752120645E-2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3.6824274561791132E-2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3.8818368852140836E-2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4.2131872761744259E-2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4.816491667469415E-2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6.5006825716700259E-2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3.7700282752120645E-2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3.6824274561791132E-2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3.8818368852140836E-2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4.2131872761744259E-2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4.816491667469415E-2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6.5006825716700259E-2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0.25133521834747097</c:v>
                </c:pt>
                <c:pt idx="2">
                  <c:v>0.12274758187263712</c:v>
                </c:pt>
                <c:pt idx="3">
                  <c:v>6.4697281420234731E-2</c:v>
                </c:pt>
                <c:pt idx="4">
                  <c:v>3.5109893968120219E-2</c:v>
                </c:pt>
                <c:pt idx="5">
                  <c:v>2.0068715281122564E-2</c:v>
                </c:pt>
                <c:pt idx="6">
                  <c:v>1.354308869097922E-2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29.432075812956828</c:v>
                </c:pt>
                <c:pt idx="16">
                  <c:v>28.32396185469938</c:v>
                </c:pt>
                <c:pt idx="17">
                  <c:v>26.340526802215585</c:v>
                </c:pt>
                <c:pt idx="18">
                  <c:v>23.10464088725001</c:v>
                </c:pt>
                <c:pt idx="19">
                  <c:v>18.547570207407876</c:v>
                </c:pt>
                <c:pt idx="20">
                  <c:v>13.300780448149702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28.582520987828747</c:v>
                </c:pt>
                <c:pt idx="31">
                  <c:v>27.506392662049695</c:v>
                </c:pt>
                <c:pt idx="32">
                  <c:v>25.580209324663205</c:v>
                </c:pt>
                <c:pt idx="33">
                  <c:v>22.43772703199371</c:v>
                </c:pt>
                <c:pt idx="34">
                  <c:v>18.012195880967454</c:v>
                </c:pt>
                <c:pt idx="35">
                  <c:v>12.916854343871309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28.582520987828747</c:v>
                </c:pt>
                <c:pt idx="46">
                  <c:v>27.506392662049695</c:v>
                </c:pt>
                <c:pt idx="47">
                  <c:v>25.580209324663205</c:v>
                </c:pt>
                <c:pt idx="48">
                  <c:v>22.43772703199371</c:v>
                </c:pt>
                <c:pt idx="49">
                  <c:v>18.012195880967454</c:v>
                </c:pt>
                <c:pt idx="50">
                  <c:v>12.916854343871309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22.688423154242098</c:v>
                </c:pt>
                <c:pt idx="61">
                  <c:v>21.834206871712709</c:v>
                </c:pt>
                <c:pt idx="62">
                  <c:v>20.305228281969541</c:v>
                </c:pt>
                <c:pt idx="63">
                  <c:v>17.810767837379675</c:v>
                </c:pt>
                <c:pt idx="64">
                  <c:v>14.297840356996806</c:v>
                </c:pt>
                <c:pt idx="65">
                  <c:v>10.253226344179263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22.688423154242098</c:v>
                </c:pt>
                <c:pt idx="76">
                  <c:v>21.834206871712709</c:v>
                </c:pt>
                <c:pt idx="77">
                  <c:v>20.305228281969541</c:v>
                </c:pt>
                <c:pt idx="78">
                  <c:v>17.810767837379675</c:v>
                </c:pt>
                <c:pt idx="79">
                  <c:v>14.297840356996806</c:v>
                </c:pt>
                <c:pt idx="80">
                  <c:v>10.253226344179263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7.4093510428381411</c:v>
                </c:pt>
                <c:pt idx="91">
                  <c:v>7.1303899065466982</c:v>
                </c:pt>
                <c:pt idx="92">
                  <c:v>6.6310718608907759</c:v>
                </c:pt>
                <c:pt idx="93">
                  <c:v>5.8164567168240229</c:v>
                </c:pt>
                <c:pt idx="94">
                  <c:v>4.6692411208682945</c:v>
                </c:pt>
                <c:pt idx="95">
                  <c:v>3.3483928252411808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7.4093510428381411</c:v>
                </c:pt>
                <c:pt idx="106">
                  <c:v>7.1303899065466982</c:v>
                </c:pt>
                <c:pt idx="107">
                  <c:v>6.6310718608907759</c:v>
                </c:pt>
                <c:pt idx="108">
                  <c:v>5.8164567168240229</c:v>
                </c:pt>
                <c:pt idx="109">
                  <c:v>4.6692411208682945</c:v>
                </c:pt>
                <c:pt idx="110">
                  <c:v>3.3483928252411808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28.582520987828747</c:v>
                </c:pt>
                <c:pt idx="1">
                  <c:v>27.506392662049695</c:v>
                </c:pt>
                <c:pt idx="2">
                  <c:v>25.580209324663205</c:v>
                </c:pt>
                <c:pt idx="3">
                  <c:v>22.43772703199371</c:v>
                </c:pt>
                <c:pt idx="4">
                  <c:v>18.012195880967454</c:v>
                </c:pt>
                <c:pt idx="5">
                  <c:v>12.916854343871309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28.582520987828747</c:v>
                </c:pt>
                <c:pt idx="1">
                  <c:v>27.506392662049695</c:v>
                </c:pt>
                <c:pt idx="2">
                  <c:v>25.580209324663205</c:v>
                </c:pt>
                <c:pt idx="3">
                  <c:v>22.43772703199371</c:v>
                </c:pt>
                <c:pt idx="4">
                  <c:v>18.012195880967454</c:v>
                </c:pt>
                <c:pt idx="5">
                  <c:v>12.916854343871309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22.688423154242098</c:v>
                </c:pt>
                <c:pt idx="1">
                  <c:v>21.834206871712709</c:v>
                </c:pt>
                <c:pt idx="2">
                  <c:v>20.305228281969541</c:v>
                </c:pt>
                <c:pt idx="3">
                  <c:v>17.810767837379675</c:v>
                </c:pt>
                <c:pt idx="4">
                  <c:v>14.297840356996806</c:v>
                </c:pt>
                <c:pt idx="5">
                  <c:v>10.253226344179263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22.688423154242098</c:v>
                </c:pt>
                <c:pt idx="1">
                  <c:v>21.834206871712709</c:v>
                </c:pt>
                <c:pt idx="2">
                  <c:v>20.305228281969541</c:v>
                </c:pt>
                <c:pt idx="3">
                  <c:v>17.810767837379675</c:v>
                </c:pt>
                <c:pt idx="4">
                  <c:v>14.297840356996806</c:v>
                </c:pt>
                <c:pt idx="5">
                  <c:v>10.253226344179263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7.4093510428381411</c:v>
                </c:pt>
                <c:pt idx="1">
                  <c:v>7.1303899065466982</c:v>
                </c:pt>
                <c:pt idx="2">
                  <c:v>6.6310718608907759</c:v>
                </c:pt>
                <c:pt idx="3">
                  <c:v>5.8164567168240229</c:v>
                </c:pt>
                <c:pt idx="4">
                  <c:v>4.6692411208682945</c:v>
                </c:pt>
                <c:pt idx="5">
                  <c:v>3.3483928252411808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7.4093510428381411</c:v>
                </c:pt>
                <c:pt idx="1">
                  <c:v>7.1303899065466982</c:v>
                </c:pt>
                <c:pt idx="2">
                  <c:v>6.6310718608907759</c:v>
                </c:pt>
                <c:pt idx="3">
                  <c:v>5.8164567168240229</c:v>
                </c:pt>
                <c:pt idx="4">
                  <c:v>4.6692411208682945</c:v>
                </c:pt>
                <c:pt idx="5">
                  <c:v>3.3483928252411808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3.3976536563546489E-2</c:v>
                </c:pt>
                <c:pt idx="1">
                  <c:v>3.530579532375993E-2</c:v>
                </c:pt>
                <c:pt idx="2">
                  <c:v>3.7964312844186811E-2</c:v>
                </c:pt>
                <c:pt idx="3">
                  <c:v>4.3281347885040566E-2</c:v>
                </c:pt>
                <c:pt idx="4">
                  <c:v>5.3915417966748078E-2</c:v>
                </c:pt>
                <c:pt idx="5">
                  <c:v>7.51835581301631E-2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3.3976536563546489E-2</c:v>
                </c:pt>
                <c:pt idx="1">
                  <c:v>3.530579532375993E-2</c:v>
                </c:pt>
                <c:pt idx="2">
                  <c:v>3.7964312844186811E-2</c:v>
                </c:pt>
                <c:pt idx="3">
                  <c:v>4.3281347885040566E-2</c:v>
                </c:pt>
                <c:pt idx="4">
                  <c:v>5.3915417966748078E-2</c:v>
                </c:pt>
                <c:pt idx="5">
                  <c:v>7.51835581301631E-2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3.4986417063275439E-2</c:v>
                </c:pt>
                <c:pt idx="1">
                  <c:v>3.6355185221350034E-2</c:v>
                </c:pt>
                <c:pt idx="2">
                  <c:v>3.9092721537499237E-2</c:v>
                </c:pt>
                <c:pt idx="3">
                  <c:v>4.4567794169797635E-2</c:v>
                </c:pt>
                <c:pt idx="4">
                  <c:v>5.5517939434394432E-2</c:v>
                </c:pt>
                <c:pt idx="5">
                  <c:v>7.7418229963588034E-2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3.4986417063275439E-2</c:v>
                </c:pt>
                <c:pt idx="1">
                  <c:v>3.6355185221350034E-2</c:v>
                </c:pt>
                <c:pt idx="2">
                  <c:v>3.9092721537499237E-2</c:v>
                </c:pt>
                <c:pt idx="3">
                  <c:v>4.4567794169797635E-2</c:v>
                </c:pt>
                <c:pt idx="4">
                  <c:v>5.5517939434394432E-2</c:v>
                </c:pt>
                <c:pt idx="5">
                  <c:v>7.7418229963588034E-2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4.4075341560835972E-2</c:v>
                </c:pt>
                <c:pt idx="1">
                  <c:v>4.579969429966102E-2</c:v>
                </c:pt>
                <c:pt idx="2">
                  <c:v>4.924839977731111E-2</c:v>
                </c:pt>
                <c:pt idx="3">
                  <c:v>5.6145810732611302E-2</c:v>
                </c:pt>
                <c:pt idx="4">
                  <c:v>6.9940632643211667E-2</c:v>
                </c:pt>
                <c:pt idx="5">
                  <c:v>9.753027646441241E-2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4.4075341560835972E-2</c:v>
                </c:pt>
                <c:pt idx="1">
                  <c:v>4.579969429966102E-2</c:v>
                </c:pt>
                <c:pt idx="2">
                  <c:v>4.924839977731111E-2</c:v>
                </c:pt>
                <c:pt idx="3">
                  <c:v>5.6145810732611302E-2</c:v>
                </c:pt>
                <c:pt idx="4">
                  <c:v>6.9940632643211667E-2</c:v>
                </c:pt>
                <c:pt idx="5">
                  <c:v>9.753027646441241E-2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0.13496458653644131</c:v>
                </c:pt>
                <c:pt idx="1">
                  <c:v>0.14024478508277083</c:v>
                </c:pt>
                <c:pt idx="2">
                  <c:v>0.15080518217542985</c:v>
                </c:pt>
                <c:pt idx="3">
                  <c:v>0.17192597636074786</c:v>
                </c:pt>
                <c:pt idx="4">
                  <c:v>0.2141675647313839</c:v>
                </c:pt>
                <c:pt idx="5">
                  <c:v>0.29865074147265597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0.13496458653644131</c:v>
                </c:pt>
                <c:pt idx="1">
                  <c:v>0.14024478508277083</c:v>
                </c:pt>
                <c:pt idx="2">
                  <c:v>0.15080518217542985</c:v>
                </c:pt>
                <c:pt idx="3">
                  <c:v>0.17192597636074786</c:v>
                </c:pt>
                <c:pt idx="4">
                  <c:v>0.2141675647313839</c:v>
                </c:pt>
                <c:pt idx="5">
                  <c:v>0.29865074147265597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29.432075812956828</c:v>
                </c:pt>
                <c:pt idx="1">
                  <c:v>28.32396185469938</c:v>
                </c:pt>
                <c:pt idx="2">
                  <c:v>26.340526802215585</c:v>
                </c:pt>
                <c:pt idx="3">
                  <c:v>23.10464088725001</c:v>
                </c:pt>
                <c:pt idx="4">
                  <c:v>18.547570207407876</c:v>
                </c:pt>
                <c:pt idx="5">
                  <c:v>13.300780448149702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28.582520987828747</c:v>
                </c:pt>
                <c:pt idx="1">
                  <c:v>27.506392662049695</c:v>
                </c:pt>
                <c:pt idx="2">
                  <c:v>25.580209324663205</c:v>
                </c:pt>
                <c:pt idx="3">
                  <c:v>22.43772703199371</c:v>
                </c:pt>
                <c:pt idx="4">
                  <c:v>18.012195880967454</c:v>
                </c:pt>
                <c:pt idx="5">
                  <c:v>12.916854343871309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28.582520987828747</c:v>
                </c:pt>
                <c:pt idx="1">
                  <c:v>27.506392662049695</c:v>
                </c:pt>
                <c:pt idx="2">
                  <c:v>25.580209324663205</c:v>
                </c:pt>
                <c:pt idx="3">
                  <c:v>22.43772703199371</c:v>
                </c:pt>
                <c:pt idx="4">
                  <c:v>18.012195880967454</c:v>
                </c:pt>
                <c:pt idx="5">
                  <c:v>12.916854343871309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22.688423154242098</c:v>
                </c:pt>
                <c:pt idx="1">
                  <c:v>21.834206871712709</c:v>
                </c:pt>
                <c:pt idx="2">
                  <c:v>20.305228281969541</c:v>
                </c:pt>
                <c:pt idx="3">
                  <c:v>17.810767837379675</c:v>
                </c:pt>
                <c:pt idx="4">
                  <c:v>14.297840356996806</c:v>
                </c:pt>
                <c:pt idx="5">
                  <c:v>10.253226344179263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22.688423154242098</c:v>
                </c:pt>
                <c:pt idx="1">
                  <c:v>21.834206871712709</c:v>
                </c:pt>
                <c:pt idx="2">
                  <c:v>20.305228281969541</c:v>
                </c:pt>
                <c:pt idx="3">
                  <c:v>17.810767837379675</c:v>
                </c:pt>
                <c:pt idx="4">
                  <c:v>14.297840356996806</c:v>
                </c:pt>
                <c:pt idx="5">
                  <c:v>10.253226344179263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7.4093510428381411</c:v>
                </c:pt>
                <c:pt idx="1">
                  <c:v>7.1303899065466982</c:v>
                </c:pt>
                <c:pt idx="2">
                  <c:v>6.6310718608907759</c:v>
                </c:pt>
                <c:pt idx="3">
                  <c:v>5.8164567168240229</c:v>
                </c:pt>
                <c:pt idx="4">
                  <c:v>4.6692411208682945</c:v>
                </c:pt>
                <c:pt idx="5">
                  <c:v>3.3483928252411808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7.4093510428381411</c:v>
                </c:pt>
                <c:pt idx="1">
                  <c:v>7.1303899065466982</c:v>
                </c:pt>
                <c:pt idx="2">
                  <c:v>6.6310718608907759</c:v>
                </c:pt>
                <c:pt idx="3">
                  <c:v>5.8164567168240229</c:v>
                </c:pt>
                <c:pt idx="4">
                  <c:v>4.6692411208682945</c:v>
                </c:pt>
                <c:pt idx="5">
                  <c:v>3.3483928252411808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3.3976536563546489E-2</c:v>
                </c:pt>
                <c:pt idx="1">
                  <c:v>3.3976536563546489E-2</c:v>
                </c:pt>
                <c:pt idx="2">
                  <c:v>3.4986417063275439E-2</c:v>
                </c:pt>
                <c:pt idx="3">
                  <c:v>3.4986417063275439E-2</c:v>
                </c:pt>
                <c:pt idx="4">
                  <c:v>4.4075341560835972E-2</c:v>
                </c:pt>
                <c:pt idx="5">
                  <c:v>4.4075341560835972E-2</c:v>
                </c:pt>
                <c:pt idx="6">
                  <c:v>0.13496458653644131</c:v>
                </c:pt>
                <c:pt idx="7">
                  <c:v>0.13496458653644131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3.530579532375993E-2</c:v>
                </c:pt>
                <c:pt idx="1">
                  <c:v>3.530579532375993E-2</c:v>
                </c:pt>
                <c:pt idx="2">
                  <c:v>3.6355185221350034E-2</c:v>
                </c:pt>
                <c:pt idx="3">
                  <c:v>3.6355185221350034E-2</c:v>
                </c:pt>
                <c:pt idx="4">
                  <c:v>4.579969429966102E-2</c:v>
                </c:pt>
                <c:pt idx="5">
                  <c:v>4.579969429966102E-2</c:v>
                </c:pt>
                <c:pt idx="6">
                  <c:v>0.14024478508277083</c:v>
                </c:pt>
                <c:pt idx="7">
                  <c:v>0.14024478508277083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3.7964312844186811E-2</c:v>
                </c:pt>
                <c:pt idx="1">
                  <c:v>3.7964312844186811E-2</c:v>
                </c:pt>
                <c:pt idx="2">
                  <c:v>3.9092721537499237E-2</c:v>
                </c:pt>
                <c:pt idx="3">
                  <c:v>3.9092721537499237E-2</c:v>
                </c:pt>
                <c:pt idx="4">
                  <c:v>4.924839977731111E-2</c:v>
                </c:pt>
                <c:pt idx="5">
                  <c:v>4.924839977731111E-2</c:v>
                </c:pt>
                <c:pt idx="6">
                  <c:v>0.15080518217542985</c:v>
                </c:pt>
                <c:pt idx="7">
                  <c:v>0.15080518217542985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4.3281347885040566E-2</c:v>
                </c:pt>
                <c:pt idx="1">
                  <c:v>4.3281347885040566E-2</c:v>
                </c:pt>
                <c:pt idx="2">
                  <c:v>4.4567794169797635E-2</c:v>
                </c:pt>
                <c:pt idx="3">
                  <c:v>4.4567794169797635E-2</c:v>
                </c:pt>
                <c:pt idx="4">
                  <c:v>5.6145810732611302E-2</c:v>
                </c:pt>
                <c:pt idx="5">
                  <c:v>5.6145810732611302E-2</c:v>
                </c:pt>
                <c:pt idx="6">
                  <c:v>0.17192597636074786</c:v>
                </c:pt>
                <c:pt idx="7">
                  <c:v>0.17192597636074786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5.3915417966748078E-2</c:v>
                </c:pt>
                <c:pt idx="1">
                  <c:v>5.3915417966748078E-2</c:v>
                </c:pt>
                <c:pt idx="2">
                  <c:v>5.5517939434394432E-2</c:v>
                </c:pt>
                <c:pt idx="3">
                  <c:v>5.5517939434394432E-2</c:v>
                </c:pt>
                <c:pt idx="4">
                  <c:v>6.9940632643211667E-2</c:v>
                </c:pt>
                <c:pt idx="5">
                  <c:v>6.9940632643211667E-2</c:v>
                </c:pt>
                <c:pt idx="6">
                  <c:v>0.2141675647313839</c:v>
                </c:pt>
                <c:pt idx="7">
                  <c:v>0.2141675647313839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7.51835581301631E-2</c:v>
                </c:pt>
                <c:pt idx="1">
                  <c:v>7.51835581301631E-2</c:v>
                </c:pt>
                <c:pt idx="2">
                  <c:v>7.7418229963588034E-2</c:v>
                </c:pt>
                <c:pt idx="3">
                  <c:v>7.7418229963588034E-2</c:v>
                </c:pt>
                <c:pt idx="4">
                  <c:v>9.753027646441241E-2</c:v>
                </c:pt>
                <c:pt idx="5">
                  <c:v>9.753027646441241E-2</c:v>
                </c:pt>
                <c:pt idx="6">
                  <c:v>0.29865074147265597</c:v>
                </c:pt>
                <c:pt idx="7">
                  <c:v>0.29865074147265597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27.90012610319576</c:v>
                </c:pt>
                <c:pt idx="16">
                  <c:v>27.312619524365708</c:v>
                </c:pt>
                <c:pt idx="17">
                  <c:v>26.2088350498232</c:v>
                </c:pt>
                <c:pt idx="18">
                  <c:v>24.248894634818207</c:v>
                </c:pt>
                <c:pt idx="19">
                  <c:v>21.094004874263224</c:v>
                </c:pt>
                <c:pt idx="20">
                  <c:v>16.738497848838179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27.648428126414714</c:v>
                </c:pt>
                <c:pt idx="31">
                  <c:v>26.834333948802495</c:v>
                </c:pt>
                <c:pt idx="32">
                  <c:v>25.34197057808835</c:v>
                </c:pt>
                <c:pt idx="33">
                  <c:v>22.805376348958607</c:v>
                </c:pt>
                <c:pt idx="34">
                  <c:v>19.00148461386895</c:v>
                </c:pt>
                <c:pt idx="35">
                  <c:v>14.248306009148877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27.648428126414714</c:v>
                </c:pt>
                <c:pt idx="46">
                  <c:v>26.834333948802495</c:v>
                </c:pt>
                <c:pt idx="47">
                  <c:v>25.34197057808835</c:v>
                </c:pt>
                <c:pt idx="48">
                  <c:v>22.805376348958607</c:v>
                </c:pt>
                <c:pt idx="49">
                  <c:v>19.00148461386895</c:v>
                </c:pt>
                <c:pt idx="50">
                  <c:v>14.248306009148877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25.572159805927587</c:v>
                </c:pt>
                <c:pt idx="61">
                  <c:v>23.180932909752372</c:v>
                </c:pt>
                <c:pt idx="62">
                  <c:v>19.528712460774067</c:v>
                </c:pt>
                <c:pt idx="63">
                  <c:v>14.849539855488789</c:v>
                </c:pt>
                <c:pt idx="64">
                  <c:v>10.038834598939156</c:v>
                </c:pt>
                <c:pt idx="65">
                  <c:v>6.0917975082390745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25.572159805927587</c:v>
                </c:pt>
                <c:pt idx="76">
                  <c:v>23.180932909752372</c:v>
                </c:pt>
                <c:pt idx="77">
                  <c:v>19.528712460774067</c:v>
                </c:pt>
                <c:pt idx="78">
                  <c:v>14.849539855488789</c:v>
                </c:pt>
                <c:pt idx="79">
                  <c:v>10.038834598939156</c:v>
                </c:pt>
                <c:pt idx="80">
                  <c:v>6.0917975082390745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14.604705469226793</c:v>
                </c:pt>
                <c:pt idx="91">
                  <c:v>9.8163349765675161</c:v>
                </c:pt>
                <c:pt idx="92">
                  <c:v>5.9287057699184835</c:v>
                </c:pt>
                <c:pt idx="93">
                  <c:v>3.3082939404770522</c:v>
                </c:pt>
                <c:pt idx="94">
                  <c:v>1.7560185949210136</c:v>
                </c:pt>
                <c:pt idx="95">
                  <c:v>0.90590463525741427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14.604705469226793</c:v>
                </c:pt>
                <c:pt idx="106">
                  <c:v>9.8163349765675161</c:v>
                </c:pt>
                <c:pt idx="107">
                  <c:v>5.9287057699184835</c:v>
                </c:pt>
                <c:pt idx="108">
                  <c:v>3.3082939404770522</c:v>
                </c:pt>
                <c:pt idx="109">
                  <c:v>1.7560185949210136</c:v>
                </c:pt>
                <c:pt idx="110">
                  <c:v>0.90590463525741427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27.648428126414714</c:v>
                </c:pt>
                <c:pt idx="1">
                  <c:v>26.834333948802495</c:v>
                </c:pt>
                <c:pt idx="2">
                  <c:v>25.34197057808835</c:v>
                </c:pt>
                <c:pt idx="3">
                  <c:v>22.805376348958607</c:v>
                </c:pt>
                <c:pt idx="4">
                  <c:v>19.00148461386895</c:v>
                </c:pt>
                <c:pt idx="5">
                  <c:v>14.248306009148877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27.648428126414714</c:v>
                </c:pt>
                <c:pt idx="1">
                  <c:v>26.834333948802495</c:v>
                </c:pt>
                <c:pt idx="2">
                  <c:v>25.34197057808835</c:v>
                </c:pt>
                <c:pt idx="3">
                  <c:v>22.805376348958607</c:v>
                </c:pt>
                <c:pt idx="4">
                  <c:v>19.00148461386895</c:v>
                </c:pt>
                <c:pt idx="5">
                  <c:v>14.248306009148877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25.572159805927587</c:v>
                </c:pt>
                <c:pt idx="1">
                  <c:v>23.180932909752372</c:v>
                </c:pt>
                <c:pt idx="2">
                  <c:v>19.528712460774067</c:v>
                </c:pt>
                <c:pt idx="3">
                  <c:v>14.849539855488789</c:v>
                </c:pt>
                <c:pt idx="4">
                  <c:v>10.038834598939156</c:v>
                </c:pt>
                <c:pt idx="5">
                  <c:v>6.0917975082390745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25.572159805927587</c:v>
                </c:pt>
                <c:pt idx="1">
                  <c:v>23.180932909752372</c:v>
                </c:pt>
                <c:pt idx="2">
                  <c:v>19.528712460774067</c:v>
                </c:pt>
                <c:pt idx="3">
                  <c:v>14.849539855488789</c:v>
                </c:pt>
                <c:pt idx="4">
                  <c:v>10.038834598939156</c:v>
                </c:pt>
                <c:pt idx="5">
                  <c:v>6.0917975082390745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14.604705469226793</c:v>
                </c:pt>
                <c:pt idx="1">
                  <c:v>9.8163349765675161</c:v>
                </c:pt>
                <c:pt idx="2">
                  <c:v>5.9287057699184835</c:v>
                </c:pt>
                <c:pt idx="3">
                  <c:v>3.3082939404770522</c:v>
                </c:pt>
                <c:pt idx="4">
                  <c:v>1.7560185949210136</c:v>
                </c:pt>
                <c:pt idx="5">
                  <c:v>0.90590463525741427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14.604705469226793</c:v>
                </c:pt>
                <c:pt idx="1">
                  <c:v>9.8163349765675161</c:v>
                </c:pt>
                <c:pt idx="2">
                  <c:v>5.9287057699184835</c:v>
                </c:pt>
                <c:pt idx="3">
                  <c:v>3.3082939404770522</c:v>
                </c:pt>
                <c:pt idx="4">
                  <c:v>1.7560185949210136</c:v>
                </c:pt>
                <c:pt idx="5">
                  <c:v>0.90590463525741427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3.5842131906545657E-2</c:v>
                </c:pt>
                <c:pt idx="1">
                  <c:v>3.6613112085711719E-2</c:v>
                </c:pt>
                <c:pt idx="2">
                  <c:v>3.8155072444043855E-2</c:v>
                </c:pt>
                <c:pt idx="3">
                  <c:v>4.1238993160708129E-2</c:v>
                </c:pt>
                <c:pt idx="4">
                  <c:v>4.7406834594036676E-2</c:v>
                </c:pt>
                <c:pt idx="5">
                  <c:v>5.974251746069377E-2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3.5842131906545657E-2</c:v>
                </c:pt>
                <c:pt idx="1">
                  <c:v>3.6613112085711719E-2</c:v>
                </c:pt>
                <c:pt idx="2">
                  <c:v>3.8155072444043855E-2</c:v>
                </c:pt>
                <c:pt idx="3">
                  <c:v>4.1238993160708129E-2</c:v>
                </c:pt>
                <c:pt idx="4">
                  <c:v>4.7406834594036676E-2</c:v>
                </c:pt>
                <c:pt idx="5">
                  <c:v>5.974251746069377E-2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3.6168421417224129E-2</c:v>
                </c:pt>
                <c:pt idx="1">
                  <c:v>3.726569110706867E-2</c:v>
                </c:pt>
                <c:pt idx="2">
                  <c:v>3.9460230486757758E-2</c:v>
                </c:pt>
                <c:pt idx="3">
                  <c:v>4.384930924613592E-2</c:v>
                </c:pt>
                <c:pt idx="4">
                  <c:v>5.2627466764892272E-2</c:v>
                </c:pt>
                <c:pt idx="5">
                  <c:v>7.0183781802404949E-2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3.6168421417224129E-2</c:v>
                </c:pt>
                <c:pt idx="1">
                  <c:v>3.726569110706867E-2</c:v>
                </c:pt>
                <c:pt idx="2">
                  <c:v>3.9460230486757758E-2</c:v>
                </c:pt>
                <c:pt idx="3">
                  <c:v>4.384930924613592E-2</c:v>
                </c:pt>
                <c:pt idx="4">
                  <c:v>5.2627466764892272E-2</c:v>
                </c:pt>
                <c:pt idx="5">
                  <c:v>7.0183781802404949E-2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3.9105027013330393E-2</c:v>
                </c:pt>
                <c:pt idx="1">
                  <c:v>4.3138902299281211E-2</c:v>
                </c:pt>
                <c:pt idx="2">
                  <c:v>5.1206652871182819E-2</c:v>
                </c:pt>
                <c:pt idx="3">
                  <c:v>6.7342154014986069E-2</c:v>
                </c:pt>
                <c:pt idx="4">
                  <c:v>9.9613156302592543E-2</c:v>
                </c:pt>
                <c:pt idx="5">
                  <c:v>0.16415516087780552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3.9105027013330393E-2</c:v>
                </c:pt>
                <c:pt idx="1">
                  <c:v>4.3138902299281211E-2</c:v>
                </c:pt>
                <c:pt idx="2">
                  <c:v>5.1206652871182819E-2</c:v>
                </c:pt>
                <c:pt idx="3">
                  <c:v>6.7342154014986069E-2</c:v>
                </c:pt>
                <c:pt idx="4">
                  <c:v>9.9613156302592543E-2</c:v>
                </c:pt>
                <c:pt idx="5">
                  <c:v>0.16415516087780552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6.8471082974393069E-2</c:v>
                </c:pt>
                <c:pt idx="1">
                  <c:v>0.10187101422140656</c:v>
                </c:pt>
                <c:pt idx="2">
                  <c:v>0.16867087671543354</c:v>
                </c:pt>
                <c:pt idx="3">
                  <c:v>0.30227060170348741</c:v>
                </c:pt>
                <c:pt idx="4">
                  <c:v>0.5694700516795953</c:v>
                </c:pt>
                <c:pt idx="5">
                  <c:v>1.103868951631811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6.8471082974393069E-2</c:v>
                </c:pt>
                <c:pt idx="1">
                  <c:v>0.10187101422140656</c:v>
                </c:pt>
                <c:pt idx="2">
                  <c:v>0.16867087671543354</c:v>
                </c:pt>
                <c:pt idx="3">
                  <c:v>0.30227060170348741</c:v>
                </c:pt>
                <c:pt idx="4">
                  <c:v>0.5694700516795953</c:v>
                </c:pt>
                <c:pt idx="5">
                  <c:v>1.103868951631811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3.5842131906545657E-2</c:v>
                </c:pt>
                <c:pt idx="1">
                  <c:v>3.5842131906545657E-2</c:v>
                </c:pt>
                <c:pt idx="2">
                  <c:v>3.6168421417224129E-2</c:v>
                </c:pt>
                <c:pt idx="3">
                  <c:v>3.6168421417224129E-2</c:v>
                </c:pt>
                <c:pt idx="4">
                  <c:v>3.9105027013330393E-2</c:v>
                </c:pt>
                <c:pt idx="5">
                  <c:v>3.9105027013330393E-2</c:v>
                </c:pt>
                <c:pt idx="6">
                  <c:v>6.8471082974393069E-2</c:v>
                </c:pt>
                <c:pt idx="7">
                  <c:v>6.8471082974393069E-2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3.6613112085711719E-2</c:v>
                </c:pt>
                <c:pt idx="1">
                  <c:v>3.6613112085711719E-2</c:v>
                </c:pt>
                <c:pt idx="2">
                  <c:v>3.726569110706867E-2</c:v>
                </c:pt>
                <c:pt idx="3">
                  <c:v>3.726569110706867E-2</c:v>
                </c:pt>
                <c:pt idx="4">
                  <c:v>4.3138902299281211E-2</c:v>
                </c:pt>
                <c:pt idx="5">
                  <c:v>4.3138902299281211E-2</c:v>
                </c:pt>
                <c:pt idx="6">
                  <c:v>0.10187101422140656</c:v>
                </c:pt>
                <c:pt idx="7">
                  <c:v>0.10187101422140656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3.8155072444043855E-2</c:v>
                </c:pt>
                <c:pt idx="1">
                  <c:v>3.8155072444043855E-2</c:v>
                </c:pt>
                <c:pt idx="2">
                  <c:v>3.9460230486757758E-2</c:v>
                </c:pt>
                <c:pt idx="3">
                  <c:v>3.9460230486757758E-2</c:v>
                </c:pt>
                <c:pt idx="4">
                  <c:v>5.1206652871182819E-2</c:v>
                </c:pt>
                <c:pt idx="5">
                  <c:v>5.1206652871182819E-2</c:v>
                </c:pt>
                <c:pt idx="6">
                  <c:v>0.16867087671543354</c:v>
                </c:pt>
                <c:pt idx="7">
                  <c:v>0.16867087671543354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4.1238993160708129E-2</c:v>
                </c:pt>
                <c:pt idx="1">
                  <c:v>4.1238993160708129E-2</c:v>
                </c:pt>
                <c:pt idx="2">
                  <c:v>4.384930924613592E-2</c:v>
                </c:pt>
                <c:pt idx="3">
                  <c:v>4.384930924613592E-2</c:v>
                </c:pt>
                <c:pt idx="4">
                  <c:v>6.7342154014986069E-2</c:v>
                </c:pt>
                <c:pt idx="5">
                  <c:v>6.7342154014986069E-2</c:v>
                </c:pt>
                <c:pt idx="6">
                  <c:v>0.30227060170348741</c:v>
                </c:pt>
                <c:pt idx="7">
                  <c:v>0.30227060170348741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4.7406834594036676E-2</c:v>
                </c:pt>
                <c:pt idx="1">
                  <c:v>4.7406834594036676E-2</c:v>
                </c:pt>
                <c:pt idx="2">
                  <c:v>5.2627466764892272E-2</c:v>
                </c:pt>
                <c:pt idx="3">
                  <c:v>5.2627466764892272E-2</c:v>
                </c:pt>
                <c:pt idx="4">
                  <c:v>9.9613156302592543E-2</c:v>
                </c:pt>
                <c:pt idx="5">
                  <c:v>9.9613156302592543E-2</c:v>
                </c:pt>
                <c:pt idx="6">
                  <c:v>0.5694700516795953</c:v>
                </c:pt>
                <c:pt idx="7">
                  <c:v>0.5694700516795953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5.974251746069377E-2</c:v>
                </c:pt>
                <c:pt idx="1">
                  <c:v>5.974251746069377E-2</c:v>
                </c:pt>
                <c:pt idx="2">
                  <c:v>7.0183781802404949E-2</c:v>
                </c:pt>
                <c:pt idx="3">
                  <c:v>7.0183781802404949E-2</c:v>
                </c:pt>
                <c:pt idx="4">
                  <c:v>0.16415516087780552</c:v>
                </c:pt>
                <c:pt idx="5">
                  <c:v>0.16415516087780552</c:v>
                </c:pt>
                <c:pt idx="6">
                  <c:v>1.103868951631811</c:v>
                </c:pt>
                <c:pt idx="7">
                  <c:v>1.103868951631811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29.338547181726078</c:v>
                </c:pt>
                <c:pt idx="16">
                  <c:v>28.227585873057738</c:v>
                </c:pt>
                <c:pt idx="17">
                  <c:v>26.240305205707752</c:v>
                </c:pt>
                <c:pt idx="18">
                  <c:v>23.001586315055416</c:v>
                </c:pt>
                <c:pt idx="19">
                  <c:v>18.44774700266079</c:v>
                </c:pt>
                <c:pt idx="20">
                  <c:v>13.215109277492539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28.359349226204422</c:v>
                </c:pt>
                <c:pt idx="31">
                  <c:v>27.31999527081679</c:v>
                </c:pt>
                <c:pt idx="32">
                  <c:v>25.454229330624951</c:v>
                </c:pt>
                <c:pt idx="33">
                  <c:v>22.395337322662883</c:v>
                </c:pt>
                <c:pt idx="34">
                  <c:v>18.055739616304006</c:v>
                </c:pt>
                <c:pt idx="35">
                  <c:v>13.01272597598539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28.359349226204422</c:v>
                </c:pt>
                <c:pt idx="46">
                  <c:v>27.31999527081679</c:v>
                </c:pt>
                <c:pt idx="47">
                  <c:v>25.454229330624951</c:v>
                </c:pt>
                <c:pt idx="48">
                  <c:v>22.395337322662883</c:v>
                </c:pt>
                <c:pt idx="49">
                  <c:v>18.055739616304006</c:v>
                </c:pt>
                <c:pt idx="50">
                  <c:v>13.01272597598539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21.808469898464615</c:v>
                </c:pt>
                <c:pt idx="61">
                  <c:v>21.188581273079738</c:v>
                </c:pt>
                <c:pt idx="62">
                  <c:v>20.048836420971845</c:v>
                </c:pt>
                <c:pt idx="63">
                  <c:v>18.101462209971473</c:v>
                </c:pt>
                <c:pt idx="64">
                  <c:v>15.157014173449307</c:v>
                </c:pt>
                <c:pt idx="65">
                  <c:v>11.436432755192872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21.808469898464615</c:v>
                </c:pt>
                <c:pt idx="76">
                  <c:v>21.188581273079738</c:v>
                </c:pt>
                <c:pt idx="77">
                  <c:v>20.048836420971845</c:v>
                </c:pt>
                <c:pt idx="78">
                  <c:v>18.101462209971473</c:v>
                </c:pt>
                <c:pt idx="79">
                  <c:v>15.157014173449307</c:v>
                </c:pt>
                <c:pt idx="80">
                  <c:v>11.436432755192872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6.5887530896436832</c:v>
                </c:pt>
                <c:pt idx="91">
                  <c:v>6.5310271099835013</c:v>
                </c:pt>
                <c:pt idx="92">
                  <c:v>6.4185574180938536</c:v>
                </c:pt>
                <c:pt idx="93">
                  <c:v>6.204852043487425</c:v>
                </c:pt>
                <c:pt idx="94">
                  <c:v>5.8174677618416588</c:v>
                </c:pt>
                <c:pt idx="95">
                  <c:v>5.1717032720842564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6.5887530896436832</c:v>
                </c:pt>
                <c:pt idx="106">
                  <c:v>6.5310271099835013</c:v>
                </c:pt>
                <c:pt idx="107">
                  <c:v>6.4185574180938536</c:v>
                </c:pt>
                <c:pt idx="108">
                  <c:v>6.204852043487425</c:v>
                </c:pt>
                <c:pt idx="109">
                  <c:v>5.8174677618416588</c:v>
                </c:pt>
                <c:pt idx="110">
                  <c:v>5.1717032720842564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28.359349226204422</c:v>
                </c:pt>
                <c:pt idx="1">
                  <c:v>27.31999527081679</c:v>
                </c:pt>
                <c:pt idx="2">
                  <c:v>25.454229330624951</c:v>
                </c:pt>
                <c:pt idx="3">
                  <c:v>22.395337322662883</c:v>
                </c:pt>
                <c:pt idx="4">
                  <c:v>18.055739616304006</c:v>
                </c:pt>
                <c:pt idx="5">
                  <c:v>13.01272597598539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28.359349226204422</c:v>
                </c:pt>
                <c:pt idx="1">
                  <c:v>27.31999527081679</c:v>
                </c:pt>
                <c:pt idx="2">
                  <c:v>25.454229330624951</c:v>
                </c:pt>
                <c:pt idx="3">
                  <c:v>22.395337322662883</c:v>
                </c:pt>
                <c:pt idx="4">
                  <c:v>18.055739616304006</c:v>
                </c:pt>
                <c:pt idx="5">
                  <c:v>13.01272597598539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21.808469898464615</c:v>
                </c:pt>
                <c:pt idx="1">
                  <c:v>21.188581273079738</c:v>
                </c:pt>
                <c:pt idx="2">
                  <c:v>20.048836420971845</c:v>
                </c:pt>
                <c:pt idx="3">
                  <c:v>18.101462209971473</c:v>
                </c:pt>
                <c:pt idx="4">
                  <c:v>15.157014173449307</c:v>
                </c:pt>
                <c:pt idx="5">
                  <c:v>11.436432755192872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21.808469898464615</c:v>
                </c:pt>
                <c:pt idx="1">
                  <c:v>21.188581273079738</c:v>
                </c:pt>
                <c:pt idx="2">
                  <c:v>20.048836420971845</c:v>
                </c:pt>
                <c:pt idx="3">
                  <c:v>18.101462209971473</c:v>
                </c:pt>
                <c:pt idx="4">
                  <c:v>15.157014173449307</c:v>
                </c:pt>
                <c:pt idx="5">
                  <c:v>11.436432755192872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6.5887530896436832</c:v>
                </c:pt>
                <c:pt idx="1">
                  <c:v>6.5310271099835013</c:v>
                </c:pt>
                <c:pt idx="2">
                  <c:v>6.4185574180938536</c:v>
                </c:pt>
                <c:pt idx="3">
                  <c:v>6.204852043487425</c:v>
                </c:pt>
                <c:pt idx="4">
                  <c:v>5.8174677618416588</c:v>
                </c:pt>
                <c:pt idx="5">
                  <c:v>5.1717032720842564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6.5887530896436832</c:v>
                </c:pt>
                <c:pt idx="1">
                  <c:v>6.5310271099835013</c:v>
                </c:pt>
                <c:pt idx="2">
                  <c:v>6.4185574180938536</c:v>
                </c:pt>
                <c:pt idx="3">
                  <c:v>6.204852043487425</c:v>
                </c:pt>
                <c:pt idx="4">
                  <c:v>5.8174677618416588</c:v>
                </c:pt>
                <c:pt idx="5">
                  <c:v>5.1717032720842564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3.4084850684864991E-2</c:v>
                </c:pt>
                <c:pt idx="1">
                  <c:v>3.5426338068621929E-2</c:v>
                </c:pt>
                <c:pt idx="2">
                  <c:v>3.810931283613582E-2</c:v>
                </c:pt>
                <c:pt idx="3">
                  <c:v>4.3475262371163587E-2</c:v>
                </c:pt>
                <c:pt idx="4">
                  <c:v>5.4207161441219141E-2</c:v>
                </c:pt>
                <c:pt idx="5">
                  <c:v>7.567095958133023E-2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3.4084850684864991E-2</c:v>
                </c:pt>
                <c:pt idx="1">
                  <c:v>3.5426338068621929E-2</c:v>
                </c:pt>
                <c:pt idx="2">
                  <c:v>3.810931283613582E-2</c:v>
                </c:pt>
                <c:pt idx="3">
                  <c:v>4.3475262371163587E-2</c:v>
                </c:pt>
                <c:pt idx="4">
                  <c:v>5.4207161441219141E-2</c:v>
                </c:pt>
                <c:pt idx="5">
                  <c:v>7.567095958133023E-2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3.5261740035839276E-2</c:v>
                </c:pt>
                <c:pt idx="1">
                  <c:v>3.6603227419596214E-2</c:v>
                </c:pt>
                <c:pt idx="2">
                  <c:v>3.9286202187110097E-2</c:v>
                </c:pt>
                <c:pt idx="3">
                  <c:v>4.4652151722137871E-2</c:v>
                </c:pt>
                <c:pt idx="4">
                  <c:v>5.5384050792193419E-2</c:v>
                </c:pt>
                <c:pt idx="5">
                  <c:v>7.6847848932304508E-2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3.5261740035839276E-2</c:v>
                </c:pt>
                <c:pt idx="1">
                  <c:v>3.6603227419596214E-2</c:v>
                </c:pt>
                <c:pt idx="2">
                  <c:v>3.9286202187110097E-2</c:v>
                </c:pt>
                <c:pt idx="3">
                  <c:v>4.4652151722137871E-2</c:v>
                </c:pt>
                <c:pt idx="4">
                  <c:v>5.5384050792193419E-2</c:v>
                </c:pt>
                <c:pt idx="5">
                  <c:v>7.6847848932304508E-2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4.5853744194607762E-2</c:v>
                </c:pt>
                <c:pt idx="1">
                  <c:v>4.7195231578364714E-2</c:v>
                </c:pt>
                <c:pt idx="2">
                  <c:v>4.9878206345878605E-2</c:v>
                </c:pt>
                <c:pt idx="3">
                  <c:v>5.5244155880906372E-2</c:v>
                </c:pt>
                <c:pt idx="4">
                  <c:v>6.5976054950961913E-2</c:v>
                </c:pt>
                <c:pt idx="5">
                  <c:v>8.7439853091073008E-2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4.5853744194607762E-2</c:v>
                </c:pt>
                <c:pt idx="1">
                  <c:v>4.7195231578364714E-2</c:v>
                </c:pt>
                <c:pt idx="2">
                  <c:v>4.9878206345878605E-2</c:v>
                </c:pt>
                <c:pt idx="3">
                  <c:v>5.5244155880906372E-2</c:v>
                </c:pt>
                <c:pt idx="4">
                  <c:v>6.5976054950961913E-2</c:v>
                </c:pt>
                <c:pt idx="5">
                  <c:v>8.7439853091073008E-2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0.15177378578229278</c:v>
                </c:pt>
                <c:pt idx="1">
                  <c:v>0.1531152731660497</c:v>
                </c:pt>
                <c:pt idx="2">
                  <c:v>0.15579824793356359</c:v>
                </c:pt>
                <c:pt idx="3">
                  <c:v>0.16116419746859137</c:v>
                </c:pt>
                <c:pt idx="4">
                  <c:v>0.17189609653864693</c:v>
                </c:pt>
                <c:pt idx="5">
                  <c:v>0.193359894678758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0.15177378578229278</c:v>
                </c:pt>
                <c:pt idx="1">
                  <c:v>0.1531152731660497</c:v>
                </c:pt>
                <c:pt idx="2">
                  <c:v>0.15579824793356359</c:v>
                </c:pt>
                <c:pt idx="3">
                  <c:v>0.16116419746859137</c:v>
                </c:pt>
                <c:pt idx="4">
                  <c:v>0.17189609653864693</c:v>
                </c:pt>
                <c:pt idx="5">
                  <c:v>0.193359894678758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3.4084850684864991E-2</c:v>
                </c:pt>
                <c:pt idx="1">
                  <c:v>3.4084850684864991E-2</c:v>
                </c:pt>
                <c:pt idx="2">
                  <c:v>3.5261740035839276E-2</c:v>
                </c:pt>
                <c:pt idx="3">
                  <c:v>3.5261740035839276E-2</c:v>
                </c:pt>
                <c:pt idx="4">
                  <c:v>4.5853744194607762E-2</c:v>
                </c:pt>
                <c:pt idx="5">
                  <c:v>4.5853744194607762E-2</c:v>
                </c:pt>
                <c:pt idx="6">
                  <c:v>0.15177378578229278</c:v>
                </c:pt>
                <c:pt idx="7">
                  <c:v>0.15177378578229278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3.5426338068621929E-2</c:v>
                </c:pt>
                <c:pt idx="1">
                  <c:v>3.5426338068621929E-2</c:v>
                </c:pt>
                <c:pt idx="2">
                  <c:v>3.6603227419596214E-2</c:v>
                </c:pt>
                <c:pt idx="3">
                  <c:v>3.6603227419596214E-2</c:v>
                </c:pt>
                <c:pt idx="4">
                  <c:v>4.7195231578364714E-2</c:v>
                </c:pt>
                <c:pt idx="5">
                  <c:v>4.7195231578364714E-2</c:v>
                </c:pt>
                <c:pt idx="6">
                  <c:v>0.1531152731660497</c:v>
                </c:pt>
                <c:pt idx="7">
                  <c:v>0.1531152731660497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3.810931283613582E-2</c:v>
                </c:pt>
                <c:pt idx="1">
                  <c:v>3.810931283613582E-2</c:v>
                </c:pt>
                <c:pt idx="2">
                  <c:v>3.9286202187110097E-2</c:v>
                </c:pt>
                <c:pt idx="3">
                  <c:v>3.9286202187110097E-2</c:v>
                </c:pt>
                <c:pt idx="4">
                  <c:v>4.9878206345878605E-2</c:v>
                </c:pt>
                <c:pt idx="5">
                  <c:v>4.9878206345878605E-2</c:v>
                </c:pt>
                <c:pt idx="6">
                  <c:v>0.15579824793356359</c:v>
                </c:pt>
                <c:pt idx="7">
                  <c:v>0.15579824793356359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4.3475262371163587E-2</c:v>
                </c:pt>
                <c:pt idx="1">
                  <c:v>4.3475262371163587E-2</c:v>
                </c:pt>
                <c:pt idx="2">
                  <c:v>4.4652151722137871E-2</c:v>
                </c:pt>
                <c:pt idx="3">
                  <c:v>4.4652151722137871E-2</c:v>
                </c:pt>
                <c:pt idx="4">
                  <c:v>5.5244155880906372E-2</c:v>
                </c:pt>
                <c:pt idx="5">
                  <c:v>5.5244155880906372E-2</c:v>
                </c:pt>
                <c:pt idx="6">
                  <c:v>0.16116419746859137</c:v>
                </c:pt>
                <c:pt idx="7">
                  <c:v>0.16116419746859137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5.4207161441219141E-2</c:v>
                </c:pt>
                <c:pt idx="1">
                  <c:v>5.4207161441219141E-2</c:v>
                </c:pt>
                <c:pt idx="2">
                  <c:v>5.5384050792193419E-2</c:v>
                </c:pt>
                <c:pt idx="3">
                  <c:v>5.5384050792193419E-2</c:v>
                </c:pt>
                <c:pt idx="4">
                  <c:v>6.5976054950961913E-2</c:v>
                </c:pt>
                <c:pt idx="5">
                  <c:v>6.5976054950961913E-2</c:v>
                </c:pt>
                <c:pt idx="6">
                  <c:v>0.17189609653864693</c:v>
                </c:pt>
                <c:pt idx="7">
                  <c:v>0.17189609653864693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7.567095958133023E-2</c:v>
                </c:pt>
                <c:pt idx="1">
                  <c:v>7.567095958133023E-2</c:v>
                </c:pt>
                <c:pt idx="2">
                  <c:v>7.6847848932304508E-2</c:v>
                </c:pt>
                <c:pt idx="3">
                  <c:v>7.6847848932304508E-2</c:v>
                </c:pt>
                <c:pt idx="4">
                  <c:v>8.7439853091073008E-2</c:v>
                </c:pt>
                <c:pt idx="5">
                  <c:v>8.7439853091073008E-2</c:v>
                </c:pt>
                <c:pt idx="6">
                  <c:v>0.193359894678758</c:v>
                </c:pt>
                <c:pt idx="7">
                  <c:v>0.193359894678758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27.95050288416774</c:v>
                </c:pt>
                <c:pt idx="16">
                  <c:v>27.350679900241872</c:v>
                </c:pt>
                <c:pt idx="17">
                  <c:v>26.225089323435753</c:v>
                </c:pt>
                <c:pt idx="18">
                  <c:v>24.230707053709185</c:v>
                </c:pt>
                <c:pt idx="19">
                  <c:v>21.031824001573085</c:v>
                </c:pt>
                <c:pt idx="20">
                  <c:v>16.638634370008994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27.678294738581766</c:v>
                </c:pt>
                <c:pt idx="31">
                  <c:v>26.86420907103976</c:v>
                </c:pt>
                <c:pt idx="32">
                  <c:v>25.371721541522362</c:v>
                </c:pt>
                <c:pt idx="33">
                  <c:v>22.834501238408137</c:v>
                </c:pt>
                <c:pt idx="34">
                  <c:v>19.028690846121567</c:v>
                </c:pt>
                <c:pt idx="35">
                  <c:v>14.27146171072533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27.678294738581766</c:v>
                </c:pt>
                <c:pt idx="46">
                  <c:v>26.86420907103976</c:v>
                </c:pt>
                <c:pt idx="47">
                  <c:v>25.371721541522362</c:v>
                </c:pt>
                <c:pt idx="48">
                  <c:v>22.834501238408137</c:v>
                </c:pt>
                <c:pt idx="49">
                  <c:v>19.028690846121567</c:v>
                </c:pt>
                <c:pt idx="50">
                  <c:v>14.27146171072533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25.447785644870596</c:v>
                </c:pt>
                <c:pt idx="61">
                  <c:v>23.15724720978319</c:v>
                </c:pt>
                <c:pt idx="62">
                  <c:v>19.624475047117819</c:v>
                </c:pt>
                <c:pt idx="63">
                  <c:v>15.036626232898897</c:v>
                </c:pt>
                <c:pt idx="64">
                  <c:v>10.245976634397675</c:v>
                </c:pt>
                <c:pt idx="65">
                  <c:v>6.2582414379776861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25.447785644870596</c:v>
                </c:pt>
                <c:pt idx="76">
                  <c:v>23.15724720978319</c:v>
                </c:pt>
                <c:pt idx="77">
                  <c:v>19.624475047117819</c:v>
                </c:pt>
                <c:pt idx="78">
                  <c:v>15.036626232898897</c:v>
                </c:pt>
                <c:pt idx="79">
                  <c:v>10.245976634397675</c:v>
                </c:pt>
                <c:pt idx="80">
                  <c:v>6.2582414379776861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14.091708714831992</c:v>
                </c:pt>
                <c:pt idx="91">
                  <c:v>9.7303908289678809</c:v>
                </c:pt>
                <c:pt idx="92">
                  <c:v>6.0101587982974136</c:v>
                </c:pt>
                <c:pt idx="93">
                  <c:v>3.405840560949613</c:v>
                </c:pt>
                <c:pt idx="94">
                  <c:v>1.8245847361406127</c:v>
                </c:pt>
                <c:pt idx="95">
                  <c:v>0.94608883659425957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14.091708714831992</c:v>
                </c:pt>
                <c:pt idx="106">
                  <c:v>9.7303908289678809</c:v>
                </c:pt>
                <c:pt idx="107">
                  <c:v>6.0101587982974136</c:v>
                </c:pt>
                <c:pt idx="108">
                  <c:v>3.405840560949613</c:v>
                </c:pt>
                <c:pt idx="109">
                  <c:v>1.8245847361406127</c:v>
                </c:pt>
                <c:pt idx="110">
                  <c:v>0.94608883659425957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3.3976536563546489E-2</c:v>
                </c:pt>
                <c:pt idx="1">
                  <c:v>3.530579532375993E-2</c:v>
                </c:pt>
                <c:pt idx="2">
                  <c:v>3.7964312844186811E-2</c:v>
                </c:pt>
                <c:pt idx="3">
                  <c:v>4.3281347885040566E-2</c:v>
                </c:pt>
                <c:pt idx="4">
                  <c:v>5.3915417966748078E-2</c:v>
                </c:pt>
                <c:pt idx="5">
                  <c:v>7.51835581301631E-2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3.3976536563546489E-2</c:v>
                </c:pt>
                <c:pt idx="1">
                  <c:v>3.530579532375993E-2</c:v>
                </c:pt>
                <c:pt idx="2">
                  <c:v>3.7964312844186811E-2</c:v>
                </c:pt>
                <c:pt idx="3">
                  <c:v>4.3281347885040566E-2</c:v>
                </c:pt>
                <c:pt idx="4">
                  <c:v>5.3915417966748078E-2</c:v>
                </c:pt>
                <c:pt idx="5">
                  <c:v>7.51835581301631E-2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3.4986417063275439E-2</c:v>
                </c:pt>
                <c:pt idx="1">
                  <c:v>3.6355185221350034E-2</c:v>
                </c:pt>
                <c:pt idx="2">
                  <c:v>3.9092721537499237E-2</c:v>
                </c:pt>
                <c:pt idx="3">
                  <c:v>4.4567794169797635E-2</c:v>
                </c:pt>
                <c:pt idx="4">
                  <c:v>5.5517939434394432E-2</c:v>
                </c:pt>
                <c:pt idx="5">
                  <c:v>7.7418229963588034E-2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3.4986417063275439E-2</c:v>
                </c:pt>
                <c:pt idx="1">
                  <c:v>3.6355185221350034E-2</c:v>
                </c:pt>
                <c:pt idx="2">
                  <c:v>3.9092721537499237E-2</c:v>
                </c:pt>
                <c:pt idx="3">
                  <c:v>4.4567794169797635E-2</c:v>
                </c:pt>
                <c:pt idx="4">
                  <c:v>5.5517939434394432E-2</c:v>
                </c:pt>
                <c:pt idx="5">
                  <c:v>7.7418229963588034E-2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4.4075341560835972E-2</c:v>
                </c:pt>
                <c:pt idx="1">
                  <c:v>4.579969429966102E-2</c:v>
                </c:pt>
                <c:pt idx="2">
                  <c:v>4.924839977731111E-2</c:v>
                </c:pt>
                <c:pt idx="3">
                  <c:v>5.6145810732611302E-2</c:v>
                </c:pt>
                <c:pt idx="4">
                  <c:v>6.9940632643211667E-2</c:v>
                </c:pt>
                <c:pt idx="5">
                  <c:v>9.753027646441241E-2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4.4075341560835972E-2</c:v>
                </c:pt>
                <c:pt idx="1">
                  <c:v>4.579969429966102E-2</c:v>
                </c:pt>
                <c:pt idx="2">
                  <c:v>4.924839977731111E-2</c:v>
                </c:pt>
                <c:pt idx="3">
                  <c:v>5.6145810732611302E-2</c:v>
                </c:pt>
                <c:pt idx="4">
                  <c:v>6.9940632643211667E-2</c:v>
                </c:pt>
                <c:pt idx="5">
                  <c:v>9.753027646441241E-2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0.13496458653644131</c:v>
                </c:pt>
                <c:pt idx="1">
                  <c:v>0.14024478508277083</c:v>
                </c:pt>
                <c:pt idx="2">
                  <c:v>0.15080518217542985</c:v>
                </c:pt>
                <c:pt idx="3">
                  <c:v>0.17192597636074786</c:v>
                </c:pt>
                <c:pt idx="4">
                  <c:v>0.2141675647313839</c:v>
                </c:pt>
                <c:pt idx="5">
                  <c:v>0.29865074147265597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0.13496458653644131</c:v>
                </c:pt>
                <c:pt idx="1">
                  <c:v>0.14024478508277083</c:v>
                </c:pt>
                <c:pt idx="2">
                  <c:v>0.15080518217542985</c:v>
                </c:pt>
                <c:pt idx="3">
                  <c:v>0.17192597636074786</c:v>
                </c:pt>
                <c:pt idx="4">
                  <c:v>0.2141675647313839</c:v>
                </c:pt>
                <c:pt idx="5">
                  <c:v>0.29865074147265597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27.95050288416774</c:v>
                </c:pt>
                <c:pt idx="1">
                  <c:v>27.350679900241872</c:v>
                </c:pt>
                <c:pt idx="2">
                  <c:v>26.225089323435753</c:v>
                </c:pt>
                <c:pt idx="3">
                  <c:v>24.230707053709185</c:v>
                </c:pt>
                <c:pt idx="4">
                  <c:v>21.031824001573085</c:v>
                </c:pt>
                <c:pt idx="5">
                  <c:v>16.638634370008994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27.678294738581766</c:v>
                </c:pt>
                <c:pt idx="1">
                  <c:v>26.86420907103976</c:v>
                </c:pt>
                <c:pt idx="2">
                  <c:v>25.371721541522362</c:v>
                </c:pt>
                <c:pt idx="3">
                  <c:v>22.834501238408137</c:v>
                </c:pt>
                <c:pt idx="4">
                  <c:v>19.028690846121567</c:v>
                </c:pt>
                <c:pt idx="5">
                  <c:v>14.27146171072533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27.678294738581766</c:v>
                </c:pt>
                <c:pt idx="1">
                  <c:v>26.86420907103976</c:v>
                </c:pt>
                <c:pt idx="2">
                  <c:v>25.371721541522362</c:v>
                </c:pt>
                <c:pt idx="3">
                  <c:v>22.834501238408137</c:v>
                </c:pt>
                <c:pt idx="4">
                  <c:v>19.028690846121567</c:v>
                </c:pt>
                <c:pt idx="5">
                  <c:v>14.27146171072533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25.447785644870596</c:v>
                </c:pt>
                <c:pt idx="1">
                  <c:v>23.15724720978319</c:v>
                </c:pt>
                <c:pt idx="2">
                  <c:v>19.624475047117819</c:v>
                </c:pt>
                <c:pt idx="3">
                  <c:v>15.036626232898897</c:v>
                </c:pt>
                <c:pt idx="4">
                  <c:v>10.245976634397675</c:v>
                </c:pt>
                <c:pt idx="5">
                  <c:v>6.2582414379776861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25.447785644870596</c:v>
                </c:pt>
                <c:pt idx="1">
                  <c:v>23.15724720978319</c:v>
                </c:pt>
                <c:pt idx="2">
                  <c:v>19.624475047117819</c:v>
                </c:pt>
                <c:pt idx="3">
                  <c:v>15.036626232898897</c:v>
                </c:pt>
                <c:pt idx="4">
                  <c:v>10.245976634397675</c:v>
                </c:pt>
                <c:pt idx="5">
                  <c:v>6.2582414379776861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14.091708714831992</c:v>
                </c:pt>
                <c:pt idx="1">
                  <c:v>9.7303908289678809</c:v>
                </c:pt>
                <c:pt idx="2">
                  <c:v>6.0101587982974136</c:v>
                </c:pt>
                <c:pt idx="3">
                  <c:v>3.405840560949613</c:v>
                </c:pt>
                <c:pt idx="4">
                  <c:v>1.8245847361406127</c:v>
                </c:pt>
                <c:pt idx="5">
                  <c:v>0.94608883659425957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14.091708714831992</c:v>
                </c:pt>
                <c:pt idx="1">
                  <c:v>9.7303908289678809</c:v>
                </c:pt>
                <c:pt idx="2">
                  <c:v>6.0101587982974136</c:v>
                </c:pt>
                <c:pt idx="3">
                  <c:v>3.405840560949613</c:v>
                </c:pt>
                <c:pt idx="4">
                  <c:v>1.8245847361406127</c:v>
                </c:pt>
                <c:pt idx="5">
                  <c:v>0.94608883659425957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3.5777531593767467E-2</c:v>
                </c:pt>
                <c:pt idx="1">
                  <c:v>3.6562162390381993E-2</c:v>
                </c:pt>
                <c:pt idx="2">
                  <c:v>3.8131423983611044E-2</c:v>
                </c:pt>
                <c:pt idx="3">
                  <c:v>4.1269947170069148E-2</c:v>
                </c:pt>
                <c:pt idx="4">
                  <c:v>4.7546993542985361E-2</c:v>
                </c:pt>
                <c:pt idx="5">
                  <c:v>6.0101086288817794E-2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3.5777531593767467E-2</c:v>
                </c:pt>
                <c:pt idx="1">
                  <c:v>3.6562162390381993E-2</c:v>
                </c:pt>
                <c:pt idx="2">
                  <c:v>3.8131423983611044E-2</c:v>
                </c:pt>
                <c:pt idx="3">
                  <c:v>4.1269947170069148E-2</c:v>
                </c:pt>
                <c:pt idx="4">
                  <c:v>4.7546993542985361E-2</c:v>
                </c:pt>
                <c:pt idx="5">
                  <c:v>6.0101086288817794E-2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3.6129393427047518E-2</c:v>
                </c:pt>
                <c:pt idx="1">
                  <c:v>3.7224248715292466E-2</c:v>
                </c:pt>
                <c:pt idx="2">
                  <c:v>3.9413959291782361E-2</c:v>
                </c:pt>
                <c:pt idx="3">
                  <c:v>4.3793380444762151E-2</c:v>
                </c:pt>
                <c:pt idx="4">
                  <c:v>5.2552222750721723E-2</c:v>
                </c:pt>
                <c:pt idx="5">
                  <c:v>7.0069907362640863E-2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3.6129393427047518E-2</c:v>
                </c:pt>
                <c:pt idx="1">
                  <c:v>3.7224248715292466E-2</c:v>
                </c:pt>
                <c:pt idx="2">
                  <c:v>3.9413959291782361E-2</c:v>
                </c:pt>
                <c:pt idx="3">
                  <c:v>4.3793380444762151E-2</c:v>
                </c:pt>
                <c:pt idx="4">
                  <c:v>5.2552222750721723E-2</c:v>
                </c:pt>
                <c:pt idx="5">
                  <c:v>7.0069907362640863E-2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3.9296149926568005E-2</c:v>
                </c:pt>
                <c:pt idx="1">
                  <c:v>4.3183025639486727E-2</c:v>
                </c:pt>
                <c:pt idx="2">
                  <c:v>5.0956777065324185E-2</c:v>
                </c:pt>
                <c:pt idx="3">
                  <c:v>6.6504279916999101E-2</c:v>
                </c:pt>
                <c:pt idx="4">
                  <c:v>9.7599285620348919E-2</c:v>
                </c:pt>
                <c:pt idx="5">
                  <c:v>0.15978929702704855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3.9296149926568005E-2</c:v>
                </c:pt>
                <c:pt idx="1">
                  <c:v>4.3183025639486727E-2</c:v>
                </c:pt>
                <c:pt idx="2">
                  <c:v>5.0956777065324185E-2</c:v>
                </c:pt>
                <c:pt idx="3">
                  <c:v>6.6504279916999101E-2</c:v>
                </c:pt>
                <c:pt idx="4">
                  <c:v>9.7599285620348919E-2</c:v>
                </c:pt>
                <c:pt idx="5">
                  <c:v>0.15978929702704855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7.0963714921772891E-2</c:v>
                </c:pt>
                <c:pt idx="1">
                  <c:v>0.10277079488142941</c:v>
                </c:pt>
                <c:pt idx="2">
                  <c:v>0.1663849548007425</c:v>
                </c:pt>
                <c:pt idx="3">
                  <c:v>0.29361327463936865</c:v>
                </c:pt>
                <c:pt idx="4">
                  <c:v>0.54806991431662089</c:v>
                </c:pt>
                <c:pt idx="5">
                  <c:v>1.0569831936711254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7.0963714921772891E-2</c:v>
                </c:pt>
                <c:pt idx="1">
                  <c:v>0.10277079488142941</c:v>
                </c:pt>
                <c:pt idx="2">
                  <c:v>0.1663849548007425</c:v>
                </c:pt>
                <c:pt idx="3">
                  <c:v>0.29361327463936865</c:v>
                </c:pt>
                <c:pt idx="4">
                  <c:v>0.54806991431662089</c:v>
                </c:pt>
                <c:pt idx="5">
                  <c:v>1.0569831936711254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3.5777531593767467E-2</c:v>
                </c:pt>
                <c:pt idx="1">
                  <c:v>3.5777531593767467E-2</c:v>
                </c:pt>
                <c:pt idx="2">
                  <c:v>3.6129393427047518E-2</c:v>
                </c:pt>
                <c:pt idx="3">
                  <c:v>3.6129393427047518E-2</c:v>
                </c:pt>
                <c:pt idx="4">
                  <c:v>3.9296149926568005E-2</c:v>
                </c:pt>
                <c:pt idx="5">
                  <c:v>3.9296149926568005E-2</c:v>
                </c:pt>
                <c:pt idx="6">
                  <c:v>7.0963714921772891E-2</c:v>
                </c:pt>
                <c:pt idx="7">
                  <c:v>7.0963714921772891E-2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3.6562162390381993E-2</c:v>
                </c:pt>
                <c:pt idx="1">
                  <c:v>3.6562162390381993E-2</c:v>
                </c:pt>
                <c:pt idx="2">
                  <c:v>3.7224248715292466E-2</c:v>
                </c:pt>
                <c:pt idx="3">
                  <c:v>3.7224248715292466E-2</c:v>
                </c:pt>
                <c:pt idx="4">
                  <c:v>4.3183025639486727E-2</c:v>
                </c:pt>
                <c:pt idx="5">
                  <c:v>4.3183025639486727E-2</c:v>
                </c:pt>
                <c:pt idx="6">
                  <c:v>0.10277079488142941</c:v>
                </c:pt>
                <c:pt idx="7">
                  <c:v>0.10277079488142941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3.8131423983611044E-2</c:v>
                </c:pt>
                <c:pt idx="1">
                  <c:v>3.8131423983611044E-2</c:v>
                </c:pt>
                <c:pt idx="2">
                  <c:v>3.9413959291782361E-2</c:v>
                </c:pt>
                <c:pt idx="3">
                  <c:v>3.9413959291782361E-2</c:v>
                </c:pt>
                <c:pt idx="4">
                  <c:v>5.0956777065324185E-2</c:v>
                </c:pt>
                <c:pt idx="5">
                  <c:v>5.0956777065324185E-2</c:v>
                </c:pt>
                <c:pt idx="6">
                  <c:v>0.1663849548007425</c:v>
                </c:pt>
                <c:pt idx="7">
                  <c:v>0.1663849548007425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4.1269947170069148E-2</c:v>
                </c:pt>
                <c:pt idx="1">
                  <c:v>4.1269947170069148E-2</c:v>
                </c:pt>
                <c:pt idx="2">
                  <c:v>4.3793380444762151E-2</c:v>
                </c:pt>
                <c:pt idx="3">
                  <c:v>4.3793380444762151E-2</c:v>
                </c:pt>
                <c:pt idx="4">
                  <c:v>6.6504279916999101E-2</c:v>
                </c:pt>
                <c:pt idx="5">
                  <c:v>6.6504279916999101E-2</c:v>
                </c:pt>
                <c:pt idx="6">
                  <c:v>0.29361327463936865</c:v>
                </c:pt>
                <c:pt idx="7">
                  <c:v>0.29361327463936865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4.7546993542985361E-2</c:v>
                </c:pt>
                <c:pt idx="1">
                  <c:v>4.7546993542985361E-2</c:v>
                </c:pt>
                <c:pt idx="2">
                  <c:v>5.2552222750721723E-2</c:v>
                </c:pt>
                <c:pt idx="3">
                  <c:v>5.2552222750721723E-2</c:v>
                </c:pt>
                <c:pt idx="4">
                  <c:v>9.7599285620348919E-2</c:v>
                </c:pt>
                <c:pt idx="5">
                  <c:v>9.7599285620348919E-2</c:v>
                </c:pt>
                <c:pt idx="6">
                  <c:v>0.54806991431662089</c:v>
                </c:pt>
                <c:pt idx="7">
                  <c:v>0.54806991431662089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6.0101086288817794E-2</c:v>
                </c:pt>
                <c:pt idx="1">
                  <c:v>6.0101086288817794E-2</c:v>
                </c:pt>
                <c:pt idx="2">
                  <c:v>7.0069907362640863E-2</c:v>
                </c:pt>
                <c:pt idx="3">
                  <c:v>7.0069907362640863E-2</c:v>
                </c:pt>
                <c:pt idx="4">
                  <c:v>0.15978929702704855</c:v>
                </c:pt>
                <c:pt idx="5">
                  <c:v>0.15978929702704855</c:v>
                </c:pt>
                <c:pt idx="6">
                  <c:v>1.0569831936711254</c:v>
                </c:pt>
                <c:pt idx="7">
                  <c:v>1.0569831936711254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28.266279760308723</c:v>
                </c:pt>
                <c:pt idx="16">
                  <c:v>27.648969932470795</c:v>
                </c:pt>
                <c:pt idx="17">
                  <c:v>26.491853966056464</c:v>
                </c:pt>
                <c:pt idx="18">
                  <c:v>24.445734372973757</c:v>
                </c:pt>
                <c:pt idx="19">
                  <c:v>21.174825157592736</c:v>
                </c:pt>
                <c:pt idx="20">
                  <c:v>16.704583110360019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27.855383024999103</c:v>
                </c:pt>
                <c:pt idx="31">
                  <c:v>27.008458675287844</c:v>
                </c:pt>
                <c:pt idx="32">
                  <c:v>25.460254545069006</c:v>
                </c:pt>
                <c:pt idx="33">
                  <c:v>22.841563598701008</c:v>
                </c:pt>
                <c:pt idx="34">
                  <c:v>18.944521172128827</c:v>
                </c:pt>
                <c:pt idx="35">
                  <c:v>14.124802544339577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27.855383024999103</c:v>
                </c:pt>
                <c:pt idx="46">
                  <c:v>27.008458675287844</c:v>
                </c:pt>
                <c:pt idx="47">
                  <c:v>25.460254545069006</c:v>
                </c:pt>
                <c:pt idx="48">
                  <c:v>22.841563598701008</c:v>
                </c:pt>
                <c:pt idx="49">
                  <c:v>18.944521172128827</c:v>
                </c:pt>
                <c:pt idx="50">
                  <c:v>14.124802544339577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24.753996399814817</c:v>
                </c:pt>
                <c:pt idx="61">
                  <c:v>22.513399293911011</c:v>
                </c:pt>
                <c:pt idx="62">
                  <c:v>19.062526818194012</c:v>
                </c:pt>
                <c:pt idx="63">
                  <c:v>14.589841009425086</c:v>
                </c:pt>
                <c:pt idx="64">
                  <c:v>9.9300287079209806</c:v>
                </c:pt>
                <c:pt idx="65">
                  <c:v>6.0594219216783873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24.753996399814817</c:v>
                </c:pt>
                <c:pt idx="76">
                  <c:v>22.513399293911011</c:v>
                </c:pt>
                <c:pt idx="77">
                  <c:v>19.062526818194012</c:v>
                </c:pt>
                <c:pt idx="78">
                  <c:v>14.589841009425086</c:v>
                </c:pt>
                <c:pt idx="79">
                  <c:v>9.9300287079209806</c:v>
                </c:pt>
                <c:pt idx="80">
                  <c:v>6.0594219216783873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13.943002961435303</c:v>
                </c:pt>
                <c:pt idx="91">
                  <c:v>10.427508129743737</c:v>
                </c:pt>
                <c:pt idx="92">
                  <c:v>6.9319551758289153</c:v>
                </c:pt>
                <c:pt idx="93">
                  <c:v>4.1497571962416062</c:v>
                </c:pt>
                <c:pt idx="94">
                  <c:v>2.3019464293336016</c:v>
                </c:pt>
                <c:pt idx="95">
                  <c:v>1.2175981669172562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13.943002961435303</c:v>
                </c:pt>
                <c:pt idx="106">
                  <c:v>10.427508129743737</c:v>
                </c:pt>
                <c:pt idx="107">
                  <c:v>6.9319551758289153</c:v>
                </c:pt>
                <c:pt idx="108">
                  <c:v>4.1497571962416062</c:v>
                </c:pt>
                <c:pt idx="109">
                  <c:v>2.3019464293336016</c:v>
                </c:pt>
                <c:pt idx="110">
                  <c:v>1.2175981669172562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28.266279760308723</c:v>
                </c:pt>
                <c:pt idx="1">
                  <c:v>27.648969932470795</c:v>
                </c:pt>
                <c:pt idx="2">
                  <c:v>26.491853966056464</c:v>
                </c:pt>
                <c:pt idx="3">
                  <c:v>24.445734372973757</c:v>
                </c:pt>
                <c:pt idx="4">
                  <c:v>21.174825157592736</c:v>
                </c:pt>
                <c:pt idx="5">
                  <c:v>16.704583110360019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27.855383024999103</c:v>
                </c:pt>
                <c:pt idx="1">
                  <c:v>27.008458675287844</c:v>
                </c:pt>
                <c:pt idx="2">
                  <c:v>25.460254545069006</c:v>
                </c:pt>
                <c:pt idx="3">
                  <c:v>22.841563598701008</c:v>
                </c:pt>
                <c:pt idx="4">
                  <c:v>18.944521172128827</c:v>
                </c:pt>
                <c:pt idx="5">
                  <c:v>14.124802544339577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27.855383024999103</c:v>
                </c:pt>
                <c:pt idx="1">
                  <c:v>27.008458675287844</c:v>
                </c:pt>
                <c:pt idx="2">
                  <c:v>25.460254545069006</c:v>
                </c:pt>
                <c:pt idx="3">
                  <c:v>22.841563598701008</c:v>
                </c:pt>
                <c:pt idx="4">
                  <c:v>18.944521172128827</c:v>
                </c:pt>
                <c:pt idx="5">
                  <c:v>14.124802544339577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24.753996399814817</c:v>
                </c:pt>
                <c:pt idx="1">
                  <c:v>22.513399293911011</c:v>
                </c:pt>
                <c:pt idx="2">
                  <c:v>19.062526818194012</c:v>
                </c:pt>
                <c:pt idx="3">
                  <c:v>14.589841009425086</c:v>
                </c:pt>
                <c:pt idx="4">
                  <c:v>9.9300287079209806</c:v>
                </c:pt>
                <c:pt idx="5">
                  <c:v>6.0594219216783873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24.753996399814817</c:v>
                </c:pt>
                <c:pt idx="1">
                  <c:v>22.513399293911011</c:v>
                </c:pt>
                <c:pt idx="2">
                  <c:v>19.062526818194012</c:v>
                </c:pt>
                <c:pt idx="3">
                  <c:v>14.589841009425086</c:v>
                </c:pt>
                <c:pt idx="4">
                  <c:v>9.9300287079209806</c:v>
                </c:pt>
                <c:pt idx="5">
                  <c:v>6.0594219216783873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13.943002961435303</c:v>
                </c:pt>
                <c:pt idx="1">
                  <c:v>10.427508129743737</c:v>
                </c:pt>
                <c:pt idx="2">
                  <c:v>6.9319551758289153</c:v>
                </c:pt>
                <c:pt idx="3">
                  <c:v>4.1497571962416062</c:v>
                </c:pt>
                <c:pt idx="4">
                  <c:v>2.3019464293336016</c:v>
                </c:pt>
                <c:pt idx="5">
                  <c:v>1.2175981669172562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13.943002961435303</c:v>
                </c:pt>
                <c:pt idx="1">
                  <c:v>10.427508129743737</c:v>
                </c:pt>
                <c:pt idx="2">
                  <c:v>6.9319551758289153</c:v>
                </c:pt>
                <c:pt idx="3">
                  <c:v>4.1497571962416062</c:v>
                </c:pt>
                <c:pt idx="4">
                  <c:v>2.3019464293336016</c:v>
                </c:pt>
                <c:pt idx="5">
                  <c:v>1.2175981669172562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3.5377842732745884E-2</c:v>
                </c:pt>
                <c:pt idx="1">
                  <c:v>3.6167712664970049E-2</c:v>
                </c:pt>
                <c:pt idx="2">
                  <c:v>3.7747452529418364E-2</c:v>
                </c:pt>
                <c:pt idx="3">
                  <c:v>4.0906932258315001E-2</c:v>
                </c:pt>
                <c:pt idx="4">
                  <c:v>4.7225891716108283E-2</c:v>
                </c:pt>
                <c:pt idx="5">
                  <c:v>5.9863810631694832E-2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3.5377842732745884E-2</c:v>
                </c:pt>
                <c:pt idx="1">
                  <c:v>3.6167712664970049E-2</c:v>
                </c:pt>
                <c:pt idx="2">
                  <c:v>3.7747452529418364E-2</c:v>
                </c:pt>
                <c:pt idx="3">
                  <c:v>4.0906932258315001E-2</c:v>
                </c:pt>
                <c:pt idx="4">
                  <c:v>4.7225891716108283E-2</c:v>
                </c:pt>
                <c:pt idx="5">
                  <c:v>5.9863810631694832E-2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3.5899703805994686E-2</c:v>
                </c:pt>
                <c:pt idx="1">
                  <c:v>3.7025437549865751E-2</c:v>
                </c:pt>
                <c:pt idx="2">
                  <c:v>3.927690503760789E-2</c:v>
                </c:pt>
                <c:pt idx="3">
                  <c:v>4.3779840013092174E-2</c:v>
                </c:pt>
                <c:pt idx="4">
                  <c:v>5.2785709964060727E-2</c:v>
                </c:pt>
                <c:pt idx="5">
                  <c:v>7.0797449865997841E-2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3.5899703805994686E-2</c:v>
                </c:pt>
                <c:pt idx="1">
                  <c:v>3.7025437549865751E-2</c:v>
                </c:pt>
                <c:pt idx="2">
                  <c:v>3.927690503760789E-2</c:v>
                </c:pt>
                <c:pt idx="3">
                  <c:v>4.3779840013092174E-2</c:v>
                </c:pt>
                <c:pt idx="4">
                  <c:v>5.2785709964060727E-2</c:v>
                </c:pt>
                <c:pt idx="5">
                  <c:v>7.0797449865997841E-2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4.0397517388646019E-2</c:v>
                </c:pt>
                <c:pt idx="1">
                  <c:v>4.4417992456184115E-2</c:v>
                </c:pt>
                <c:pt idx="2">
                  <c:v>5.245894259126032E-2</c:v>
                </c:pt>
                <c:pt idx="3">
                  <c:v>6.8540842861412724E-2</c:v>
                </c:pt>
                <c:pt idx="4">
                  <c:v>0.1007046434017175</c:v>
                </c:pt>
                <c:pt idx="5">
                  <c:v>0.16503224448232712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4.0397517388646019E-2</c:v>
                </c:pt>
                <c:pt idx="1">
                  <c:v>4.4417992456184115E-2</c:v>
                </c:pt>
                <c:pt idx="2">
                  <c:v>5.245894259126032E-2</c:v>
                </c:pt>
                <c:pt idx="3">
                  <c:v>6.8540842861412724E-2</c:v>
                </c:pt>
                <c:pt idx="4">
                  <c:v>0.1007046434017175</c:v>
                </c:pt>
                <c:pt idx="5">
                  <c:v>0.16503224448232712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7.1720561400286709E-2</c:v>
                </c:pt>
                <c:pt idx="1">
                  <c:v>9.5900188957663821E-2</c:v>
                </c:pt>
                <c:pt idx="2">
                  <c:v>0.144259444072418</c:v>
                </c:pt>
                <c:pt idx="3">
                  <c:v>0.24097795430192639</c:v>
                </c:pt>
                <c:pt idx="4">
                  <c:v>0.43441497476094326</c:v>
                </c:pt>
                <c:pt idx="5">
                  <c:v>0.82128901567897694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7.1720561400286709E-2</c:v>
                </c:pt>
                <c:pt idx="1">
                  <c:v>9.5900188957663821E-2</c:v>
                </c:pt>
                <c:pt idx="2">
                  <c:v>0.144259444072418</c:v>
                </c:pt>
                <c:pt idx="3">
                  <c:v>0.24097795430192639</c:v>
                </c:pt>
                <c:pt idx="4">
                  <c:v>0.43441497476094326</c:v>
                </c:pt>
                <c:pt idx="5">
                  <c:v>0.82128901567897694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3.5377842732745884E-2</c:v>
                </c:pt>
                <c:pt idx="1">
                  <c:v>3.5377842732745884E-2</c:v>
                </c:pt>
                <c:pt idx="2">
                  <c:v>3.5899703805994686E-2</c:v>
                </c:pt>
                <c:pt idx="3">
                  <c:v>3.5899703805994686E-2</c:v>
                </c:pt>
                <c:pt idx="4">
                  <c:v>4.0397517388646019E-2</c:v>
                </c:pt>
                <c:pt idx="5">
                  <c:v>4.0397517388646019E-2</c:v>
                </c:pt>
                <c:pt idx="6">
                  <c:v>7.1720561400286709E-2</c:v>
                </c:pt>
                <c:pt idx="7">
                  <c:v>7.1720561400286709E-2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3.6167712664970049E-2</c:v>
                </c:pt>
                <c:pt idx="1">
                  <c:v>3.6167712664970049E-2</c:v>
                </c:pt>
                <c:pt idx="2">
                  <c:v>3.7025437549865751E-2</c:v>
                </c:pt>
                <c:pt idx="3">
                  <c:v>3.7025437549865751E-2</c:v>
                </c:pt>
                <c:pt idx="4">
                  <c:v>4.4417992456184115E-2</c:v>
                </c:pt>
                <c:pt idx="5">
                  <c:v>4.4417992456184115E-2</c:v>
                </c:pt>
                <c:pt idx="6">
                  <c:v>9.5900188957663821E-2</c:v>
                </c:pt>
                <c:pt idx="7">
                  <c:v>9.5900188957663821E-2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3.7747452529418364E-2</c:v>
                </c:pt>
                <c:pt idx="1">
                  <c:v>3.7747452529418364E-2</c:v>
                </c:pt>
                <c:pt idx="2">
                  <c:v>3.927690503760789E-2</c:v>
                </c:pt>
                <c:pt idx="3">
                  <c:v>3.927690503760789E-2</c:v>
                </c:pt>
                <c:pt idx="4">
                  <c:v>5.245894259126032E-2</c:v>
                </c:pt>
                <c:pt idx="5">
                  <c:v>5.245894259126032E-2</c:v>
                </c:pt>
                <c:pt idx="6">
                  <c:v>0.144259444072418</c:v>
                </c:pt>
                <c:pt idx="7">
                  <c:v>0.144259444072418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4.0906932258315001E-2</c:v>
                </c:pt>
                <c:pt idx="1">
                  <c:v>4.0906932258315001E-2</c:v>
                </c:pt>
                <c:pt idx="2">
                  <c:v>4.3779840013092174E-2</c:v>
                </c:pt>
                <c:pt idx="3">
                  <c:v>4.3779840013092174E-2</c:v>
                </c:pt>
                <c:pt idx="4">
                  <c:v>6.8540842861412724E-2</c:v>
                </c:pt>
                <c:pt idx="5">
                  <c:v>6.8540842861412724E-2</c:v>
                </c:pt>
                <c:pt idx="6">
                  <c:v>0.24097795430192639</c:v>
                </c:pt>
                <c:pt idx="7">
                  <c:v>0.24097795430192639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4.7225891716108283E-2</c:v>
                </c:pt>
                <c:pt idx="1">
                  <c:v>4.7225891716108283E-2</c:v>
                </c:pt>
                <c:pt idx="2">
                  <c:v>5.2785709964060727E-2</c:v>
                </c:pt>
                <c:pt idx="3">
                  <c:v>5.2785709964060727E-2</c:v>
                </c:pt>
                <c:pt idx="4">
                  <c:v>0.1007046434017175</c:v>
                </c:pt>
                <c:pt idx="5">
                  <c:v>0.1007046434017175</c:v>
                </c:pt>
                <c:pt idx="6">
                  <c:v>0.43441497476094326</c:v>
                </c:pt>
                <c:pt idx="7">
                  <c:v>0.43441497476094326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5.9863810631694832E-2</c:v>
                </c:pt>
                <c:pt idx="1">
                  <c:v>5.9863810631694832E-2</c:v>
                </c:pt>
                <c:pt idx="2">
                  <c:v>7.0797449865997841E-2</c:v>
                </c:pt>
                <c:pt idx="3">
                  <c:v>7.0797449865997841E-2</c:v>
                </c:pt>
                <c:pt idx="4">
                  <c:v>0.16503224448232712</c:v>
                </c:pt>
                <c:pt idx="5">
                  <c:v>0.16503224448232712</c:v>
                </c:pt>
                <c:pt idx="6">
                  <c:v>0.82128901567897694</c:v>
                </c:pt>
                <c:pt idx="7">
                  <c:v>0.82128901567897694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equation'!$AP$68:$AW$68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</c:numCache>
            </c:numRef>
          </c:xVal>
          <c:yVal>
            <c:numRef>
              <c:f>'Modifier equation'!$AP$74:$AW$74</c:f>
              <c:numCache>
                <c:formatCode>General</c:formatCode>
                <c:ptCount val="8"/>
                <c:pt idx="0">
                  <c:v>5.9863810631694832E-2</c:v>
                </c:pt>
                <c:pt idx="1">
                  <c:v>5.9863810631694832E-2</c:v>
                </c:pt>
                <c:pt idx="2">
                  <c:v>7.0797449865997841E-2</c:v>
                </c:pt>
                <c:pt idx="3">
                  <c:v>7.0797449865997841E-2</c:v>
                </c:pt>
                <c:pt idx="4">
                  <c:v>0.16503224448232712</c:v>
                </c:pt>
                <c:pt idx="5">
                  <c:v>0.16503224448232712</c:v>
                </c:pt>
                <c:pt idx="6">
                  <c:v>0.82128901567897694</c:v>
                </c:pt>
                <c:pt idx="7">
                  <c:v>0.82128901567897694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9D-4746-9F44-DDA93905F2DC}"/>
            </c:ext>
          </c:extLst>
        </c:ser>
        <c:ser>
          <c:idx val="6"/>
          <c:order val="1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9D-4746-9F44-DDA93905F2DC}"/>
            </c:ext>
          </c:extLst>
        </c:ser>
        <c:ser>
          <c:idx val="7"/>
          <c:order val="2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9D-4746-9F44-DDA93905F2DC}"/>
            </c:ext>
          </c:extLst>
        </c:ser>
        <c:ser>
          <c:idx val="8"/>
          <c:order val="3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E9D-4746-9F44-DDA93905F2DC}"/>
            </c:ext>
          </c:extLst>
        </c:ser>
        <c:ser>
          <c:idx val="9"/>
          <c:order val="4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9D-4746-9F44-DDA93905F2DC}"/>
            </c:ext>
          </c:extLst>
        </c:ser>
        <c:ser>
          <c:idx val="10"/>
          <c:order val="5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E9D-4746-9F44-DDA93905F2DC}"/>
            </c:ext>
          </c:extLst>
        </c:ser>
        <c:ser>
          <c:idx val="11"/>
          <c:order val="6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E9D-4746-9F44-DDA93905F2DC}"/>
            </c:ext>
          </c:extLst>
        </c:ser>
        <c:ser>
          <c:idx val="12"/>
          <c:order val="7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E9D-4746-9F44-DDA93905F2DC}"/>
            </c:ext>
          </c:extLst>
        </c:ser>
        <c:ser>
          <c:idx val="13"/>
          <c:order val="8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E9D-4746-9F44-DDA93905F2DC}"/>
            </c:ext>
          </c:extLst>
        </c:ser>
        <c:ser>
          <c:idx val="14"/>
          <c:order val="9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E9D-4746-9F44-DDA93905F2DC}"/>
            </c:ext>
          </c:extLst>
        </c:ser>
        <c:ser>
          <c:idx val="15"/>
          <c:order val="1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3.7700282752120645E-2</c:v>
                </c:pt>
                <c:pt idx="1">
                  <c:v>3.5904064340083294E-2</c:v>
                </c:pt>
                <c:pt idx="2">
                  <c:v>3.6378187638691842E-2</c:v>
                </c:pt>
                <c:pt idx="3">
                  <c:v>3.7285607755406409E-2</c:v>
                </c:pt>
                <c:pt idx="4">
                  <c:v>4.2777088591350473E-2</c:v>
                </c:pt>
                <c:pt idx="5">
                  <c:v>4.1296716911005574E-2</c:v>
                </c:pt>
                <c:pt idx="6">
                  <c:v>6.8596515297022917E-2</c:v>
                </c:pt>
                <c:pt idx="7">
                  <c:v>6.8101334786161816E-2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E9D-4746-9F44-DDA93905F2DC}"/>
            </c:ext>
          </c:extLst>
        </c:ser>
        <c:ser>
          <c:idx val="16"/>
          <c:order val="1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3.6824274561791132E-2</c:v>
                </c:pt>
                <c:pt idx="1">
                  <c:v>3.3919001424598062E-2</c:v>
                </c:pt>
                <c:pt idx="2">
                  <c:v>3.5737259666928742E-2</c:v>
                </c:pt>
                <c:pt idx="3">
                  <c:v>3.60893572485474E-2</c:v>
                </c:pt>
                <c:pt idx="4">
                  <c:v>4.4897409419476494E-2</c:v>
                </c:pt>
                <c:pt idx="5">
                  <c:v>4.483500717360115E-2</c:v>
                </c:pt>
                <c:pt idx="6">
                  <c:v>9.6089170750456421E-2</c:v>
                </c:pt>
                <c:pt idx="7">
                  <c:v>9.8096919756719636E-2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E9D-4746-9F44-DDA93905F2DC}"/>
            </c:ext>
          </c:extLst>
        </c:ser>
        <c:ser>
          <c:idx val="17"/>
          <c:order val="1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3.8818368852140836E-2</c:v>
                </c:pt>
                <c:pt idx="1">
                  <c:v>3.6015270474681269E-2</c:v>
                </c:pt>
                <c:pt idx="2">
                  <c:v>3.7901758641600967E-2</c:v>
                </c:pt>
                <c:pt idx="3">
                  <c:v>3.8537130525261087E-2</c:v>
                </c:pt>
                <c:pt idx="4">
                  <c:v>5.3653825517759414E-2</c:v>
                </c:pt>
                <c:pt idx="5">
                  <c:v>5.2598358931201343E-2</c:v>
                </c:pt>
                <c:pt idx="6">
                  <c:v>0.15248551387618176</c:v>
                </c:pt>
                <c:pt idx="7">
                  <c:v>0.15673981191222572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E9D-4746-9F44-DDA93905F2DC}"/>
            </c:ext>
          </c:extLst>
        </c:ser>
        <c:ser>
          <c:idx val="18"/>
          <c:order val="1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4.2131872761744259E-2</c:v>
                </c:pt>
                <c:pt idx="1">
                  <c:v>3.9135879774577331E-2</c:v>
                </c:pt>
                <c:pt idx="2">
                  <c:v>4.2092856842193875E-2</c:v>
                </c:pt>
                <c:pt idx="3">
                  <c:v>4.325446602361694E-2</c:v>
                </c:pt>
                <c:pt idx="4">
                  <c:v>6.9343318771236395E-2</c:v>
                </c:pt>
                <c:pt idx="5">
                  <c:v>6.8133814812291346E-2</c:v>
                </c:pt>
                <c:pt idx="6">
                  <c:v>0.2573340195573855</c:v>
                </c:pt>
                <c:pt idx="7">
                  <c:v>0.26695141484249868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E9D-4746-9F44-DDA93905F2DC}"/>
            </c:ext>
          </c:extLst>
        </c:ser>
        <c:ser>
          <c:idx val="19"/>
          <c:order val="1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4.816491667469415E-2</c:v>
                </c:pt>
                <c:pt idx="1">
                  <c:v>4.6567942628294681E-2</c:v>
                </c:pt>
                <c:pt idx="2">
                  <c:v>5.163155720776539E-2</c:v>
                </c:pt>
                <c:pt idx="3">
                  <c:v>5.1216389244558264E-2</c:v>
                </c:pt>
                <c:pt idx="4">
                  <c:v>9.9058940069341253E-2</c:v>
                </c:pt>
                <c:pt idx="5">
                  <c:v>9.963136395337252E-2</c:v>
                </c:pt>
                <c:pt idx="6">
                  <c:v>0.44247787610619471</c:v>
                </c:pt>
                <c:pt idx="7">
                  <c:v>0.4504504504504504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E9D-4746-9F44-DDA93905F2DC}"/>
            </c:ext>
          </c:extLst>
        </c:ser>
        <c:ser>
          <c:idx val="20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6.5006825716700259E-2</c:v>
                </c:pt>
                <c:pt idx="1">
                  <c:v>6.2344139650872821E-2</c:v>
                </c:pt>
                <c:pt idx="2">
                  <c:v>7.0234583508919798E-2</c:v>
                </c:pt>
                <c:pt idx="3">
                  <c:v>7.1128814282665917E-2</c:v>
                </c:pt>
                <c:pt idx="4">
                  <c:v>0.15622558975160131</c:v>
                </c:pt>
                <c:pt idx="5">
                  <c:v>0.15547263681592038</c:v>
                </c:pt>
                <c:pt idx="6">
                  <c:v>0.78802206461780933</c:v>
                </c:pt>
                <c:pt idx="7">
                  <c:v>0.82712985938792383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E9D-4746-9F44-DDA93905F2DC}"/>
            </c:ext>
          </c:extLst>
        </c:ser>
        <c:ser>
          <c:idx val="21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E9D-4746-9F44-DDA93905F2DC}"/>
            </c:ext>
          </c:extLst>
        </c:ser>
        <c:ser>
          <c:idx val="22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E9D-4746-9F44-DDA93905F2DC}"/>
            </c:ext>
          </c:extLst>
        </c:ser>
        <c:ser>
          <c:idx val="23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E9D-4746-9F44-DDA93905F2DC}"/>
            </c:ext>
          </c:extLst>
        </c:ser>
        <c:ser>
          <c:idx val="24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E9D-4746-9F44-DDA93905F2DC}"/>
            </c:ext>
          </c:extLst>
        </c:ser>
        <c:ser>
          <c:idx val="25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E9D-4746-9F44-DDA93905F2DC}"/>
            </c:ext>
          </c:extLst>
        </c:ser>
        <c:ser>
          <c:idx val="26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E9D-4746-9F44-DDA93905F2DC}"/>
            </c:ext>
          </c:extLst>
        </c:ser>
        <c:ser>
          <c:idx val="27"/>
          <c:order val="22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E9D-4746-9F44-DDA93905F2DC}"/>
            </c:ext>
          </c:extLst>
        </c:ser>
        <c:ser>
          <c:idx val="28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E9D-4746-9F44-DDA93905F2DC}"/>
            </c:ext>
          </c:extLst>
        </c:ser>
        <c:ser>
          <c:idx val="29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1.6699999999999999E-4</c:v>
                </c:pt>
                <c:pt idx="3">
                  <c:v>1.6699999999999999E-4</c:v>
                </c:pt>
                <c:pt idx="4">
                  <c:v>1.67E-3</c:v>
                </c:pt>
                <c:pt idx="5">
                  <c:v>1.67E-3</c:v>
                </c:pt>
                <c:pt idx="6">
                  <c:v>1.67E-2</c:v>
                </c:pt>
                <c:pt idx="7">
                  <c:v>1.67E-2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E9D-4746-9F44-DDA93905F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27.90012610319576</c:v>
                </c:pt>
                <c:pt idx="16">
                  <c:v>27.312619524365708</c:v>
                </c:pt>
                <c:pt idx="17">
                  <c:v>26.2088350498232</c:v>
                </c:pt>
                <c:pt idx="18">
                  <c:v>24.248894634818207</c:v>
                </c:pt>
                <c:pt idx="19">
                  <c:v>21.094004874263224</c:v>
                </c:pt>
                <c:pt idx="20">
                  <c:v>16.738497848838179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27.648428126414714</c:v>
                </c:pt>
                <c:pt idx="31">
                  <c:v>26.834333948802495</c:v>
                </c:pt>
                <c:pt idx="32">
                  <c:v>25.34197057808835</c:v>
                </c:pt>
                <c:pt idx="33">
                  <c:v>22.805376348958607</c:v>
                </c:pt>
                <c:pt idx="34">
                  <c:v>19.00148461386895</c:v>
                </c:pt>
                <c:pt idx="35">
                  <c:v>14.248306009148877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27.648428126414714</c:v>
                </c:pt>
                <c:pt idx="46">
                  <c:v>26.834333948802495</c:v>
                </c:pt>
                <c:pt idx="47">
                  <c:v>25.34197057808835</c:v>
                </c:pt>
                <c:pt idx="48">
                  <c:v>22.805376348958607</c:v>
                </c:pt>
                <c:pt idx="49">
                  <c:v>19.00148461386895</c:v>
                </c:pt>
                <c:pt idx="50">
                  <c:v>14.248306009148877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25.572159805927587</c:v>
                </c:pt>
                <c:pt idx="61">
                  <c:v>23.180932909752372</c:v>
                </c:pt>
                <c:pt idx="62">
                  <c:v>19.528712460774067</c:v>
                </c:pt>
                <c:pt idx="63">
                  <c:v>14.849539855488789</c:v>
                </c:pt>
                <c:pt idx="64">
                  <c:v>10.038834598939156</c:v>
                </c:pt>
                <c:pt idx="65">
                  <c:v>6.0917975082390745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25.572159805927587</c:v>
                </c:pt>
                <c:pt idx="76">
                  <c:v>23.180932909752372</c:v>
                </c:pt>
                <c:pt idx="77">
                  <c:v>19.528712460774067</c:v>
                </c:pt>
                <c:pt idx="78">
                  <c:v>14.849539855488789</c:v>
                </c:pt>
                <c:pt idx="79">
                  <c:v>10.038834598939156</c:v>
                </c:pt>
                <c:pt idx="80">
                  <c:v>6.0917975082390745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14.604705469226793</c:v>
                </c:pt>
                <c:pt idx="91">
                  <c:v>9.8163349765675161</c:v>
                </c:pt>
                <c:pt idx="92">
                  <c:v>5.9287057699184835</c:v>
                </c:pt>
                <c:pt idx="93">
                  <c:v>3.3082939404770522</c:v>
                </c:pt>
                <c:pt idx="94">
                  <c:v>1.7560185949210136</c:v>
                </c:pt>
                <c:pt idx="95">
                  <c:v>0.90590463525741427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14.604705469226793</c:v>
                </c:pt>
                <c:pt idx="106">
                  <c:v>9.8163349765675161</c:v>
                </c:pt>
                <c:pt idx="107">
                  <c:v>5.9287057699184835</c:v>
                </c:pt>
                <c:pt idx="108">
                  <c:v>3.3082939404770522</c:v>
                </c:pt>
                <c:pt idx="109">
                  <c:v>1.7560185949210136</c:v>
                </c:pt>
                <c:pt idx="110">
                  <c:v>0.90590463525741427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27.90012610319576</c:v>
                </c:pt>
                <c:pt idx="1">
                  <c:v>27.312619524365708</c:v>
                </c:pt>
                <c:pt idx="2">
                  <c:v>26.2088350498232</c:v>
                </c:pt>
                <c:pt idx="3">
                  <c:v>24.248894634818207</c:v>
                </c:pt>
                <c:pt idx="4">
                  <c:v>21.094004874263224</c:v>
                </c:pt>
                <c:pt idx="5">
                  <c:v>16.738497848838179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27.648428126414714</c:v>
                </c:pt>
                <c:pt idx="1">
                  <c:v>26.834333948802495</c:v>
                </c:pt>
                <c:pt idx="2">
                  <c:v>25.34197057808835</c:v>
                </c:pt>
                <c:pt idx="3">
                  <c:v>22.805376348958607</c:v>
                </c:pt>
                <c:pt idx="4">
                  <c:v>19.00148461386895</c:v>
                </c:pt>
                <c:pt idx="5">
                  <c:v>14.248306009148877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27.648428126414714</c:v>
                </c:pt>
                <c:pt idx="1">
                  <c:v>26.834333948802495</c:v>
                </c:pt>
                <c:pt idx="2">
                  <c:v>25.34197057808835</c:v>
                </c:pt>
                <c:pt idx="3">
                  <c:v>22.805376348958607</c:v>
                </c:pt>
                <c:pt idx="4">
                  <c:v>19.00148461386895</c:v>
                </c:pt>
                <c:pt idx="5">
                  <c:v>14.248306009148877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25.572159805927587</c:v>
                </c:pt>
                <c:pt idx="1">
                  <c:v>23.180932909752372</c:v>
                </c:pt>
                <c:pt idx="2">
                  <c:v>19.528712460774067</c:v>
                </c:pt>
                <c:pt idx="3">
                  <c:v>14.849539855488789</c:v>
                </c:pt>
                <c:pt idx="4">
                  <c:v>10.038834598939156</c:v>
                </c:pt>
                <c:pt idx="5">
                  <c:v>6.0917975082390745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25.572159805927587</c:v>
                </c:pt>
                <c:pt idx="1">
                  <c:v>23.180932909752372</c:v>
                </c:pt>
                <c:pt idx="2">
                  <c:v>19.528712460774067</c:v>
                </c:pt>
                <c:pt idx="3">
                  <c:v>14.849539855488789</c:v>
                </c:pt>
                <c:pt idx="4">
                  <c:v>10.038834598939156</c:v>
                </c:pt>
                <c:pt idx="5">
                  <c:v>6.0917975082390745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14.604705469226793</c:v>
                </c:pt>
                <c:pt idx="1">
                  <c:v>9.8163349765675161</c:v>
                </c:pt>
                <c:pt idx="2">
                  <c:v>5.9287057699184835</c:v>
                </c:pt>
                <c:pt idx="3">
                  <c:v>3.3082939404770522</c:v>
                </c:pt>
                <c:pt idx="4">
                  <c:v>1.7560185949210136</c:v>
                </c:pt>
                <c:pt idx="5">
                  <c:v>0.90590463525741427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14.604705469226793</c:v>
                </c:pt>
                <c:pt idx="1">
                  <c:v>9.8163349765675161</c:v>
                </c:pt>
                <c:pt idx="2">
                  <c:v>5.9287057699184835</c:v>
                </c:pt>
                <c:pt idx="3">
                  <c:v>3.3082939404770522</c:v>
                </c:pt>
                <c:pt idx="4">
                  <c:v>1.7560185949210136</c:v>
                </c:pt>
                <c:pt idx="5">
                  <c:v>0.90590463525741427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3.5842131906545657E-2</c:v>
                </c:pt>
                <c:pt idx="1">
                  <c:v>3.6613112085711719E-2</c:v>
                </c:pt>
                <c:pt idx="2">
                  <c:v>3.8155072444043855E-2</c:v>
                </c:pt>
                <c:pt idx="3">
                  <c:v>4.1238993160708129E-2</c:v>
                </c:pt>
                <c:pt idx="4">
                  <c:v>4.7406834594036676E-2</c:v>
                </c:pt>
                <c:pt idx="5">
                  <c:v>5.974251746069377E-2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3.5842131906545657E-2</c:v>
                </c:pt>
                <c:pt idx="1">
                  <c:v>3.6613112085711719E-2</c:v>
                </c:pt>
                <c:pt idx="2">
                  <c:v>3.8155072444043855E-2</c:v>
                </c:pt>
                <c:pt idx="3">
                  <c:v>4.1238993160708129E-2</c:v>
                </c:pt>
                <c:pt idx="4">
                  <c:v>4.7406834594036676E-2</c:v>
                </c:pt>
                <c:pt idx="5">
                  <c:v>5.974251746069377E-2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3.6168421417224129E-2</c:v>
                </c:pt>
                <c:pt idx="1">
                  <c:v>3.726569110706867E-2</c:v>
                </c:pt>
                <c:pt idx="2">
                  <c:v>3.9460230486757758E-2</c:v>
                </c:pt>
                <c:pt idx="3">
                  <c:v>4.384930924613592E-2</c:v>
                </c:pt>
                <c:pt idx="4">
                  <c:v>5.2627466764892272E-2</c:v>
                </c:pt>
                <c:pt idx="5">
                  <c:v>7.0183781802404949E-2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3.6168421417224129E-2</c:v>
                </c:pt>
                <c:pt idx="1">
                  <c:v>3.726569110706867E-2</c:v>
                </c:pt>
                <c:pt idx="2">
                  <c:v>3.9460230486757758E-2</c:v>
                </c:pt>
                <c:pt idx="3">
                  <c:v>4.384930924613592E-2</c:v>
                </c:pt>
                <c:pt idx="4">
                  <c:v>5.2627466764892272E-2</c:v>
                </c:pt>
                <c:pt idx="5">
                  <c:v>7.0183781802404949E-2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3.9105027013330393E-2</c:v>
                </c:pt>
                <c:pt idx="1">
                  <c:v>4.3138902299281211E-2</c:v>
                </c:pt>
                <c:pt idx="2">
                  <c:v>5.1206652871182819E-2</c:v>
                </c:pt>
                <c:pt idx="3">
                  <c:v>6.7342154014986069E-2</c:v>
                </c:pt>
                <c:pt idx="4">
                  <c:v>9.9613156302592543E-2</c:v>
                </c:pt>
                <c:pt idx="5">
                  <c:v>0.16415516087780552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3.9105027013330393E-2</c:v>
                </c:pt>
                <c:pt idx="1">
                  <c:v>4.3138902299281211E-2</c:v>
                </c:pt>
                <c:pt idx="2">
                  <c:v>5.1206652871182819E-2</c:v>
                </c:pt>
                <c:pt idx="3">
                  <c:v>6.7342154014986069E-2</c:v>
                </c:pt>
                <c:pt idx="4">
                  <c:v>9.9613156302592543E-2</c:v>
                </c:pt>
                <c:pt idx="5">
                  <c:v>0.16415516087780552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6.8471082974393069E-2</c:v>
                </c:pt>
                <c:pt idx="1">
                  <c:v>0.10187101422140656</c:v>
                </c:pt>
                <c:pt idx="2">
                  <c:v>0.16867087671543354</c:v>
                </c:pt>
                <c:pt idx="3">
                  <c:v>0.30227060170348741</c:v>
                </c:pt>
                <c:pt idx="4">
                  <c:v>0.5694700516795953</c:v>
                </c:pt>
                <c:pt idx="5">
                  <c:v>1.103868951631811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6.8471082974393069E-2</c:v>
                </c:pt>
                <c:pt idx="1">
                  <c:v>0.10187101422140656</c:v>
                </c:pt>
                <c:pt idx="2">
                  <c:v>0.16867087671543354</c:v>
                </c:pt>
                <c:pt idx="3">
                  <c:v>0.30227060170348741</c:v>
                </c:pt>
                <c:pt idx="4">
                  <c:v>0.5694700516795953</c:v>
                </c:pt>
                <c:pt idx="5">
                  <c:v>1.103868951631811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3.7700282752120645E-2</c:v>
                </c:pt>
                <c:pt idx="1">
                  <c:v>3.6824274561791132E-2</c:v>
                </c:pt>
                <c:pt idx="2">
                  <c:v>3.8818368852140836E-2</c:v>
                </c:pt>
                <c:pt idx="3">
                  <c:v>4.2131872761744259E-2</c:v>
                </c:pt>
                <c:pt idx="4">
                  <c:v>4.816491667469415E-2</c:v>
                </c:pt>
                <c:pt idx="5">
                  <c:v>6.5006825716700259E-2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3.5904064340083294E-2</c:v>
                </c:pt>
                <c:pt idx="1">
                  <c:v>3.3919001424598062E-2</c:v>
                </c:pt>
                <c:pt idx="2">
                  <c:v>3.6015270474681269E-2</c:v>
                </c:pt>
                <c:pt idx="3">
                  <c:v>3.9135879774577331E-2</c:v>
                </c:pt>
                <c:pt idx="4">
                  <c:v>4.6567942628294681E-2</c:v>
                </c:pt>
                <c:pt idx="5">
                  <c:v>6.2344139650872821E-2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3.6378187638691842E-2</c:v>
                </c:pt>
                <c:pt idx="1">
                  <c:v>3.5737259666928742E-2</c:v>
                </c:pt>
                <c:pt idx="2">
                  <c:v>3.7901758641600967E-2</c:v>
                </c:pt>
                <c:pt idx="3">
                  <c:v>4.2092856842193875E-2</c:v>
                </c:pt>
                <c:pt idx="4">
                  <c:v>5.163155720776539E-2</c:v>
                </c:pt>
                <c:pt idx="5">
                  <c:v>7.0234583508919798E-2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3.7285607755406409E-2</c:v>
                </c:pt>
                <c:pt idx="1">
                  <c:v>3.60893572485474E-2</c:v>
                </c:pt>
                <c:pt idx="2">
                  <c:v>3.8537130525261087E-2</c:v>
                </c:pt>
                <c:pt idx="3">
                  <c:v>4.325446602361694E-2</c:v>
                </c:pt>
                <c:pt idx="4">
                  <c:v>5.1216389244558264E-2</c:v>
                </c:pt>
                <c:pt idx="5">
                  <c:v>7.1128814282665917E-2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4.2777088591350473E-2</c:v>
                </c:pt>
                <c:pt idx="1">
                  <c:v>4.4897409419476494E-2</c:v>
                </c:pt>
                <c:pt idx="2">
                  <c:v>5.3653825517759414E-2</c:v>
                </c:pt>
                <c:pt idx="3">
                  <c:v>6.9343318771236395E-2</c:v>
                </c:pt>
                <c:pt idx="4">
                  <c:v>9.9058940069341253E-2</c:v>
                </c:pt>
                <c:pt idx="5">
                  <c:v>0.15622558975160131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4.1296716911005574E-2</c:v>
                </c:pt>
                <c:pt idx="1">
                  <c:v>4.483500717360115E-2</c:v>
                </c:pt>
                <c:pt idx="2">
                  <c:v>5.2598358931201343E-2</c:v>
                </c:pt>
                <c:pt idx="3">
                  <c:v>6.8133814812291346E-2</c:v>
                </c:pt>
                <c:pt idx="4">
                  <c:v>9.963136395337252E-2</c:v>
                </c:pt>
                <c:pt idx="5">
                  <c:v>0.15547263681592038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6.8596515297022917E-2</c:v>
                </c:pt>
                <c:pt idx="1">
                  <c:v>9.6089170750456421E-2</c:v>
                </c:pt>
                <c:pt idx="2">
                  <c:v>0.15248551387618176</c:v>
                </c:pt>
                <c:pt idx="3">
                  <c:v>0.2573340195573855</c:v>
                </c:pt>
                <c:pt idx="4">
                  <c:v>0.44247787610619471</c:v>
                </c:pt>
                <c:pt idx="5">
                  <c:v>0.78802206461780933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6.8101334786161816E-2</c:v>
                </c:pt>
                <c:pt idx="1">
                  <c:v>9.8096919756719636E-2</c:v>
                </c:pt>
                <c:pt idx="2">
                  <c:v>0.15673981191222572</c:v>
                </c:pt>
                <c:pt idx="3">
                  <c:v>0.26695141484249868</c:v>
                </c:pt>
                <c:pt idx="4">
                  <c:v>0.4504504504504504</c:v>
                </c:pt>
                <c:pt idx="5">
                  <c:v>0.82712985938792383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0.15</c:v>
                </c:pt>
                <c:pt idx="1">
                  <c:v>0.3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27.852</c:v>
                </c:pt>
                <c:pt idx="16">
                  <c:v>29.481999999999999</c:v>
                </c:pt>
                <c:pt idx="17">
                  <c:v>27.765999999999998</c:v>
                </c:pt>
                <c:pt idx="18">
                  <c:v>25.552</c:v>
                </c:pt>
                <c:pt idx="19">
                  <c:v>21.474</c:v>
                </c:pt>
                <c:pt idx="20">
                  <c:v>16.04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27.489000000000001</c:v>
                </c:pt>
                <c:pt idx="31">
                  <c:v>27.981999999999999</c:v>
                </c:pt>
                <c:pt idx="32">
                  <c:v>26.384</c:v>
                </c:pt>
                <c:pt idx="33">
                  <c:v>23.757000000000001</c:v>
                </c:pt>
                <c:pt idx="34">
                  <c:v>19.367999999999999</c:v>
                </c:pt>
                <c:pt idx="35">
                  <c:v>14.238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26.82</c:v>
                </c:pt>
                <c:pt idx="46">
                  <c:v>27.709</c:v>
                </c:pt>
                <c:pt idx="47">
                  <c:v>25.949000000000002</c:v>
                </c:pt>
                <c:pt idx="48">
                  <c:v>23.119</c:v>
                </c:pt>
                <c:pt idx="49">
                  <c:v>19.524999999999999</c:v>
                </c:pt>
                <c:pt idx="50">
                  <c:v>14.058999999999999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23.376999999999999</c:v>
                </c:pt>
                <c:pt idx="61">
                  <c:v>22.273</c:v>
                </c:pt>
                <c:pt idx="62">
                  <c:v>18.638000000000002</c:v>
                </c:pt>
                <c:pt idx="63">
                  <c:v>14.420999999999999</c:v>
                </c:pt>
                <c:pt idx="64">
                  <c:v>10.095000000000001</c:v>
                </c:pt>
                <c:pt idx="65">
                  <c:v>6.4009999999999998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24.215</c:v>
                </c:pt>
                <c:pt idx="76">
                  <c:v>22.303999999999998</c:v>
                </c:pt>
                <c:pt idx="77">
                  <c:v>19.012</c:v>
                </c:pt>
                <c:pt idx="78">
                  <c:v>14.677</c:v>
                </c:pt>
                <c:pt idx="79">
                  <c:v>10.037000000000001</c:v>
                </c:pt>
                <c:pt idx="80">
                  <c:v>6.4320000000000004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14.577999999999999</c:v>
                </c:pt>
                <c:pt idx="91">
                  <c:v>10.407</c:v>
                </c:pt>
                <c:pt idx="92">
                  <c:v>6.5579999999999998</c:v>
                </c:pt>
                <c:pt idx="93">
                  <c:v>3.8860000000000001</c:v>
                </c:pt>
                <c:pt idx="94">
                  <c:v>2.2599999999999998</c:v>
                </c:pt>
                <c:pt idx="95">
                  <c:v>1.2689999999999999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14.683999999999999</c:v>
                </c:pt>
                <c:pt idx="106">
                  <c:v>10.194000000000001</c:v>
                </c:pt>
                <c:pt idx="107">
                  <c:v>6.38</c:v>
                </c:pt>
                <c:pt idx="108">
                  <c:v>3.746</c:v>
                </c:pt>
                <c:pt idx="109">
                  <c:v>2.2200000000000002</c:v>
                </c:pt>
                <c:pt idx="110">
                  <c:v>1.2090000000000001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29.338547181726078</c:v>
                </c:pt>
                <c:pt idx="16">
                  <c:v>28.227585873057738</c:v>
                </c:pt>
                <c:pt idx="17">
                  <c:v>26.240305205707752</c:v>
                </c:pt>
                <c:pt idx="18">
                  <c:v>23.001586315055416</c:v>
                </c:pt>
                <c:pt idx="19">
                  <c:v>18.44774700266079</c:v>
                </c:pt>
                <c:pt idx="20">
                  <c:v>13.215109277492539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28.359349226204422</c:v>
                </c:pt>
                <c:pt idx="31">
                  <c:v>27.31999527081679</c:v>
                </c:pt>
                <c:pt idx="32">
                  <c:v>25.454229330624951</c:v>
                </c:pt>
                <c:pt idx="33">
                  <c:v>22.395337322662883</c:v>
                </c:pt>
                <c:pt idx="34">
                  <c:v>18.055739616304006</c:v>
                </c:pt>
                <c:pt idx="35">
                  <c:v>13.01272597598539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28.359349226204422</c:v>
                </c:pt>
                <c:pt idx="46">
                  <c:v>27.31999527081679</c:v>
                </c:pt>
                <c:pt idx="47">
                  <c:v>25.454229330624951</c:v>
                </c:pt>
                <c:pt idx="48">
                  <c:v>22.395337322662883</c:v>
                </c:pt>
                <c:pt idx="49">
                  <c:v>18.055739616304006</c:v>
                </c:pt>
                <c:pt idx="50">
                  <c:v>13.01272597598539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21.808469898464615</c:v>
                </c:pt>
                <c:pt idx="61">
                  <c:v>21.188581273079738</c:v>
                </c:pt>
                <c:pt idx="62">
                  <c:v>20.048836420971845</c:v>
                </c:pt>
                <c:pt idx="63">
                  <c:v>18.101462209971473</c:v>
                </c:pt>
                <c:pt idx="64">
                  <c:v>15.157014173449307</c:v>
                </c:pt>
                <c:pt idx="65">
                  <c:v>11.436432755192872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21.808469898464615</c:v>
                </c:pt>
                <c:pt idx="76">
                  <c:v>21.188581273079738</c:v>
                </c:pt>
                <c:pt idx="77">
                  <c:v>20.048836420971845</c:v>
                </c:pt>
                <c:pt idx="78">
                  <c:v>18.101462209971473</c:v>
                </c:pt>
                <c:pt idx="79">
                  <c:v>15.157014173449307</c:v>
                </c:pt>
                <c:pt idx="80">
                  <c:v>11.436432755192872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6.5887530896436832</c:v>
                </c:pt>
                <c:pt idx="91">
                  <c:v>6.5310271099835013</c:v>
                </c:pt>
                <c:pt idx="92">
                  <c:v>6.4185574180938536</c:v>
                </c:pt>
                <c:pt idx="93">
                  <c:v>6.204852043487425</c:v>
                </c:pt>
                <c:pt idx="94">
                  <c:v>5.8174677618416588</c:v>
                </c:pt>
                <c:pt idx="95">
                  <c:v>5.1717032720842564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6.5887530896436832</c:v>
                </c:pt>
                <c:pt idx="106">
                  <c:v>6.5310271099835013</c:v>
                </c:pt>
                <c:pt idx="107">
                  <c:v>6.4185574180938536</c:v>
                </c:pt>
                <c:pt idx="108">
                  <c:v>6.204852043487425</c:v>
                </c:pt>
                <c:pt idx="109">
                  <c:v>5.8174677618416588</c:v>
                </c:pt>
                <c:pt idx="110">
                  <c:v>5.1717032720842564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29.338547181726078</c:v>
                </c:pt>
                <c:pt idx="1">
                  <c:v>28.227585873057738</c:v>
                </c:pt>
                <c:pt idx="2">
                  <c:v>26.240305205707752</c:v>
                </c:pt>
                <c:pt idx="3">
                  <c:v>23.001586315055416</c:v>
                </c:pt>
                <c:pt idx="4">
                  <c:v>18.44774700266079</c:v>
                </c:pt>
                <c:pt idx="5">
                  <c:v>13.215109277492539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28.359349226204422</c:v>
                </c:pt>
                <c:pt idx="1">
                  <c:v>27.31999527081679</c:v>
                </c:pt>
                <c:pt idx="2">
                  <c:v>25.454229330624951</c:v>
                </c:pt>
                <c:pt idx="3">
                  <c:v>22.395337322662883</c:v>
                </c:pt>
                <c:pt idx="4">
                  <c:v>18.055739616304006</c:v>
                </c:pt>
                <c:pt idx="5">
                  <c:v>13.01272597598539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28.359349226204422</c:v>
                </c:pt>
                <c:pt idx="1">
                  <c:v>27.31999527081679</c:v>
                </c:pt>
                <c:pt idx="2">
                  <c:v>25.454229330624951</c:v>
                </c:pt>
                <c:pt idx="3">
                  <c:v>22.395337322662883</c:v>
                </c:pt>
                <c:pt idx="4">
                  <c:v>18.055739616304006</c:v>
                </c:pt>
                <c:pt idx="5">
                  <c:v>13.01272597598539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21.808469898464615</c:v>
                </c:pt>
                <c:pt idx="1">
                  <c:v>21.188581273079738</c:v>
                </c:pt>
                <c:pt idx="2">
                  <c:v>20.048836420971845</c:v>
                </c:pt>
                <c:pt idx="3">
                  <c:v>18.101462209971473</c:v>
                </c:pt>
                <c:pt idx="4">
                  <c:v>15.157014173449307</c:v>
                </c:pt>
                <c:pt idx="5">
                  <c:v>11.436432755192872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21.808469898464615</c:v>
                </c:pt>
                <c:pt idx="1">
                  <c:v>21.188581273079738</c:v>
                </c:pt>
                <c:pt idx="2">
                  <c:v>20.048836420971845</c:v>
                </c:pt>
                <c:pt idx="3">
                  <c:v>18.101462209971473</c:v>
                </c:pt>
                <c:pt idx="4">
                  <c:v>15.157014173449307</c:v>
                </c:pt>
                <c:pt idx="5">
                  <c:v>11.436432755192872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6.5887530896436832</c:v>
                </c:pt>
                <c:pt idx="1">
                  <c:v>6.5310271099835013</c:v>
                </c:pt>
                <c:pt idx="2">
                  <c:v>6.4185574180938536</c:v>
                </c:pt>
                <c:pt idx="3">
                  <c:v>6.204852043487425</c:v>
                </c:pt>
                <c:pt idx="4">
                  <c:v>5.8174677618416588</c:v>
                </c:pt>
                <c:pt idx="5">
                  <c:v>5.1717032720842564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6.5887530896436832</c:v>
                </c:pt>
                <c:pt idx="1">
                  <c:v>6.5310271099835013</c:v>
                </c:pt>
                <c:pt idx="2">
                  <c:v>6.4185574180938536</c:v>
                </c:pt>
                <c:pt idx="3">
                  <c:v>6.204852043487425</c:v>
                </c:pt>
                <c:pt idx="4">
                  <c:v>5.8174677618416588</c:v>
                </c:pt>
                <c:pt idx="5">
                  <c:v>5.1717032720842564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26.524999999999999</c:v>
                </c:pt>
                <c:pt idx="1">
                  <c:v>27.155999999999999</c:v>
                </c:pt>
                <c:pt idx="2">
                  <c:v>25.760999999999999</c:v>
                </c:pt>
                <c:pt idx="3">
                  <c:v>23.734999999999999</c:v>
                </c:pt>
                <c:pt idx="4">
                  <c:v>20.762</c:v>
                </c:pt>
                <c:pt idx="5">
                  <c:v>15.382999999999999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27.852</c:v>
                </c:pt>
                <c:pt idx="1">
                  <c:v>29.481999999999999</c:v>
                </c:pt>
                <c:pt idx="2">
                  <c:v>27.765999999999998</c:v>
                </c:pt>
                <c:pt idx="3">
                  <c:v>25.552</c:v>
                </c:pt>
                <c:pt idx="4">
                  <c:v>21.474</c:v>
                </c:pt>
                <c:pt idx="5">
                  <c:v>16.04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27.489000000000001</c:v>
                </c:pt>
                <c:pt idx="1">
                  <c:v>27.981999999999999</c:v>
                </c:pt>
                <c:pt idx="2">
                  <c:v>26.384</c:v>
                </c:pt>
                <c:pt idx="3">
                  <c:v>23.757000000000001</c:v>
                </c:pt>
                <c:pt idx="4">
                  <c:v>19.367999999999999</c:v>
                </c:pt>
                <c:pt idx="5">
                  <c:v>14.238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26.82</c:v>
                </c:pt>
                <c:pt idx="1">
                  <c:v>27.709</c:v>
                </c:pt>
                <c:pt idx="2">
                  <c:v>25.949000000000002</c:v>
                </c:pt>
                <c:pt idx="3">
                  <c:v>23.119</c:v>
                </c:pt>
                <c:pt idx="4">
                  <c:v>19.524999999999999</c:v>
                </c:pt>
                <c:pt idx="5">
                  <c:v>14.058999999999999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23.376999999999999</c:v>
                </c:pt>
                <c:pt idx="1">
                  <c:v>22.273</c:v>
                </c:pt>
                <c:pt idx="2">
                  <c:v>18.638000000000002</c:v>
                </c:pt>
                <c:pt idx="3">
                  <c:v>14.420999999999999</c:v>
                </c:pt>
                <c:pt idx="4">
                  <c:v>10.095000000000001</c:v>
                </c:pt>
                <c:pt idx="5">
                  <c:v>6.4009999999999998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24.215</c:v>
                </c:pt>
                <c:pt idx="1">
                  <c:v>22.303999999999998</c:v>
                </c:pt>
                <c:pt idx="2">
                  <c:v>19.012</c:v>
                </c:pt>
                <c:pt idx="3">
                  <c:v>14.677</c:v>
                </c:pt>
                <c:pt idx="4">
                  <c:v>10.037000000000001</c:v>
                </c:pt>
                <c:pt idx="5">
                  <c:v>6.4320000000000004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14.577999999999999</c:v>
                </c:pt>
                <c:pt idx="1">
                  <c:v>10.407</c:v>
                </c:pt>
                <c:pt idx="2">
                  <c:v>6.5579999999999998</c:v>
                </c:pt>
                <c:pt idx="3">
                  <c:v>3.8860000000000001</c:v>
                </c:pt>
                <c:pt idx="4">
                  <c:v>2.2599999999999998</c:v>
                </c:pt>
                <c:pt idx="5">
                  <c:v>1.2689999999999999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14.683999999999999</c:v>
                </c:pt>
                <c:pt idx="1">
                  <c:v>10.194000000000001</c:v>
                </c:pt>
                <c:pt idx="2">
                  <c:v>6.38</c:v>
                </c:pt>
                <c:pt idx="3">
                  <c:v>3.746</c:v>
                </c:pt>
                <c:pt idx="4">
                  <c:v>2.2200000000000002</c:v>
                </c:pt>
                <c:pt idx="5">
                  <c:v>1.2090000000000001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6.666666666666667</c:v>
                </c:pt>
                <c:pt idx="1">
                  <c:v>3.3333333333333335</c:v>
                </c:pt>
                <c:pt idx="2">
                  <c:v>1.6666666666666667</c:v>
                </c:pt>
                <c:pt idx="3">
                  <c:v>0.83333333333333337</c:v>
                </c:pt>
                <c:pt idx="4">
                  <c:v>0.41666666666666669</c:v>
                </c:pt>
                <c:pt idx="5">
                  <c:v>0.20833333333333334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84665</xdr:colOff>
      <xdr:row>182</xdr:row>
      <xdr:rowOff>176388</xdr:rowOff>
    </xdr:from>
    <xdr:to>
      <xdr:col>14</xdr:col>
      <xdr:colOff>243109</xdr:colOff>
      <xdr:row>197</xdr:row>
      <xdr:rowOff>149921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578555</xdr:colOff>
      <xdr:row>197</xdr:row>
      <xdr:rowOff>148167</xdr:rowOff>
    </xdr:from>
    <xdr:to>
      <xdr:col>10</xdr:col>
      <xdr:colOff>87889</xdr:colOff>
      <xdr:row>212</xdr:row>
      <xdr:rowOff>121701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197</xdr:row>
      <xdr:rowOff>141110</xdr:rowOff>
    </xdr:from>
    <xdr:to>
      <xdr:col>4</xdr:col>
      <xdr:colOff>574722</xdr:colOff>
      <xdr:row>212</xdr:row>
      <xdr:rowOff>114644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84667</xdr:colOff>
      <xdr:row>197</xdr:row>
      <xdr:rowOff>141110</xdr:rowOff>
    </xdr:from>
    <xdr:to>
      <xdr:col>14</xdr:col>
      <xdr:colOff>243111</xdr:colOff>
      <xdr:row>212</xdr:row>
      <xdr:rowOff>114644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13</xdr:col>
      <xdr:colOff>472722</xdr:colOff>
      <xdr:row>44</xdr:row>
      <xdr:rowOff>42333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AC6C2421-9526-40B4-ADDD-A4504D4771B9}"/>
                </a:ext>
              </a:extLst>
            </xdr:cNvPr>
            <xdr:cNvSpPr txBox="1"/>
          </xdr:nvSpPr>
          <xdr:spPr>
            <a:xfrm>
              <a:off x="8509000" y="8113889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AC6C2421-9526-40B4-ADDD-A4504D4771B9}"/>
                </a:ext>
              </a:extLst>
            </xdr:cNvPr>
            <xdr:cNvSpPr txBox="1"/>
          </xdr:nvSpPr>
          <xdr:spPr>
            <a:xfrm>
              <a:off x="8509000" y="8113889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7055</xdr:colOff>
      <xdr:row>124</xdr:row>
      <xdr:rowOff>84666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3C294A0-6C5A-4FE6-9BB7-989DAC0F89CC}"/>
                </a:ext>
              </a:extLst>
            </xdr:cNvPr>
            <xdr:cNvSpPr txBox="1"/>
          </xdr:nvSpPr>
          <xdr:spPr>
            <a:xfrm>
              <a:off x="613833" y="228317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3C294A0-6C5A-4FE6-9BB7-989DAC0F89CC}"/>
                </a:ext>
              </a:extLst>
            </xdr:cNvPr>
            <xdr:cNvSpPr txBox="1"/>
          </xdr:nvSpPr>
          <xdr:spPr>
            <a:xfrm>
              <a:off x="613833" y="228317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7055</xdr:colOff>
      <xdr:row>154</xdr:row>
      <xdr:rowOff>49390</xdr:rowOff>
    </xdr:from>
    <xdr:ext cx="2298578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A6DD505C-AD40-4780-8111-36C8E4D97598}"/>
                </a:ext>
              </a:extLst>
            </xdr:cNvPr>
            <xdr:cNvSpPr txBox="1"/>
          </xdr:nvSpPr>
          <xdr:spPr>
            <a:xfrm>
              <a:off x="613833" y="282998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A6DD505C-AD40-4780-8111-36C8E4D97598}"/>
                </a:ext>
              </a:extLst>
            </xdr:cNvPr>
            <xdr:cNvSpPr txBox="1"/>
          </xdr:nvSpPr>
          <xdr:spPr>
            <a:xfrm>
              <a:off x="613833" y="282998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7055</xdr:colOff>
      <xdr:row>94</xdr:row>
      <xdr:rowOff>127000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2F695F73-D679-4058-8FD1-77AC02CBADC2}"/>
                </a:ext>
              </a:extLst>
            </xdr:cNvPr>
            <xdr:cNvSpPr txBox="1"/>
          </xdr:nvSpPr>
          <xdr:spPr>
            <a:xfrm>
              <a:off x="613833" y="173707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2F695F73-D679-4058-8FD1-77AC02CBADC2}"/>
                </a:ext>
              </a:extLst>
            </xdr:cNvPr>
            <xdr:cNvSpPr txBox="1"/>
          </xdr:nvSpPr>
          <xdr:spPr>
            <a:xfrm>
              <a:off x="613833" y="173707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7055</xdr:colOff>
      <xdr:row>64</xdr:row>
      <xdr:rowOff>127000</xdr:rowOff>
    </xdr:from>
    <xdr:ext cx="1792991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24B64B7F-4633-4AA5-8E87-20C5B9179EEC}"/>
                </a:ext>
              </a:extLst>
            </xdr:cNvPr>
            <xdr:cNvSpPr txBox="1"/>
          </xdr:nvSpPr>
          <xdr:spPr>
            <a:xfrm>
              <a:off x="613833" y="118674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24B64B7F-4633-4AA5-8E87-20C5B9179EEC}"/>
                </a:ext>
              </a:extLst>
            </xdr:cNvPr>
            <xdr:cNvSpPr txBox="1"/>
          </xdr:nvSpPr>
          <xdr:spPr>
            <a:xfrm>
              <a:off x="613833" y="118674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7055</xdr:colOff>
      <xdr:row>184</xdr:row>
      <xdr:rowOff>56444</xdr:rowOff>
    </xdr:from>
    <xdr:ext cx="4329454" cy="503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56777C6-EDF1-45EC-9FE8-718EAE63DDA4}"/>
                </a:ext>
              </a:extLst>
            </xdr:cNvPr>
            <xdr:cNvSpPr txBox="1"/>
          </xdr:nvSpPr>
          <xdr:spPr>
            <a:xfrm>
              <a:off x="613833" y="338102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56777C6-EDF1-45EC-9FE8-718EAE63DDA4}"/>
                </a:ext>
              </a:extLst>
            </xdr:cNvPr>
            <xdr:cNvSpPr txBox="1"/>
          </xdr:nvSpPr>
          <xdr:spPr>
            <a:xfrm>
              <a:off x="613833" y="338102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474662</xdr:colOff>
      <xdr:row>67</xdr:row>
      <xdr:rowOff>68263</xdr:rowOff>
    </xdr:from>
    <xdr:to>
      <xdr:col>55</xdr:col>
      <xdr:colOff>157162</xdr:colOff>
      <xdr:row>82</xdr:row>
      <xdr:rowOff>73026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388937</xdr:colOff>
      <xdr:row>61</xdr:row>
      <xdr:rowOff>174626</xdr:rowOff>
    </xdr:from>
    <xdr:to>
      <xdr:col>67</xdr:col>
      <xdr:colOff>71437</xdr:colOff>
      <xdr:row>76</xdr:row>
      <xdr:rowOff>171451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17"/>
  <sheetViews>
    <sheetView tabSelected="1" topLeftCell="A48" zoomScale="90" zoomScaleNormal="90" workbookViewId="0">
      <selection activeCell="N48" sqref="N48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0</v>
      </c>
      <c r="E5" s="74">
        <v>1.6699999999999999E-4</v>
      </c>
      <c r="F5" s="74">
        <v>1.6699999999999999E-4</v>
      </c>
      <c r="G5" s="2">
        <v>1.67E-3</v>
      </c>
      <c r="H5" s="2">
        <v>1.67E-3</v>
      </c>
      <c r="I5" s="2">
        <v>1.67E-2</v>
      </c>
      <c r="J5" s="2">
        <v>1.67E-2</v>
      </c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84">
        <v>6.666666666666667</v>
      </c>
      <c r="C6" s="85">
        <v>26.524999999999999</v>
      </c>
      <c r="D6" s="85">
        <v>27.852</v>
      </c>
      <c r="E6">
        <v>27.489000000000001</v>
      </c>
      <c r="F6" s="73">
        <v>26.82</v>
      </c>
      <c r="G6">
        <v>23.376999999999999</v>
      </c>
      <c r="H6">
        <v>24.215</v>
      </c>
      <c r="I6">
        <v>14.577999999999999</v>
      </c>
      <c r="J6">
        <v>14.683999999999999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84">
        <v>3.3333333333333335</v>
      </c>
      <c r="C7" s="85">
        <v>27.155999999999999</v>
      </c>
      <c r="D7" s="85">
        <v>29.481999999999999</v>
      </c>
      <c r="E7">
        <v>27.981999999999999</v>
      </c>
      <c r="F7" s="73">
        <v>27.709</v>
      </c>
      <c r="G7">
        <v>22.273</v>
      </c>
      <c r="H7">
        <v>22.303999999999998</v>
      </c>
      <c r="I7">
        <v>10.407</v>
      </c>
      <c r="J7">
        <v>10.194000000000001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84">
        <v>1.6666666666666667</v>
      </c>
      <c r="C8" s="85">
        <v>25.760999999999999</v>
      </c>
      <c r="D8" s="85">
        <v>27.765999999999998</v>
      </c>
      <c r="E8">
        <v>26.384</v>
      </c>
      <c r="F8" s="73">
        <v>25.949000000000002</v>
      </c>
      <c r="G8">
        <v>18.638000000000002</v>
      </c>
      <c r="H8">
        <v>19.012</v>
      </c>
      <c r="I8">
        <v>6.5579999999999998</v>
      </c>
      <c r="J8">
        <v>6.38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84">
        <v>0.83333333333333337</v>
      </c>
      <c r="C9" s="85">
        <v>23.734999999999999</v>
      </c>
      <c r="D9" s="85">
        <v>25.552</v>
      </c>
      <c r="E9">
        <v>23.757000000000001</v>
      </c>
      <c r="F9" s="73">
        <v>23.119</v>
      </c>
      <c r="G9">
        <v>14.420999999999999</v>
      </c>
      <c r="H9">
        <v>14.677</v>
      </c>
      <c r="I9">
        <v>3.8860000000000001</v>
      </c>
      <c r="J9">
        <v>3.746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84">
        <v>0.41666666666666669</v>
      </c>
      <c r="C10" s="85">
        <v>20.762</v>
      </c>
      <c r="D10" s="85">
        <v>21.474</v>
      </c>
      <c r="E10">
        <v>19.367999999999999</v>
      </c>
      <c r="F10" s="73">
        <v>19.524999999999999</v>
      </c>
      <c r="G10">
        <v>10.095000000000001</v>
      </c>
      <c r="H10">
        <v>10.037000000000001</v>
      </c>
      <c r="I10">
        <v>2.2599999999999998</v>
      </c>
      <c r="J10">
        <v>2.2200000000000002</v>
      </c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84">
        <v>0.20833333333333334</v>
      </c>
      <c r="C11" s="85">
        <v>15.382999999999999</v>
      </c>
      <c r="D11" s="85">
        <v>16.04</v>
      </c>
      <c r="E11">
        <v>14.238</v>
      </c>
      <c r="F11">
        <v>14.058999999999999</v>
      </c>
      <c r="G11">
        <v>6.4009999999999998</v>
      </c>
      <c r="H11">
        <v>6.4320000000000004</v>
      </c>
      <c r="I11">
        <v>1.2689999999999999</v>
      </c>
      <c r="J11">
        <v>1.2090000000000001</v>
      </c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1.837707882395382E-2</v>
      </c>
      <c r="I23">
        <f t="shared" ref="I23:I37" si="0">B6</f>
        <v>6.666666666666667</v>
      </c>
      <c r="J23" s="51">
        <f>$D$25*I23/(I23+$D$24)</f>
        <v>27.52300578424973</v>
      </c>
      <c r="K23">
        <f>I23/I23</f>
        <v>1</v>
      </c>
      <c r="L23">
        <f>J23/J23</f>
        <v>1</v>
      </c>
      <c r="M23">
        <f t="shared" ref="M23:M37" si="1">I23*K23</f>
        <v>6.666666666666667</v>
      </c>
      <c r="N23">
        <f t="shared" ref="N23:N37" si="2">J23*L23</f>
        <v>27.52300578424973</v>
      </c>
      <c r="O23">
        <f t="shared" ref="O23:O35" si="3">IFERROR(M23,NA())</f>
        <v>6.666666666666667</v>
      </c>
      <c r="P23">
        <f t="shared" ref="P23:P37" si="4">IFERROR(N23,NA())</f>
        <v>27.52300578424973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0.15554224822270327</v>
      </c>
      <c r="H24">
        <f>(C7/2-C7)/SLOPE(C7:R7,C5:R5)</f>
        <v>1.3467000201437386E-2</v>
      </c>
      <c r="I24">
        <f t="shared" si="0"/>
        <v>3.3333333333333335</v>
      </c>
      <c r="J24" s="51">
        <f t="shared" ref="J24:J37" si="5">$D$25*I24/(I24+$D$24)</f>
        <v>26.909485740691835</v>
      </c>
      <c r="K24">
        <f t="shared" ref="K24:L37" si="6">I24/I24</f>
        <v>1</v>
      </c>
      <c r="L24">
        <f t="shared" si="6"/>
        <v>1</v>
      </c>
      <c r="M24">
        <f t="shared" si="1"/>
        <v>3.3333333333333335</v>
      </c>
      <c r="N24">
        <f t="shared" si="2"/>
        <v>26.909485740691835</v>
      </c>
      <c r="O24">
        <f t="shared" si="3"/>
        <v>3.3333333333333335</v>
      </c>
      <c r="P24">
        <f t="shared" si="4"/>
        <v>26.909485740691835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28.165154313879032</v>
      </c>
      <c r="I25">
        <f t="shared" si="0"/>
        <v>1.6666666666666667</v>
      </c>
      <c r="J25" s="51">
        <f t="shared" si="5"/>
        <v>25.760999999999996</v>
      </c>
      <c r="K25">
        <f t="shared" si="6"/>
        <v>1</v>
      </c>
      <c r="L25">
        <f t="shared" si="6"/>
        <v>1</v>
      </c>
      <c r="M25">
        <f t="shared" si="1"/>
        <v>1.6666666666666667</v>
      </c>
      <c r="N25">
        <f t="shared" si="2"/>
        <v>25.760999999999996</v>
      </c>
      <c r="O25">
        <f t="shared" si="3"/>
        <v>1.6666666666666667</v>
      </c>
      <c r="P25">
        <f t="shared" si="4"/>
        <v>25.760999999999996</v>
      </c>
    </row>
    <row r="26" spans="1:157">
      <c r="I26">
        <f t="shared" si="0"/>
        <v>0.83333333333333337</v>
      </c>
      <c r="J26" s="51">
        <f t="shared" si="5"/>
        <v>23.734999999999996</v>
      </c>
      <c r="K26">
        <f t="shared" si="6"/>
        <v>1</v>
      </c>
      <c r="L26">
        <f t="shared" si="6"/>
        <v>1</v>
      </c>
      <c r="M26">
        <f t="shared" si="1"/>
        <v>0.83333333333333337</v>
      </c>
      <c r="N26">
        <f t="shared" si="2"/>
        <v>23.734999999999996</v>
      </c>
      <c r="O26">
        <f t="shared" si="3"/>
        <v>0.83333333333333337</v>
      </c>
      <c r="P26">
        <f t="shared" si="4"/>
        <v>23.734999999999996</v>
      </c>
    </row>
    <row r="27" spans="1:157">
      <c r="B27" s="52" t="s">
        <v>91</v>
      </c>
      <c r="I27">
        <f t="shared" si="0"/>
        <v>0.41666666666666669</v>
      </c>
      <c r="J27" s="51">
        <f t="shared" si="5"/>
        <v>20.509084459799414</v>
      </c>
      <c r="K27">
        <f t="shared" si="6"/>
        <v>1</v>
      </c>
      <c r="L27">
        <f t="shared" si="6"/>
        <v>1</v>
      </c>
      <c r="M27">
        <f t="shared" si="1"/>
        <v>0.41666666666666669</v>
      </c>
      <c r="N27">
        <f t="shared" si="2"/>
        <v>20.509084459799414</v>
      </c>
      <c r="O27">
        <f t="shared" si="3"/>
        <v>0.41666666666666669</v>
      </c>
      <c r="P27">
        <f t="shared" si="4"/>
        <v>20.509084459799414</v>
      </c>
    </row>
    <row r="28" spans="1:157">
      <c r="I28">
        <f t="shared" si="0"/>
        <v>0.20833333333333334</v>
      </c>
      <c r="J28" s="51">
        <f t="shared" si="5"/>
        <v>16.125678059973097</v>
      </c>
      <c r="K28">
        <f t="shared" si="6"/>
        <v>1</v>
      </c>
      <c r="L28">
        <f t="shared" si="6"/>
        <v>1</v>
      </c>
      <c r="M28">
        <f t="shared" si="1"/>
        <v>0.20833333333333334</v>
      </c>
      <c r="N28">
        <f t="shared" si="2"/>
        <v>16.125678059973097</v>
      </c>
      <c r="O28">
        <f t="shared" si="3"/>
        <v>0.20833333333333334</v>
      </c>
      <c r="P28">
        <f t="shared" si="4"/>
        <v>16.125678059973097</v>
      </c>
    </row>
    <row r="29" spans="1:157">
      <c r="C29" t="s">
        <v>31</v>
      </c>
      <c r="D29">
        <f>IFERROR(H23,H24)</f>
        <v>1.837707882395382E-2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0.27143840664059532</v>
      </c>
      <c r="E40" s="6"/>
      <c r="F40" s="55">
        <v>30.630425177375962</v>
      </c>
      <c r="G40" s="6"/>
      <c r="H40" s="7">
        <v>5.6185673529048101E-3</v>
      </c>
      <c r="I40" s="8"/>
      <c r="J40" s="24">
        <f>'Non-competitive'!BJ1</f>
        <v>309.90607788177505</v>
      </c>
      <c r="K40" s="81">
        <f>(J40/(L40-M40))^0.5</f>
        <v>2.624271657185306</v>
      </c>
      <c r="L40" s="18">
        <f>'Non-competitive'!B52</f>
        <v>48</v>
      </c>
      <c r="M40" s="19">
        <v>3</v>
      </c>
      <c r="N40" s="15">
        <f>L40*(LOG(J40/L40))+(M40*LOG(L40))</f>
        <v>43.923188816249414</v>
      </c>
    </row>
    <row r="41" spans="3:16">
      <c r="C41" s="4" t="s">
        <v>49</v>
      </c>
      <c r="D41" s="56">
        <v>0.14655543396638707</v>
      </c>
      <c r="E41" s="9"/>
      <c r="F41" s="57">
        <v>28.513463366511377</v>
      </c>
      <c r="G41" s="9"/>
      <c r="H41" s="10">
        <v>3.9459953724227224E-4</v>
      </c>
      <c r="I41" s="11"/>
      <c r="J41" s="25">
        <f>Competitive!BJ1</f>
        <v>31.546655459702606</v>
      </c>
      <c r="K41" s="82">
        <f t="shared" ref="K41:K44" si="7">(J41/(L41-M41))^0.5</f>
        <v>0.83727939661345496</v>
      </c>
      <c r="L41" s="20">
        <f>L40</f>
        <v>48</v>
      </c>
      <c r="M41" s="21">
        <v>3</v>
      </c>
      <c r="N41" s="12">
        <f>L41*(LOG(J41/L41))+(M41*LOG(L41))</f>
        <v>-3.706096196289181</v>
      </c>
    </row>
    <row r="42" spans="3:16">
      <c r="C42" s="4" t="s">
        <v>48</v>
      </c>
      <c r="D42" s="56">
        <v>0.27313166160739644</v>
      </c>
      <c r="E42" s="9"/>
      <c r="F42" s="57">
        <v>30.540540102859854</v>
      </c>
      <c r="G42" s="9"/>
      <c r="H42" s="10">
        <v>4.6462665897675851E-3</v>
      </c>
      <c r="I42" s="11"/>
      <c r="J42" s="25">
        <f>Uncompetitive!BJ1</f>
        <v>430.34747683508482</v>
      </c>
      <c r="K42" s="82">
        <f t="shared" si="7"/>
        <v>3.092454892638191</v>
      </c>
      <c r="L42" s="20">
        <f>L41</f>
        <v>48</v>
      </c>
      <c r="M42" s="21">
        <v>3</v>
      </c>
      <c r="N42" s="12">
        <f>L42*(LOG(J42/L42))+(M42*LOG(L42))</f>
        <v>50.767468846223039</v>
      </c>
    </row>
    <row r="43" spans="3:16">
      <c r="C43" s="4" t="s">
        <v>50</v>
      </c>
      <c r="D43" s="56">
        <v>0.14948380552251239</v>
      </c>
      <c r="E43" s="9"/>
      <c r="F43" s="57">
        <v>28.577225014776747</v>
      </c>
      <c r="G43" s="9"/>
      <c r="H43" s="10">
        <v>4.2238232818422991E-4</v>
      </c>
      <c r="I43" s="75">
        <v>0.140350325011104</v>
      </c>
      <c r="J43" s="25">
        <f>'Mixed Non-competitive'!BJ1</f>
        <v>30.694052231220869</v>
      </c>
      <c r="K43" s="82">
        <f t="shared" si="7"/>
        <v>0.83521978913583617</v>
      </c>
      <c r="L43" s="20">
        <f>L42</f>
        <v>48</v>
      </c>
      <c r="M43" s="21">
        <v>4</v>
      </c>
      <c r="N43" s="12">
        <f>L43*(LOG(J43/L43))+(M43*LOG(L43))</f>
        <v>-2.5960115096947849</v>
      </c>
    </row>
    <row r="44" spans="3:16">
      <c r="C44" s="4" t="s">
        <v>51</v>
      </c>
      <c r="D44" s="58">
        <v>0.15224365933587283</v>
      </c>
      <c r="E44" s="59">
        <v>6.6871111972903146</v>
      </c>
      <c r="F44" s="59">
        <v>28.911784040286861</v>
      </c>
      <c r="G44" s="59">
        <v>13.016303880980491</v>
      </c>
      <c r="H44" s="13">
        <v>1.6998756864213958E-2</v>
      </c>
      <c r="I44" s="14"/>
      <c r="J44" s="26">
        <f>'Modifier equation'!BJ1</f>
        <v>22.823672949743482</v>
      </c>
      <c r="K44" s="83">
        <f t="shared" si="7"/>
        <v>0.72854862010335286</v>
      </c>
      <c r="L44" s="22">
        <f>L43</f>
        <v>48</v>
      </c>
      <c r="M44" s="23">
        <v>5</v>
      </c>
      <c r="N44" s="16">
        <f>L44*(LOG(J44/L44))+(M44*LOG(L44))</f>
        <v>-7.090867503121066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6">
        <f>MIN('Non-competitive'!AB21:AB260)</f>
        <v>-7.2746489571618582</v>
      </c>
      <c r="O51" s="86">
        <f>MIN(Competitive!AB21:AB260)</f>
        <v>-2.1693804756342914</v>
      </c>
      <c r="P51" s="86">
        <f>MIN(Uncompetitive!AB21:AB260)</f>
        <v>-8.0952469103563161</v>
      </c>
      <c r="Q51" s="86">
        <f>MIN('Mixed Non-competitive'!AB21:AB260)</f>
        <v>-2.1313200997581276</v>
      </c>
      <c r="R51" s="86">
        <f>MIN('Modifier equation'!AB21:AB260)</f>
        <v>-1.8330300675292044</v>
      </c>
    </row>
    <row r="52" spans="1:18">
      <c r="C52" s="4"/>
      <c r="D52" s="57"/>
      <c r="K52" s="21"/>
      <c r="L52" s="10"/>
      <c r="M52" s="4" t="s">
        <v>93</v>
      </c>
      <c r="N52" s="86">
        <f>_xlfn.QUARTILE.INC('Non-competitive'!AB21:AB260, 1)</f>
        <v>-1.3732213887205118</v>
      </c>
      <c r="O52" s="86">
        <f>_xlfn.QUARTILE.INC(Competitive!AB21:AB260,1)</f>
        <v>-0.50886490034200182</v>
      </c>
      <c r="P52" s="86">
        <f>_xlfn.QUARTILE.INC(Uncompetitive!AB21:AB260,1)</f>
        <v>-1.4833689863450559</v>
      </c>
      <c r="Q52" s="86">
        <f>_xlfn.QUARTILE.INC('Mixed Non-competitive'!AB21:AB260,1)</f>
        <v>-0.4887957523456139</v>
      </c>
      <c r="R52" s="86">
        <f>_xlfn.QUARTILE.INC('Modifier equation'!AB21:AB260,1)</f>
        <v>-0.38530326570900275</v>
      </c>
    </row>
    <row r="53" spans="1:18">
      <c r="C53" s="4"/>
      <c r="D53" s="57"/>
      <c r="K53" s="21"/>
      <c r="L53" s="10"/>
      <c r="M53" s="4" t="s">
        <v>94</v>
      </c>
      <c r="N53" s="86">
        <f>_xlfn.QUARTILE.INC('Non-competitive'!AB21:AB260, 2)</f>
        <v>-0.40379190181204372</v>
      </c>
      <c r="O53" s="86">
        <f>_xlfn.QUARTILE.INC(Competitive!AB21:AB260, 2)</f>
        <v>-0.19119494775789581</v>
      </c>
      <c r="P53" s="86">
        <f>_xlfn.QUARTILE.INC(Uncompetitive!AB21:AB260, 2)</f>
        <v>-0.57838769927912992</v>
      </c>
      <c r="Q53" s="86">
        <f>_xlfn.QUARTILE.INC('Mixed Non-competitive'!AB21:AB260, 2)</f>
        <v>-0.21833486271402741</v>
      </c>
      <c r="R53" s="86">
        <f>_xlfn.QUARTILE.INC('Modifier equation'!AB21:AB260, 2)</f>
        <v>4.6236623763806772E-2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6">
        <f>_xlfn.QUARTILE.INC('Non-competitive'!AB21:AB260, 3)</f>
        <v>1.9654567168240229</v>
      </c>
      <c r="O54" s="86">
        <f>_xlfn.QUARTILE.INC(Competitive!AB21:AB260, 3)</f>
        <v>0.43336365407239263</v>
      </c>
      <c r="P54" s="86">
        <f>_xlfn.QUARTILE.INC(Uncompetitive!AB21:AB260, 3)</f>
        <v>2.353852043487425</v>
      </c>
      <c r="Q54" s="86">
        <f>_xlfn.QUARTILE.INC('Mixed Non-competitive'!AB21:AB260, 3)</f>
        <v>0.47199375600411209</v>
      </c>
      <c r="R54" s="86">
        <f>_xlfn.QUARTILE.INC('Modifier equation'!AB21:AB260, 3)</f>
        <v>0.4131888082717321</v>
      </c>
    </row>
    <row r="55" spans="1:18">
      <c r="C55" s="4"/>
      <c r="D55" s="57"/>
      <c r="E55" t="s">
        <v>97</v>
      </c>
      <c r="F55" s="21">
        <f>N52</f>
        <v>-1.3732213887205118</v>
      </c>
      <c r="G55" s="21">
        <f>O52</f>
        <v>-0.50886490034200182</v>
      </c>
      <c r="H55" s="21">
        <f>P52</f>
        <v>-1.4833689863450559</v>
      </c>
      <c r="I55" s="21">
        <f>Q52</f>
        <v>-0.4887957523456139</v>
      </c>
      <c r="J55" s="21">
        <f>R52</f>
        <v>-0.38530326570900275</v>
      </c>
      <c r="K55" s="21"/>
      <c r="L55" s="10"/>
      <c r="M55" s="4" t="s">
        <v>96</v>
      </c>
      <c r="N55" s="86">
        <f>MAX('Non-competitive'!AB21:AB260)</f>
        <v>4.2608403569968054</v>
      </c>
      <c r="O55" s="86">
        <f>MAX(Competitive!AB21:AB260)</f>
        <v>2.1951598059275881</v>
      </c>
      <c r="P55" s="86">
        <f>MAX(Uncompetitive!AB21:AB260)</f>
        <v>5.1200141734493059</v>
      </c>
      <c r="Q55" s="86">
        <f>MAX('Mixed Non-competitive'!AB21:AB260)</f>
        <v>2.0707856448705968</v>
      </c>
      <c r="R55" s="86">
        <f>MAX('Modifier equation'!AB21:AB260)</f>
        <v>1.7412797603087249</v>
      </c>
    </row>
    <row r="56" spans="1:18">
      <c r="C56" s="4"/>
      <c r="D56" s="57"/>
      <c r="E56" t="s">
        <v>98</v>
      </c>
      <c r="F56" s="21">
        <f>N51</f>
        <v>-7.2746489571618582</v>
      </c>
      <c r="G56" s="21">
        <f>O51</f>
        <v>-2.1693804756342914</v>
      </c>
      <c r="H56" s="21">
        <f>P51</f>
        <v>-8.0952469103563161</v>
      </c>
      <c r="I56" s="21">
        <f>Q51</f>
        <v>-2.1313200997581276</v>
      </c>
      <c r="J56" s="21">
        <f>R51</f>
        <v>-1.8330300675292044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-0.40379190181204372</v>
      </c>
      <c r="G57" s="21">
        <f>O53</f>
        <v>-0.19119494775789581</v>
      </c>
      <c r="H57" s="21">
        <f>P53</f>
        <v>-0.57838769927912992</v>
      </c>
      <c r="I57" s="21">
        <f>Q53</f>
        <v>-0.21833486271402741</v>
      </c>
      <c r="J57" s="21">
        <f>R53</f>
        <v>4.6236623763806772E-2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4.2608403569968054</v>
      </c>
      <c r="G58" s="21">
        <f>O55</f>
        <v>2.1951598059275881</v>
      </c>
      <c r="H58" s="21">
        <f>P55</f>
        <v>5.1200141734493059</v>
      </c>
      <c r="I58" s="21">
        <f>Q55</f>
        <v>2.0707856448705968</v>
      </c>
      <c r="J58" s="21">
        <f>R55</f>
        <v>1.7412797603087249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1.9654567168240229</v>
      </c>
      <c r="G59" s="21">
        <f>O54</f>
        <v>0.43336365407239263</v>
      </c>
      <c r="H59" s="21">
        <f>P54</f>
        <v>2.353852043487425</v>
      </c>
      <c r="I59" s="21">
        <f>Q54</f>
        <v>0.47199375600411209</v>
      </c>
      <c r="J59" s="21">
        <f>R54</f>
        <v>0.4131888082717321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0.27143840664059532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30.630425177375962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5.6185673529048101E-3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309.90607788177505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0.14655543396638707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28.513463366511377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3.9459953724227224E-4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31.546655459702606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0.27313166160739644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30.540540102859854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4.6462665897675851E-3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430.34747683508482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0.14948380552251239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28.577225014776747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4.2238232818422991E-4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0.140350325011104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30.694052231220869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0.15224365933587283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6.6871111972903146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28.911784040286861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13.016303880980491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1.6998756864213958E-2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22.823672949743482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spans="1: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spans="1:1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spans="1:1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-5.8400546021967568E-3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-5.8400546021967568E-3</v>
      </c>
      <c r="AF6" s="33"/>
      <c r="AG6" s="33"/>
      <c r="AH6" s="33"/>
    </row>
    <row r="7" spans="1:48" ht="13">
      <c r="A7" s="38">
        <f>'Raw data and fitting summary'!B6</f>
        <v>6.666666666666667</v>
      </c>
      <c r="B7" s="39"/>
      <c r="C7" s="38">
        <f>'Raw data and fitting summary'!C6</f>
        <v>26.524999999999999</v>
      </c>
      <c r="D7" s="33">
        <f>IFERROR(A7/C7,)</f>
        <v>0.25133521834747097</v>
      </c>
      <c r="E7" s="33">
        <f t="shared" ref="E7:E21" si="0">1/C7</f>
        <v>3.7700282752120645E-2</v>
      </c>
      <c r="J7" s="37" t="s">
        <v>62</v>
      </c>
      <c r="K7" s="33">
        <f>((F29-F37)/(F36-F28))</f>
        <v>2.4846357778226459E-3</v>
      </c>
      <c r="L7" s="33">
        <f>((F33-F37)/(F36-F32))</f>
        <v>6.6469809678323475E-3</v>
      </c>
      <c r="M7" s="33"/>
      <c r="N7" s="33"/>
      <c r="AD7" s="37" t="s">
        <v>62</v>
      </c>
      <c r="AE7" s="33">
        <f t="shared" ref="AE7:AR19" si="1">IFERROR(K7,"")</f>
        <v>2.4846357778226459E-3</v>
      </c>
      <c r="AF7" s="33">
        <f t="shared" si="1"/>
        <v>6.6469809678323475E-3</v>
      </c>
      <c r="AG7" s="33"/>
      <c r="AH7" s="33"/>
    </row>
    <row r="8" spans="1:48" ht="13">
      <c r="A8" s="38">
        <f>'Raw data and fitting summary'!B7</f>
        <v>3.3333333333333335</v>
      </c>
      <c r="B8" s="39"/>
      <c r="C8" s="38">
        <f>'Raw data and fitting summary'!C7</f>
        <v>27.155999999999999</v>
      </c>
      <c r="D8" s="33">
        <f t="shared" ref="D8:D21" si="2">A8/C8</f>
        <v>0.12274758187263712</v>
      </c>
      <c r="E8" s="33">
        <f t="shared" si="0"/>
        <v>3.6824274561791132E-2</v>
      </c>
      <c r="J8" s="37" t="s">
        <v>63</v>
      </c>
      <c r="K8" s="33">
        <f>((F29-F41)/(F40-F28))</f>
        <v>4.2205619139272536E-3</v>
      </c>
      <c r="L8" s="33">
        <f>((F33-F41)/(F40-F32))</f>
        <v>5.8973313332812555E-3</v>
      </c>
      <c r="M8" s="33">
        <f>((F37-F41)/(F40-F36))</f>
        <v>5.5225065160057095E-3</v>
      </c>
      <c r="N8" s="33"/>
      <c r="AD8" s="37" t="s">
        <v>63</v>
      </c>
      <c r="AE8" s="33">
        <f t="shared" si="1"/>
        <v>4.2205619139272536E-3</v>
      </c>
      <c r="AF8" s="33">
        <f t="shared" si="1"/>
        <v>5.8973313332812555E-3</v>
      </c>
      <c r="AG8" s="33">
        <f t="shared" si="1"/>
        <v>5.5225065160057095E-3</v>
      </c>
      <c r="AH8" s="33"/>
    </row>
    <row r="9" spans="1:48" ht="13">
      <c r="A9" s="38">
        <f>'Raw data and fitting summary'!B8</f>
        <v>1.6666666666666667</v>
      </c>
      <c r="B9" s="39"/>
      <c r="C9" s="38">
        <f>'Raw data and fitting summary'!C8</f>
        <v>25.760999999999999</v>
      </c>
      <c r="D9" s="33">
        <f t="shared" si="2"/>
        <v>6.4697281420234731E-2</v>
      </c>
      <c r="E9" s="33">
        <f t="shared" si="0"/>
        <v>3.8818368852140836E-2</v>
      </c>
      <c r="J9" s="37" t="s">
        <v>64</v>
      </c>
      <c r="K9" s="33">
        <f>((F29-F45)/(F44-F28))</f>
        <v>4.6509484100326686E-3</v>
      </c>
      <c r="L9" s="33">
        <f>((F33-F45)/(F44-F32))</f>
        <v>5.4003057680490569E-3</v>
      </c>
      <c r="M9" s="33">
        <f>((F37-F45)/(F44-F36))</f>
        <v>5.1925265680851746E-3</v>
      </c>
      <c r="N9" s="33">
        <f>((F41-F45)/(F44-F40))</f>
        <v>5.0275365941249072E-3</v>
      </c>
      <c r="AD9" s="37" t="s">
        <v>64</v>
      </c>
      <c r="AE9" s="33">
        <f t="shared" si="1"/>
        <v>4.6509484100326686E-3</v>
      </c>
      <c r="AF9" s="33">
        <f t="shared" si="1"/>
        <v>5.4003057680490569E-3</v>
      </c>
      <c r="AG9" s="33">
        <f t="shared" si="1"/>
        <v>5.1925265680851746E-3</v>
      </c>
      <c r="AH9" s="33">
        <f t="shared" si="1"/>
        <v>5.0275365941249072E-3</v>
      </c>
    </row>
    <row r="10" spans="1:48" ht="13">
      <c r="A10" s="38">
        <f>'Raw data and fitting summary'!B9</f>
        <v>0.83333333333333337</v>
      </c>
      <c r="B10" s="39"/>
      <c r="C10" s="38">
        <f>'Raw data and fitting summary'!C9</f>
        <v>23.734999999999999</v>
      </c>
      <c r="D10" s="33">
        <f t="shared" si="2"/>
        <v>3.5109893968120219E-2</v>
      </c>
      <c r="E10" s="33">
        <f t="shared" si="0"/>
        <v>4.2131872761744259E-2</v>
      </c>
      <c r="J10" s="37" t="s">
        <v>65</v>
      </c>
      <c r="K10" s="33">
        <f>((F29-F49)/(F48-F28))</f>
        <v>5.8723748310923907E-3</v>
      </c>
      <c r="L10" s="33">
        <f>((F33-F49)/(F48-F32))</f>
        <v>6.2627891455353619E-3</v>
      </c>
      <c r="M10" s="33">
        <f>((F37-F49)/(F48-F36))</f>
        <v>6.2353468725141496E-3</v>
      </c>
      <c r="N10" s="33">
        <f>((F41-F49)/(F48-F40))</f>
        <v>6.3541535985988879E-3</v>
      </c>
      <c r="O10" s="33">
        <f>((F45-F49)/(F48-F44))</f>
        <v>7.0174621008358791E-3</v>
      </c>
      <c r="AD10" s="37" t="s">
        <v>65</v>
      </c>
      <c r="AE10" s="33">
        <f t="shared" si="1"/>
        <v>5.8723748310923907E-3</v>
      </c>
      <c r="AF10" s="33">
        <f t="shared" si="1"/>
        <v>6.2627891455353619E-3</v>
      </c>
      <c r="AG10" s="33">
        <f t="shared" si="1"/>
        <v>6.2353468725141496E-3</v>
      </c>
      <c r="AH10" s="33">
        <f t="shared" si="1"/>
        <v>6.3541535985988879E-3</v>
      </c>
      <c r="AI10" s="33">
        <f t="shared" si="1"/>
        <v>7.0174621008358791E-3</v>
      </c>
    </row>
    <row r="11" spans="1:48" ht="13">
      <c r="A11" s="38">
        <f>'Raw data and fitting summary'!B10</f>
        <v>0.41666666666666669</v>
      </c>
      <c r="B11" s="39"/>
      <c r="C11" s="38">
        <f>'Raw data and fitting summary'!C10</f>
        <v>20.762</v>
      </c>
      <c r="D11" s="33">
        <f t="shared" si="2"/>
        <v>2.0068715281122564E-2</v>
      </c>
      <c r="E11" s="33">
        <f t="shared" si="0"/>
        <v>4.816491667469415E-2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0.20833333333333334</v>
      </c>
      <c r="B12" s="39"/>
      <c r="C12" s="38">
        <f>'Raw data and fitting summary'!C11</f>
        <v>15.382999999999999</v>
      </c>
      <c r="D12" s="33">
        <f t="shared" si="2"/>
        <v>1.354308869097922E-2</v>
      </c>
      <c r="E12" s="33">
        <f t="shared" si="0"/>
        <v>6.5006825716700259E-2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5.5225065160057095E-3</v>
      </c>
      <c r="AH25" s="40" t="s">
        <v>82</v>
      </c>
      <c r="AI25" s="41">
        <f>AF25*AF51</f>
        <v>0.15554224822270327</v>
      </c>
    </row>
    <row r="26" spans="1:48" ht="13">
      <c r="J26" s="32"/>
      <c r="K26" s="42"/>
      <c r="L26" s="32"/>
      <c r="AE26" s="42" t="s">
        <v>83</v>
      </c>
      <c r="AF26" s="32">
        <f>STDEV(AE6:AO15)</f>
        <v>3.1309707898765694E-3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3.7700282752120645E-2</v>
      </c>
      <c r="E28" s="29" t="s">
        <v>86</v>
      </c>
      <c r="F28" s="33">
        <f>LINEST(C28:C29,B28:B29,TRUE)</f>
        <v>-0.15000000000000002</v>
      </c>
    </row>
    <row r="29" spans="1:48" ht="13">
      <c r="B29" s="33">
        <f>D7</f>
        <v>0.25133521834747097</v>
      </c>
      <c r="C29" s="33">
        <v>0</v>
      </c>
      <c r="E29" s="29" t="s">
        <v>87</v>
      </c>
      <c r="F29" s="33">
        <f>C28</f>
        <v>3.7700282752120645E-2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3.6824274561791132E-2</v>
      </c>
      <c r="E32" s="29" t="s">
        <v>86</v>
      </c>
      <c r="F32" s="33">
        <f>LINEST(C32:C33,B32:B33,TRUE)</f>
        <v>-0.30000000000000004</v>
      </c>
      <c r="J32" s="37" t="s">
        <v>61</v>
      </c>
      <c r="K32" s="33">
        <f>1/(((F33*F28)-(F29*F32))/(F28-F32))</f>
        <v>25.92265807751826</v>
      </c>
      <c r="L32" s="33"/>
      <c r="M32" s="33"/>
      <c r="N32" s="33"/>
      <c r="AD32" s="37" t="s">
        <v>61</v>
      </c>
      <c r="AE32" s="33">
        <f>IFERROR(K32,"")</f>
        <v>25.92265807751826</v>
      </c>
      <c r="AF32" s="33"/>
      <c r="AG32" s="33"/>
      <c r="AH32" s="33"/>
    </row>
    <row r="33" spans="1:49" ht="13">
      <c r="B33" s="33">
        <f>D8</f>
        <v>0.12274758187263712</v>
      </c>
      <c r="C33" s="33">
        <v>0</v>
      </c>
      <c r="E33" s="29" t="s">
        <v>87</v>
      </c>
      <c r="F33" s="33">
        <f>C32</f>
        <v>3.6824274561791132E-2</v>
      </c>
      <c r="J33" s="37" t="s">
        <v>62</v>
      </c>
      <c r="K33" s="33">
        <f>1/(((F37*F28)-(F29*F36))/(F28-F36))</f>
        <v>26.789837491342016</v>
      </c>
      <c r="L33" s="33">
        <f>1/(((F37*F32)-(F33*F36))/(F32-F36))</f>
        <v>28.710732824427481</v>
      </c>
      <c r="M33" s="33"/>
      <c r="N33" s="33"/>
      <c r="AD33" s="37" t="s">
        <v>62</v>
      </c>
      <c r="AE33" s="33">
        <f t="shared" ref="AE33:AR45" si="3">IFERROR(K33,"")</f>
        <v>26.789837491342016</v>
      </c>
      <c r="AF33" s="33">
        <f t="shared" si="3"/>
        <v>28.710732824427481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26.978030210278224</v>
      </c>
      <c r="L34" s="33">
        <f>1/(((F41*F32)-(F33*F40))/(F32-F40))</f>
        <v>28.526539891419809</v>
      </c>
      <c r="M34" s="33">
        <f>1/(((F41*F36)-(F37*F40))/(F36-F40))</f>
        <v>28.165154313879032</v>
      </c>
      <c r="N34" s="33"/>
      <c r="AD34" s="37" t="s">
        <v>63</v>
      </c>
      <c r="AE34" s="33">
        <f t="shared" si="3"/>
        <v>26.978030210278224</v>
      </c>
      <c r="AF34" s="33">
        <f t="shared" si="3"/>
        <v>28.526539891419809</v>
      </c>
      <c r="AG34" s="33">
        <f t="shared" si="3"/>
        <v>28.165154313879032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>
        <f>1/(((F45*F28)-(F29*F44))/(F28-F44))</f>
        <v>27.025098391386706</v>
      </c>
      <c r="L35" s="33">
        <f>1/(((F45*F32)-(F33*F44))/(F32-F44))</f>
        <v>28.405715445516048</v>
      </c>
      <c r="M35" s="33">
        <f>1/(((F45*F36)-(F37*F44))/(F36-F44))</f>
        <v>28.008966187791291</v>
      </c>
      <c r="N35" s="33">
        <f>1/(((F45*F40)-(F41*F44))/(F40-F44))</f>
        <v>27.701729720613862</v>
      </c>
      <c r="AD35" s="37" t="s">
        <v>64</v>
      </c>
      <c r="AE35" s="33">
        <f t="shared" si="3"/>
        <v>27.025098391386706</v>
      </c>
      <c r="AF35" s="33">
        <f t="shared" si="3"/>
        <v>28.405715445516048</v>
      </c>
      <c r="AG35" s="33">
        <f t="shared" si="3"/>
        <v>28.008966187791291</v>
      </c>
      <c r="AH35" s="33">
        <f t="shared" si="3"/>
        <v>27.701729720613862</v>
      </c>
    </row>
    <row r="36" spans="1:49" ht="13">
      <c r="B36" s="33">
        <v>0</v>
      </c>
      <c r="C36" s="33">
        <f>E9</f>
        <v>3.8818368852140836E-2</v>
      </c>
      <c r="E36" s="29" t="s">
        <v>86</v>
      </c>
      <c r="F36" s="33">
        <f>LINEST(C36:C37,B36:B37,TRUE)</f>
        <v>-0.60000000000000009</v>
      </c>
      <c r="J36" s="37" t="s">
        <v>65</v>
      </c>
      <c r="K36" s="33">
        <f>1/(((F49*F28)-(F29*F48))/(F28-F48))</f>
        <v>27.15957564559799</v>
      </c>
      <c r="L36" s="33">
        <f>1/(((F49*F32)-(F33*F48))/(F32-F48))</f>
        <v>28.616038671610983</v>
      </c>
      <c r="M36" s="33">
        <f>1/(((F49*F36)-(F37*F48))/(F36-F48))</f>
        <v>28.508578779688186</v>
      </c>
      <c r="N36" s="33">
        <f>1/(((F49*F40)-(F41*F48))/(F40-F48))</f>
        <v>28.979721009603942</v>
      </c>
      <c r="O36" s="33">
        <f>1/(((F49*F44)-(F45*F48))/(F44-F48))</f>
        <v>31.92541443422633</v>
      </c>
      <c r="AD36" s="37" t="s">
        <v>65</v>
      </c>
      <c r="AE36" s="33">
        <f t="shared" si="3"/>
        <v>27.15957564559799</v>
      </c>
      <c r="AF36" s="33">
        <f t="shared" si="3"/>
        <v>28.616038671610983</v>
      </c>
      <c r="AG36" s="33">
        <f t="shared" si="3"/>
        <v>28.508578779688186</v>
      </c>
      <c r="AH36" s="33">
        <f t="shared" si="3"/>
        <v>28.979721009603942</v>
      </c>
      <c r="AI36" s="33">
        <f t="shared" si="3"/>
        <v>31.92541443422633</v>
      </c>
    </row>
    <row r="37" spans="1:49" ht="13">
      <c r="B37" s="33">
        <f>D9</f>
        <v>6.4697281420234731E-2</v>
      </c>
      <c r="C37" s="33">
        <v>0</v>
      </c>
      <c r="E37" s="29" t="s">
        <v>87</v>
      </c>
      <c r="F37" s="33">
        <f>C36</f>
        <v>3.8818368852140836E-2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4.2131872761744259E-2</v>
      </c>
      <c r="E40" s="29" t="s">
        <v>86</v>
      </c>
      <c r="F40" s="33">
        <f>LINEST(C40:C41,B40:B41,TRUE)</f>
        <v>-1.1999999999999995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3.5109893968120219E-2</v>
      </c>
      <c r="C41" s="33">
        <v>0</v>
      </c>
      <c r="E41" s="29" t="s">
        <v>87</v>
      </c>
      <c r="F41" s="33">
        <f>C40</f>
        <v>4.2131872761744259E-2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>
        <f>E11</f>
        <v>4.816491667469415E-2</v>
      </c>
      <c r="E44" s="29" t="s">
        <v>86</v>
      </c>
      <c r="F44" s="33">
        <f>LINEST(C44:C45,B44:B45,TRUE)</f>
        <v>-2.4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>
        <f>D11</f>
        <v>2.0068715281122564E-2</v>
      </c>
      <c r="C45" s="33">
        <v>0</v>
      </c>
      <c r="E45" s="29" t="s">
        <v>87</v>
      </c>
      <c r="F45" s="33">
        <f>C44</f>
        <v>4.816491667469415E-2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>
        <f>E12</f>
        <v>6.5006825716700259E-2</v>
      </c>
      <c r="E48" s="29" t="s">
        <v>86</v>
      </c>
      <c r="F48" s="33">
        <f>LINEST(C48:C49,B48:B49,TRUE)</f>
        <v>-4.8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>
        <f>D12</f>
        <v>1.354308869097922E-2</v>
      </c>
      <c r="C49" s="33">
        <v>0</v>
      </c>
      <c r="E49" s="29" t="s">
        <v>87</v>
      </c>
      <c r="F49" s="33">
        <f>C48</f>
        <v>6.5006825716700259E-2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28.165154313879032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1.3736308906429882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3.7700282752120645E-2</v>
      </c>
      <c r="O67" s="45">
        <f>E8</f>
        <v>3.6824274561791132E-2</v>
      </c>
      <c r="P67" s="45">
        <f>E9</f>
        <v>3.8818368852140836E-2</v>
      </c>
      <c r="Q67" s="45">
        <f>E10</f>
        <v>4.2131872761744259E-2</v>
      </c>
      <c r="R67" s="45">
        <f>E11</f>
        <v>4.816491667469415E-2</v>
      </c>
      <c r="S67" s="33">
        <f>E12</f>
        <v>6.5006825716700259E-2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0.25133521834747097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0.12274758187263712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6.4697281420234731E-2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3.5109893968120219E-2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>
        <f t="shared" si="4"/>
        <v>2.0068715281122564E-2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>
        <f t="shared" si="4"/>
        <v>1.354308869097922E-2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309.90607788177505</v>
      </c>
      <c r="BW1" t="s">
        <v>38</v>
      </c>
      <c r="CN1" t="s">
        <v>35</v>
      </c>
      <c r="CQ1" t="s">
        <v>40</v>
      </c>
      <c r="CR1">
        <f>SUM(CN4:DC18)</f>
        <v>9.5605069599248793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1.6699999999999999E-4</v>
      </c>
      <c r="F3" s="2">
        <f>'Raw data and fitting summary'!F5</f>
        <v>1.6699999999999999E-4</v>
      </c>
      <c r="G3" s="2">
        <f>'Raw data and fitting summary'!G5</f>
        <v>1.67E-3</v>
      </c>
      <c r="H3" s="2">
        <f>'Raw data and fitting summary'!H5</f>
        <v>1.67E-3</v>
      </c>
      <c r="I3" s="2">
        <f>'Raw data and fitting summary'!I5</f>
        <v>1.67E-2</v>
      </c>
      <c r="J3" s="2">
        <f>'Raw data and fitting summary'!J5</f>
        <v>1.67E-2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1.6699999999999999E-4</v>
      </c>
      <c r="AA3" s="2">
        <f t="shared" si="0"/>
        <v>1.6699999999999999E-4</v>
      </c>
      <c r="AB3" s="2">
        <f t="shared" si="0"/>
        <v>1.67E-3</v>
      </c>
      <c r="AC3" s="2">
        <f t="shared" si="0"/>
        <v>1.67E-3</v>
      </c>
      <c r="AD3" s="2">
        <f t="shared" si="0"/>
        <v>1.67E-2</v>
      </c>
      <c r="AE3" s="2">
        <f t="shared" si="0"/>
        <v>1.67E-2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1.6699999999999999E-4</v>
      </c>
      <c r="BI3" s="2">
        <f t="shared" si="1"/>
        <v>1.6699999999999999E-4</v>
      </c>
      <c r="BJ3" s="2">
        <f t="shared" si="1"/>
        <v>1.67E-3</v>
      </c>
      <c r="BK3" s="2">
        <f t="shared" si="1"/>
        <v>1.67E-3</v>
      </c>
      <c r="BL3" s="2">
        <f t="shared" si="1"/>
        <v>1.67E-2</v>
      </c>
      <c r="BM3" s="2">
        <f t="shared" si="1"/>
        <v>1.67E-2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1.6699999999999999E-4</v>
      </c>
      <c r="CQ3" s="2">
        <f t="shared" si="3"/>
        <v>1.6699999999999999E-4</v>
      </c>
      <c r="CR3" s="2">
        <f t="shared" si="3"/>
        <v>1.67E-3</v>
      </c>
      <c r="CS3" s="2">
        <f t="shared" si="3"/>
        <v>1.67E-3</v>
      </c>
      <c r="CT3" s="2">
        <f t="shared" si="3"/>
        <v>1.67E-2</v>
      </c>
      <c r="CU3" s="2">
        <f t="shared" si="3"/>
        <v>1.67E-2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6.666666666666667</v>
      </c>
      <c r="C4">
        <f>'Raw data and fitting summary'!C6</f>
        <v>26.524999999999999</v>
      </c>
      <c r="D4">
        <f>'Raw data and fitting summary'!D6</f>
        <v>27.852</v>
      </c>
      <c r="E4">
        <f>'Raw data and fitting summary'!E6</f>
        <v>27.489000000000001</v>
      </c>
      <c r="F4">
        <f>'Raw data and fitting summary'!F6</f>
        <v>26.82</v>
      </c>
      <c r="G4">
        <f>'Raw data and fitting summary'!G6</f>
        <v>23.376999999999999</v>
      </c>
      <c r="H4">
        <f>'Raw data and fitting summary'!H6</f>
        <v>24.215</v>
      </c>
      <c r="I4">
        <f>'Raw data and fitting summary'!I6</f>
        <v>14.577999999999999</v>
      </c>
      <c r="J4">
        <f>'Raw data and fitting summary'!J6</f>
        <v>14.683999999999999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0.27143840664059532</v>
      </c>
      <c r="U4">
        <f>'Raw data and fitting summary'!F40</f>
        <v>30.630425177375962</v>
      </c>
      <c r="V4">
        <f>'Raw data and fitting summary'!H40</f>
        <v>5.6185673529048101E-3</v>
      </c>
      <c r="X4">
        <f>($U$4*B4/((B4+$T$4)*(1+$C$3/$V$4)))*C20</f>
        <v>29.432075812956828</v>
      </c>
      <c r="Y4">
        <f>($U$4*B4/((B4+$T$4)*(1+$D$3/$V$4)))*D20</f>
        <v>29.432075812956828</v>
      </c>
      <c r="Z4">
        <f>($U$4*B4/((B4+$T$4)*(1+$E$3/$V$4)))*E20</f>
        <v>28.582520987828747</v>
      </c>
      <c r="AA4">
        <f>($U$4*B4/((B4+$T$4)*(1+$F$3/$V$4)))*F20</f>
        <v>28.582520987828747</v>
      </c>
      <c r="AB4">
        <f>($U$4*B4/((B4+$T$4)*(1+$G$3/$V$4)))*G20</f>
        <v>22.688423154242098</v>
      </c>
      <c r="AC4">
        <f>($U$4*B4/((B4+$T$4)*(1+$H$3/$V$4)))*H20</f>
        <v>22.688423154242098</v>
      </c>
      <c r="AD4">
        <f>($U$4*B4/((B4+$T$4)*(1+$I$3/$V$4)))*I20</f>
        <v>7.4093510428381411</v>
      </c>
      <c r="AE4">
        <f>($U$4*B4/((B4+$T$4)*(1+$J$3/$V$4)))*J20</f>
        <v>7.4093510428381411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29.432075812956828</v>
      </c>
      <c r="AP4">
        <f t="shared" ref="AP4:BD18" si="4">IFERROR(Y4, 0)</f>
        <v>29.432075812956828</v>
      </c>
      <c r="AQ4">
        <f t="shared" si="4"/>
        <v>28.582520987828747</v>
      </c>
      <c r="AR4">
        <f t="shared" si="4"/>
        <v>28.582520987828747</v>
      </c>
      <c r="AS4">
        <f t="shared" si="4"/>
        <v>22.688423154242098</v>
      </c>
      <c r="AT4">
        <f t="shared" si="4"/>
        <v>22.688423154242098</v>
      </c>
      <c r="AU4">
        <f t="shared" si="4"/>
        <v>7.4093510428381411</v>
      </c>
      <c r="AV4">
        <f t="shared" si="4"/>
        <v>7.4093510428381411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8.4510897822786131</v>
      </c>
      <c r="BG4">
        <f>(D4-AP4)^2</f>
        <v>2.4966395746911809</v>
      </c>
      <c r="BH4">
        <f t="shared" ref="BH4:BU18" si="5">(E4-AQ4)^2</f>
        <v>1.1957881508219579</v>
      </c>
      <c r="BI4">
        <f t="shared" si="5"/>
        <v>3.1064802325368226</v>
      </c>
      <c r="BJ4">
        <f t="shared" si="5"/>
        <v>0.47413807251389944</v>
      </c>
      <c r="BK4">
        <f t="shared" si="5"/>
        <v>2.3304368660041437</v>
      </c>
      <c r="BL4">
        <f t="shared" si="5"/>
        <v>51.389527871017798</v>
      </c>
      <c r="BM4">
        <f t="shared" si="5"/>
        <v>52.920517449936114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9.8772367651929371E-2</v>
      </c>
      <c r="BX4">
        <f t="shared" ref="BX4:CL18" si="6">ABS((AP4-D4)/AP4)</f>
        <v>5.3685503632103115E-2</v>
      </c>
      <c r="BY4">
        <f t="shared" si="6"/>
        <v>3.8258381347621474E-2</v>
      </c>
      <c r="BZ4">
        <f t="shared" si="6"/>
        <v>6.166429436295276E-2</v>
      </c>
      <c r="CA4">
        <f t="shared" si="6"/>
        <v>3.0349259667662533E-2</v>
      </c>
      <c r="CB4">
        <f t="shared" si="6"/>
        <v>6.7284395895643126E-2</v>
      </c>
      <c r="CC4">
        <f t="shared" si="6"/>
        <v>0.9675137425282414</v>
      </c>
      <c r="CD4">
        <f t="shared" si="6"/>
        <v>0.98181998870110421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9.8772367651929371E-2</v>
      </c>
      <c r="CO4">
        <f t="shared" ref="CO4:DC18" si="7">IFERROR(BX4, 0)</f>
        <v>5.3685503632103115E-2</v>
      </c>
      <c r="CP4">
        <f t="shared" si="7"/>
        <v>3.8258381347621474E-2</v>
      </c>
      <c r="CQ4">
        <f t="shared" si="7"/>
        <v>6.166429436295276E-2</v>
      </c>
      <c r="CR4">
        <f t="shared" si="7"/>
        <v>3.0349259667662533E-2</v>
      </c>
      <c r="CS4">
        <f t="shared" si="7"/>
        <v>6.7284395895643126E-2</v>
      </c>
      <c r="CT4">
        <f t="shared" si="7"/>
        <v>0.9675137425282414</v>
      </c>
      <c r="CU4">
        <f t="shared" si="7"/>
        <v>0.98181998870110421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3.3333333333333335</v>
      </c>
      <c r="C5">
        <f>'Raw data and fitting summary'!C7</f>
        <v>27.155999999999999</v>
      </c>
      <c r="D5">
        <f>'Raw data and fitting summary'!D7</f>
        <v>29.481999999999999</v>
      </c>
      <c r="E5">
        <f>'Raw data and fitting summary'!E7</f>
        <v>27.981999999999999</v>
      </c>
      <c r="F5">
        <f>'Raw data and fitting summary'!F7</f>
        <v>27.709</v>
      </c>
      <c r="G5">
        <f>'Raw data and fitting summary'!G7</f>
        <v>22.273</v>
      </c>
      <c r="H5">
        <f>'Raw data and fitting summary'!H7</f>
        <v>22.303999999999998</v>
      </c>
      <c r="I5">
        <f>'Raw data and fitting summary'!I7</f>
        <v>10.407</v>
      </c>
      <c r="J5">
        <f>'Raw data and fitting summary'!J7</f>
        <v>10.194000000000001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28.32396185469938</v>
      </c>
      <c r="Y5">
        <f t="shared" ref="Y5:Y18" si="9">($U$4*B5/((B5+$T$4)*(1+$D$3/$V$4)))*D21</f>
        <v>28.32396185469938</v>
      </c>
      <c r="Z5">
        <f t="shared" ref="Z5:Z18" si="10">($U$4*B5/((B5+$T$4)*(1+$E$3/$V$4)))*E21</f>
        <v>27.506392662049695</v>
      </c>
      <c r="AA5">
        <f t="shared" ref="AA5:AA18" si="11">($U$4*B5/((B5+$T$4)*(1+$F$3/$V$4)))*F21</f>
        <v>27.506392662049695</v>
      </c>
      <c r="AB5">
        <f t="shared" ref="AB5:AB18" si="12">($U$4*B5/((B5+$T$4)*(1+$G$3/$V$4)))*G21</f>
        <v>21.834206871712709</v>
      </c>
      <c r="AC5">
        <f t="shared" ref="AC5:AC18" si="13">($U$4*B5/((B5+$T$4)*(1+$H$3/$V$4)))*H21</f>
        <v>21.834206871712709</v>
      </c>
      <c r="AD5">
        <f t="shared" ref="AD5:AD18" si="14">($U$4*B5/((B5+$T$4)*(1+$I$3/$V$4)))*I21</f>
        <v>7.1303899065466982</v>
      </c>
      <c r="AE5">
        <f t="shared" ref="AE5:AE18" si="15">($U$4*B5/((B5+$T$4)*(1+$J$3/$V$4)))*J21</f>
        <v>7.1303899065466982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28.32396185469938</v>
      </c>
      <c r="AP5">
        <f t="shared" si="4"/>
        <v>28.32396185469938</v>
      </c>
      <c r="AQ5">
        <f t="shared" si="4"/>
        <v>27.506392662049695</v>
      </c>
      <c r="AR5">
        <f t="shared" si="4"/>
        <v>27.506392662049695</v>
      </c>
      <c r="AS5">
        <f t="shared" si="4"/>
        <v>21.834206871712709</v>
      </c>
      <c r="AT5">
        <f t="shared" si="4"/>
        <v>21.834206871712709</v>
      </c>
      <c r="AU5">
        <f t="shared" si="4"/>
        <v>7.1303899065466982</v>
      </c>
      <c r="AV5">
        <f t="shared" si="4"/>
        <v>7.1303899065466982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1.3641348940328193</v>
      </c>
      <c r="BG5">
        <f t="shared" si="25"/>
        <v>1.3410523459712975</v>
      </c>
      <c r="BH5">
        <f t="shared" si="5"/>
        <v>0.22620233991217498</v>
      </c>
      <c r="BI5">
        <f t="shared" si="5"/>
        <v>4.1049733391308942E-2</v>
      </c>
      <c r="BJ5">
        <f t="shared" si="5"/>
        <v>0.19253940943214662</v>
      </c>
      <c r="BK5">
        <f t="shared" si="5"/>
        <v>0.22070558338595753</v>
      </c>
      <c r="BL5">
        <f t="shared" si="5"/>
        <v>10.736173704520056</v>
      </c>
      <c r="BM5">
        <f t="shared" si="5"/>
        <v>9.3857068047089527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4.1235822187975398E-2</v>
      </c>
      <c r="BX5">
        <f t="shared" si="6"/>
        <v>4.0885457735090218E-2</v>
      </c>
      <c r="BY5">
        <f t="shared" si="6"/>
        <v>1.7290792863816531E-2</v>
      </c>
      <c r="BZ5">
        <f t="shared" si="6"/>
        <v>7.3658272983879855E-3</v>
      </c>
      <c r="CA5">
        <f t="shared" si="6"/>
        <v>2.0096591136349849E-2</v>
      </c>
      <c r="CB5">
        <f t="shared" si="6"/>
        <v>2.1516381659639285E-2</v>
      </c>
      <c r="CC5">
        <f t="shared" si="6"/>
        <v>0.4595274783563959</v>
      </c>
      <c r="CD5">
        <f t="shared" si="6"/>
        <v>0.42965533913376586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4.1235822187975398E-2</v>
      </c>
      <c r="CO5">
        <f t="shared" si="7"/>
        <v>4.0885457735090218E-2</v>
      </c>
      <c r="CP5">
        <f t="shared" si="7"/>
        <v>1.7290792863816531E-2</v>
      </c>
      <c r="CQ5">
        <f t="shared" si="7"/>
        <v>7.3658272983879855E-3</v>
      </c>
      <c r="CR5">
        <f t="shared" si="7"/>
        <v>2.0096591136349849E-2</v>
      </c>
      <c r="CS5">
        <f t="shared" si="7"/>
        <v>2.1516381659639285E-2</v>
      </c>
      <c r="CT5">
        <f t="shared" si="7"/>
        <v>0.4595274783563959</v>
      </c>
      <c r="CU5">
        <f t="shared" si="7"/>
        <v>0.42965533913376586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1.6666666666666667</v>
      </c>
      <c r="C6">
        <f>'Raw data and fitting summary'!C8</f>
        <v>25.760999999999999</v>
      </c>
      <c r="D6">
        <f>'Raw data and fitting summary'!D8</f>
        <v>27.765999999999998</v>
      </c>
      <c r="E6">
        <f>'Raw data and fitting summary'!E8</f>
        <v>26.384</v>
      </c>
      <c r="F6">
        <f>'Raw data and fitting summary'!F8</f>
        <v>25.949000000000002</v>
      </c>
      <c r="G6">
        <f>'Raw data and fitting summary'!G8</f>
        <v>18.638000000000002</v>
      </c>
      <c r="H6">
        <f>'Raw data and fitting summary'!H8</f>
        <v>19.012</v>
      </c>
      <c r="I6">
        <f>'Raw data and fitting summary'!I8</f>
        <v>6.5579999999999998</v>
      </c>
      <c r="J6">
        <f>'Raw data and fitting summary'!J8</f>
        <v>6.38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26.340526802215585</v>
      </c>
      <c r="Y6">
        <f t="shared" si="9"/>
        <v>26.340526802215585</v>
      </c>
      <c r="Z6">
        <f t="shared" si="10"/>
        <v>25.580209324663205</v>
      </c>
      <c r="AA6">
        <f t="shared" si="11"/>
        <v>25.580209324663205</v>
      </c>
      <c r="AB6">
        <f t="shared" si="12"/>
        <v>20.305228281969541</v>
      </c>
      <c r="AC6">
        <f t="shared" si="13"/>
        <v>20.305228281969541</v>
      </c>
      <c r="AD6">
        <f t="shared" si="14"/>
        <v>6.6310718608907759</v>
      </c>
      <c r="AE6">
        <f t="shared" si="15"/>
        <v>6.6310718608907759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26.340526802215585</v>
      </c>
      <c r="AP6">
        <f t="shared" si="4"/>
        <v>26.340526802215585</v>
      </c>
      <c r="AQ6">
        <f t="shared" si="4"/>
        <v>25.580209324663205</v>
      </c>
      <c r="AR6">
        <f t="shared" si="4"/>
        <v>25.580209324663205</v>
      </c>
      <c r="AS6">
        <f t="shared" si="4"/>
        <v>20.305228281969541</v>
      </c>
      <c r="AT6">
        <f t="shared" si="4"/>
        <v>20.305228281969541</v>
      </c>
      <c r="AU6">
        <f t="shared" si="4"/>
        <v>6.6310718608907759</v>
      </c>
      <c r="AV6">
        <f t="shared" si="4"/>
        <v>6.6310718608907759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0.33585131448622285</v>
      </c>
      <c r="BG6">
        <f t="shared" si="25"/>
        <v>2.0319738376017202</v>
      </c>
      <c r="BH6">
        <f t="shared" si="5"/>
        <v>0.64607944975838194</v>
      </c>
      <c r="BI6">
        <f t="shared" si="5"/>
        <v>0.13600656221537072</v>
      </c>
      <c r="BJ6">
        <f t="shared" si="5"/>
        <v>2.7796501441991004</v>
      </c>
      <c r="BK6">
        <f t="shared" si="5"/>
        <v>1.6724393892858886</v>
      </c>
      <c r="BL6">
        <f t="shared" si="5"/>
        <v>5.3394968540409352E-3</v>
      </c>
      <c r="BM6">
        <f t="shared" si="5"/>
        <v>6.3037079331157195E-2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2.2001336820903678E-2</v>
      </c>
      <c r="BX6">
        <f t="shared" si="6"/>
        <v>5.4117110431690832E-2</v>
      </c>
      <c r="BY6">
        <f t="shared" si="6"/>
        <v>3.1422365045379805E-2</v>
      </c>
      <c r="BZ6">
        <f t="shared" si="6"/>
        <v>1.4417031176567688E-2</v>
      </c>
      <c r="CA6">
        <f t="shared" si="6"/>
        <v>8.2108324950475431E-2</v>
      </c>
      <c r="CB6">
        <f t="shared" si="6"/>
        <v>6.3689423433761133E-2</v>
      </c>
      <c r="CC6">
        <f t="shared" si="6"/>
        <v>1.1019615293531158E-2</v>
      </c>
      <c r="CD6">
        <f t="shared" si="6"/>
        <v>3.7862937720757661E-2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2.2001336820903678E-2</v>
      </c>
      <c r="CO6">
        <f t="shared" si="7"/>
        <v>5.4117110431690832E-2</v>
      </c>
      <c r="CP6">
        <f t="shared" si="7"/>
        <v>3.1422365045379805E-2</v>
      </c>
      <c r="CQ6">
        <f t="shared" si="7"/>
        <v>1.4417031176567688E-2</v>
      </c>
      <c r="CR6">
        <f t="shared" si="7"/>
        <v>8.2108324950475431E-2</v>
      </c>
      <c r="CS6">
        <f t="shared" si="7"/>
        <v>6.3689423433761133E-2</v>
      </c>
      <c r="CT6">
        <f t="shared" si="7"/>
        <v>1.1019615293531158E-2</v>
      </c>
      <c r="CU6">
        <f t="shared" si="7"/>
        <v>3.7862937720757661E-2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0.83333333333333337</v>
      </c>
      <c r="C7">
        <f>'Raw data and fitting summary'!C9</f>
        <v>23.734999999999999</v>
      </c>
      <c r="D7">
        <f>'Raw data and fitting summary'!D9</f>
        <v>25.552</v>
      </c>
      <c r="E7">
        <f>'Raw data and fitting summary'!E9</f>
        <v>23.757000000000001</v>
      </c>
      <c r="F7">
        <f>'Raw data and fitting summary'!F9</f>
        <v>23.119</v>
      </c>
      <c r="G7">
        <f>'Raw data and fitting summary'!G9</f>
        <v>14.420999999999999</v>
      </c>
      <c r="H7">
        <f>'Raw data and fitting summary'!H9</f>
        <v>14.677</v>
      </c>
      <c r="I7">
        <f>'Raw data and fitting summary'!I9</f>
        <v>3.8860000000000001</v>
      </c>
      <c r="J7">
        <f>'Raw data and fitting summary'!J9</f>
        <v>3.746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23.10464088725001</v>
      </c>
      <c r="Y7">
        <f t="shared" si="9"/>
        <v>23.10464088725001</v>
      </c>
      <c r="Z7">
        <f t="shared" si="10"/>
        <v>22.43772703199371</v>
      </c>
      <c r="AA7">
        <f t="shared" si="11"/>
        <v>22.43772703199371</v>
      </c>
      <c r="AB7">
        <f t="shared" si="12"/>
        <v>17.810767837379675</v>
      </c>
      <c r="AC7">
        <f t="shared" si="13"/>
        <v>17.810767837379675</v>
      </c>
      <c r="AD7">
        <f t="shared" si="14"/>
        <v>5.8164567168240229</v>
      </c>
      <c r="AE7">
        <f t="shared" si="15"/>
        <v>5.8164567168240229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23.10464088725001</v>
      </c>
      <c r="AP7">
        <f t="shared" si="4"/>
        <v>23.10464088725001</v>
      </c>
      <c r="AQ7">
        <f t="shared" si="4"/>
        <v>22.43772703199371</v>
      </c>
      <c r="AR7">
        <f t="shared" si="4"/>
        <v>22.43772703199371</v>
      </c>
      <c r="AS7">
        <f t="shared" si="4"/>
        <v>17.810767837379675</v>
      </c>
      <c r="AT7">
        <f t="shared" si="4"/>
        <v>17.810767837379675</v>
      </c>
      <c r="AU7">
        <f t="shared" si="4"/>
        <v>5.8164567168240229</v>
      </c>
      <c r="AV7">
        <f t="shared" si="4"/>
        <v>5.8164567168240229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0.39735261102695363</v>
      </c>
      <c r="BG7">
        <f t="shared" si="25"/>
        <v>5.9895666267604151</v>
      </c>
      <c r="BH7">
        <f t="shared" si="5"/>
        <v>1.7404811641121303</v>
      </c>
      <c r="BI7">
        <f t="shared" si="5"/>
        <v>0.46413285693609957</v>
      </c>
      <c r="BJ7">
        <f t="shared" si="5"/>
        <v>11.490525991333683</v>
      </c>
      <c r="BK7">
        <f t="shared" si="5"/>
        <v>9.8205008585952882</v>
      </c>
      <c r="BL7">
        <f t="shared" si="5"/>
        <v>3.7266631355309854</v>
      </c>
      <c r="BM7">
        <f t="shared" si="5"/>
        <v>4.286791016241712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2.7282792051437795E-2</v>
      </c>
      <c r="BX7">
        <f t="shared" si="6"/>
        <v>0.10592500115855651</v>
      </c>
      <c r="BY7">
        <f t="shared" si="6"/>
        <v>5.8797086091882431E-2</v>
      </c>
      <c r="BZ7">
        <f t="shared" si="6"/>
        <v>3.0362833411551465E-2</v>
      </c>
      <c r="CA7">
        <f t="shared" si="6"/>
        <v>0.1903212634250124</v>
      </c>
      <c r="CB7">
        <f t="shared" si="6"/>
        <v>0.17594793587746391</v>
      </c>
      <c r="CC7">
        <f t="shared" si="6"/>
        <v>0.33189565586213382</v>
      </c>
      <c r="CD7">
        <f t="shared" si="6"/>
        <v>0.35596529255263853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2.7282792051437795E-2</v>
      </c>
      <c r="CO7">
        <f t="shared" si="7"/>
        <v>0.10592500115855651</v>
      </c>
      <c r="CP7">
        <f t="shared" si="7"/>
        <v>5.8797086091882431E-2</v>
      </c>
      <c r="CQ7">
        <f t="shared" si="7"/>
        <v>3.0362833411551465E-2</v>
      </c>
      <c r="CR7">
        <f t="shared" si="7"/>
        <v>0.1903212634250124</v>
      </c>
      <c r="CS7">
        <f t="shared" si="7"/>
        <v>0.17594793587746391</v>
      </c>
      <c r="CT7">
        <f t="shared" si="7"/>
        <v>0.33189565586213382</v>
      </c>
      <c r="CU7">
        <f t="shared" si="7"/>
        <v>0.35596529255263853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0.41666666666666669</v>
      </c>
      <c r="C8">
        <f>'Raw data and fitting summary'!C10</f>
        <v>20.762</v>
      </c>
      <c r="D8">
        <f>'Raw data and fitting summary'!D10</f>
        <v>21.474</v>
      </c>
      <c r="E8">
        <f>'Raw data and fitting summary'!E10</f>
        <v>19.367999999999999</v>
      </c>
      <c r="F8">
        <f>'Raw data and fitting summary'!F10</f>
        <v>19.524999999999999</v>
      </c>
      <c r="G8">
        <f>'Raw data and fitting summary'!G10</f>
        <v>10.095000000000001</v>
      </c>
      <c r="H8">
        <f>'Raw data and fitting summary'!H10</f>
        <v>10.037000000000001</v>
      </c>
      <c r="I8">
        <f>'Raw data and fitting summary'!I10</f>
        <v>2.2599999999999998</v>
      </c>
      <c r="J8">
        <f>'Raw data and fitting summary'!J10</f>
        <v>2.2200000000000002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18.547570207407876</v>
      </c>
      <c r="Y8">
        <f t="shared" si="9"/>
        <v>18.547570207407876</v>
      </c>
      <c r="Z8">
        <f t="shared" si="10"/>
        <v>18.012195880967454</v>
      </c>
      <c r="AA8">
        <f t="shared" si="11"/>
        <v>18.012195880967454</v>
      </c>
      <c r="AB8">
        <f t="shared" si="12"/>
        <v>14.297840356996806</v>
      </c>
      <c r="AC8">
        <f t="shared" si="13"/>
        <v>14.297840356996806</v>
      </c>
      <c r="AD8">
        <f t="shared" si="14"/>
        <v>4.6692411208682945</v>
      </c>
      <c r="AE8">
        <f t="shared" si="15"/>
        <v>4.6692411208682945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18.547570207407876</v>
      </c>
      <c r="AP8">
        <f t="shared" si="4"/>
        <v>18.547570207407876</v>
      </c>
      <c r="AQ8">
        <f t="shared" si="4"/>
        <v>18.012195880967454</v>
      </c>
      <c r="AR8">
        <f t="shared" si="4"/>
        <v>18.012195880967454</v>
      </c>
      <c r="AS8">
        <f t="shared" si="4"/>
        <v>14.297840356996806</v>
      </c>
      <c r="AT8">
        <f t="shared" si="4"/>
        <v>14.297840356996806</v>
      </c>
      <c r="AU8">
        <f t="shared" si="4"/>
        <v>4.6692411208682945</v>
      </c>
      <c r="AV8">
        <f t="shared" si="4"/>
        <v>4.6692411208682945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4.9036993063195986</v>
      </c>
      <c r="BG8">
        <f t="shared" si="25"/>
        <v>8.5639913309707829</v>
      </c>
      <c r="BH8">
        <f t="shared" si="5"/>
        <v>1.8382048091856147</v>
      </c>
      <c r="BI8">
        <f t="shared" si="5"/>
        <v>2.2885763025618338</v>
      </c>
      <c r="BJ8">
        <f t="shared" si="5"/>
        <v>17.663867066401036</v>
      </c>
      <c r="BK8">
        <f t="shared" si="5"/>
        <v>18.154760547812664</v>
      </c>
      <c r="BL8">
        <f t="shared" si="5"/>
        <v>5.8044427784827173</v>
      </c>
      <c r="BM8">
        <f t="shared" si="5"/>
        <v>5.9987820681521784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0.11939190782562364</v>
      </c>
      <c r="BX8">
        <f t="shared" si="6"/>
        <v>0.15777968541794826</v>
      </c>
      <c r="BY8">
        <f t="shared" si="6"/>
        <v>7.5271450965351316E-2</v>
      </c>
      <c r="BZ8">
        <f t="shared" si="6"/>
        <v>8.3987767456551246E-2</v>
      </c>
      <c r="CA8">
        <f t="shared" si="6"/>
        <v>0.29394931346677816</v>
      </c>
      <c r="CB8">
        <f t="shared" si="6"/>
        <v>0.29800587016008445</v>
      </c>
      <c r="CC8">
        <f t="shared" si="6"/>
        <v>0.5159813037070724</v>
      </c>
      <c r="CD8">
        <f t="shared" si="6"/>
        <v>0.5245480062963277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0.11939190782562364</v>
      </c>
      <c r="CO8">
        <f t="shared" si="7"/>
        <v>0.15777968541794826</v>
      </c>
      <c r="CP8">
        <f t="shared" si="7"/>
        <v>7.5271450965351316E-2</v>
      </c>
      <c r="CQ8">
        <f t="shared" si="7"/>
        <v>8.3987767456551246E-2</v>
      </c>
      <c r="CR8">
        <f t="shared" si="7"/>
        <v>0.29394931346677816</v>
      </c>
      <c r="CS8">
        <f t="shared" si="7"/>
        <v>0.29800587016008445</v>
      </c>
      <c r="CT8">
        <f t="shared" si="7"/>
        <v>0.5159813037070724</v>
      </c>
      <c r="CU8">
        <f t="shared" si="7"/>
        <v>0.5245480062963277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0.20833333333333334</v>
      </c>
      <c r="C9">
        <f>'Raw data and fitting summary'!C11</f>
        <v>15.382999999999999</v>
      </c>
      <c r="D9">
        <f>'Raw data and fitting summary'!D11</f>
        <v>16.04</v>
      </c>
      <c r="E9">
        <f>'Raw data and fitting summary'!E11</f>
        <v>14.238</v>
      </c>
      <c r="F9">
        <f>'Raw data and fitting summary'!F11</f>
        <v>14.058999999999999</v>
      </c>
      <c r="G9">
        <f>'Raw data and fitting summary'!G11</f>
        <v>6.4009999999999998</v>
      </c>
      <c r="H9">
        <f>'Raw data and fitting summary'!H11</f>
        <v>6.4320000000000004</v>
      </c>
      <c r="I9">
        <f>'Raw data and fitting summary'!I11</f>
        <v>1.2689999999999999</v>
      </c>
      <c r="J9">
        <f>'Raw data and fitting summary'!J11</f>
        <v>1.2090000000000001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309.90607788177505</v>
      </c>
      <c r="X9">
        <f t="shared" si="8"/>
        <v>13.300780448149702</v>
      </c>
      <c r="Y9">
        <f t="shared" si="9"/>
        <v>13.300780448149702</v>
      </c>
      <c r="Z9">
        <f t="shared" si="10"/>
        <v>12.916854343871309</v>
      </c>
      <c r="AA9">
        <f t="shared" si="11"/>
        <v>12.916854343871309</v>
      </c>
      <c r="AB9">
        <f t="shared" si="12"/>
        <v>10.253226344179263</v>
      </c>
      <c r="AC9">
        <f t="shared" si="13"/>
        <v>10.253226344179263</v>
      </c>
      <c r="AD9">
        <f t="shared" si="14"/>
        <v>3.3483928252411808</v>
      </c>
      <c r="AE9">
        <f t="shared" si="15"/>
        <v>3.3483928252411808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13.300780448149702</v>
      </c>
      <c r="AP9">
        <f t="shared" si="4"/>
        <v>13.300780448149702</v>
      </c>
      <c r="AQ9">
        <f t="shared" si="4"/>
        <v>12.916854343871309</v>
      </c>
      <c r="AR9">
        <f t="shared" si="4"/>
        <v>12.916854343871309</v>
      </c>
      <c r="AS9">
        <f t="shared" si="4"/>
        <v>10.253226344179263</v>
      </c>
      <c r="AT9">
        <f t="shared" si="4"/>
        <v>10.253226344179263</v>
      </c>
      <c r="AU9">
        <f t="shared" si="4"/>
        <v>3.3483928252411808</v>
      </c>
      <c r="AV9">
        <f t="shared" si="4"/>
        <v>3.3483928252411808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4.3356382621076532</v>
      </c>
      <c r="BG9">
        <f t="shared" si="25"/>
        <v>7.5033237532389432</v>
      </c>
      <c r="BH9">
        <f t="shared" si="5"/>
        <v>1.7454258447077082</v>
      </c>
      <c r="BI9">
        <f t="shared" si="5"/>
        <v>1.3044966998136363</v>
      </c>
      <c r="BJ9">
        <f t="shared" si="5"/>
        <v>14.839647806788728</v>
      </c>
      <c r="BK9">
        <f t="shared" si="5"/>
        <v>14.601770773449608</v>
      </c>
      <c r="BL9">
        <f t="shared" si="5"/>
        <v>4.3238745216644991</v>
      </c>
      <c r="BM9">
        <f t="shared" si="5"/>
        <v>4.5770016606934414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0.15654867471629899</v>
      </c>
      <c r="BX9">
        <f t="shared" si="6"/>
        <v>0.20594427240781615</v>
      </c>
      <c r="BY9">
        <f t="shared" si="6"/>
        <v>0.10228075822156636</v>
      </c>
      <c r="BZ9">
        <f t="shared" si="6"/>
        <v>8.8422895058084081E-2</v>
      </c>
      <c r="CA9">
        <f t="shared" si="6"/>
        <v>0.37570870035129622</v>
      </c>
      <c r="CB9">
        <f t="shared" si="6"/>
        <v>0.37268526178089934</v>
      </c>
      <c r="CC9">
        <f t="shared" si="6"/>
        <v>0.62101220907119958</v>
      </c>
      <c r="CD9">
        <f t="shared" si="6"/>
        <v>0.63893125355955893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0.15654867471629899</v>
      </c>
      <c r="CO9">
        <f t="shared" si="7"/>
        <v>0.20594427240781615</v>
      </c>
      <c r="CP9">
        <f t="shared" si="7"/>
        <v>0.10228075822156636</v>
      </c>
      <c r="CQ9">
        <f t="shared" si="7"/>
        <v>8.8422895058084081E-2</v>
      </c>
      <c r="CR9">
        <f t="shared" si="7"/>
        <v>0.37570870035129622</v>
      </c>
      <c r="CS9">
        <f t="shared" si="7"/>
        <v>0.37268526178089934</v>
      </c>
      <c r="CT9">
        <f t="shared" si="7"/>
        <v>0.62101220907119958</v>
      </c>
      <c r="CU9">
        <f t="shared" si="7"/>
        <v>0.63893125355955893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9.5605069599248793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6.666666666666667</v>
      </c>
      <c r="AN20">
        <f>IFERROR(AM20, NA())</f>
        <v>6.666666666666667</v>
      </c>
      <c r="AO20">
        <f>IFERROR(X4, NA())</f>
        <v>29.432075812956828</v>
      </c>
      <c r="AP20">
        <f t="shared" ref="AP20:BD34" si="30">IFERROR(Y4, NA())</f>
        <v>29.432075812956828</v>
      </c>
      <c r="AQ20">
        <f t="shared" si="30"/>
        <v>28.582520987828747</v>
      </c>
      <c r="AR20">
        <f t="shared" si="30"/>
        <v>28.582520987828747</v>
      </c>
      <c r="AS20">
        <f t="shared" si="30"/>
        <v>22.688423154242098</v>
      </c>
      <c r="AT20">
        <f t="shared" si="30"/>
        <v>22.688423154242098</v>
      </c>
      <c r="AU20">
        <f t="shared" si="30"/>
        <v>7.4093510428381411</v>
      </c>
      <c r="AV20">
        <f t="shared" si="30"/>
        <v>7.4093510428381411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26.524999999999999</v>
      </c>
      <c r="BF20">
        <f t="shared" ref="BF20:BF34" si="32">IFERROR(AP52,NA())</f>
        <v>27.852</v>
      </c>
      <c r="BG20">
        <f t="shared" ref="BG20:BG34" si="33">IFERROR(AQ52,NA())</f>
        <v>27.489000000000001</v>
      </c>
      <c r="BH20">
        <f t="shared" ref="BH20:BH34" si="34">IFERROR(AR52,NA())</f>
        <v>26.82</v>
      </c>
      <c r="BI20">
        <f t="shared" ref="BI20:BI34" si="35">IFERROR(AS52,NA())</f>
        <v>23.376999999999999</v>
      </c>
      <c r="BJ20">
        <f t="shared" ref="BJ20:BJ34" si="36">IFERROR(AT52,NA())</f>
        <v>24.215</v>
      </c>
      <c r="BK20">
        <f t="shared" ref="BK20:BK34" si="37">IFERROR(AU52,NA())</f>
        <v>14.577999999999999</v>
      </c>
      <c r="BL20">
        <f t="shared" ref="BL20:BL34" si="38">IFERROR(AV52,NA())</f>
        <v>14.683999999999999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26.524999999999999</v>
      </c>
      <c r="X21">
        <f>IFERROR(W21, NA())</f>
        <v>26.524999999999999</v>
      </c>
      <c r="Y21">
        <f>AO20</f>
        <v>29.432075812956828</v>
      </c>
      <c r="AA21">
        <f t="shared" ref="AA21:AA35" si="49">X4-C4</f>
        <v>2.9070758129568297</v>
      </c>
      <c r="AB21">
        <f>IFERROR(AA21,"")</f>
        <v>2.9070758129568297</v>
      </c>
      <c r="AC21">
        <v>1</v>
      </c>
      <c r="AM21">
        <f t="shared" si="29"/>
        <v>3.3333333333333335</v>
      </c>
      <c r="AN21">
        <f t="shared" ref="AN21:AN34" si="50">IFERROR(AM21, NA())</f>
        <v>3.3333333333333335</v>
      </c>
      <c r="AO21">
        <f t="shared" ref="AO21:AO34" si="51">IFERROR(X5, NA())</f>
        <v>28.32396185469938</v>
      </c>
      <c r="AP21">
        <f t="shared" si="30"/>
        <v>28.32396185469938</v>
      </c>
      <c r="AQ21">
        <f t="shared" si="30"/>
        <v>27.506392662049695</v>
      </c>
      <c r="AR21">
        <f t="shared" si="30"/>
        <v>27.506392662049695</v>
      </c>
      <c r="AS21">
        <f t="shared" si="30"/>
        <v>21.834206871712709</v>
      </c>
      <c r="AT21">
        <f t="shared" si="30"/>
        <v>21.834206871712709</v>
      </c>
      <c r="AU21">
        <f t="shared" si="30"/>
        <v>7.1303899065466982</v>
      </c>
      <c r="AV21">
        <f t="shared" si="30"/>
        <v>7.1303899065466982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27.155999999999999</v>
      </c>
      <c r="BF21">
        <f t="shared" si="32"/>
        <v>29.481999999999999</v>
      </c>
      <c r="BG21">
        <f t="shared" si="33"/>
        <v>27.981999999999999</v>
      </c>
      <c r="BH21">
        <f t="shared" si="34"/>
        <v>27.709</v>
      </c>
      <c r="BI21">
        <f t="shared" si="35"/>
        <v>22.273</v>
      </c>
      <c r="BJ21">
        <f t="shared" si="36"/>
        <v>22.303999999999998</v>
      </c>
      <c r="BK21">
        <f t="shared" si="37"/>
        <v>10.407</v>
      </c>
      <c r="BL21">
        <f t="shared" si="38"/>
        <v>10.194000000000001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27.155999999999999</v>
      </c>
      <c r="X22">
        <f>IFERROR(W22, NA())</f>
        <v>27.155999999999999</v>
      </c>
      <c r="Y22">
        <f t="shared" ref="Y22:Y34" si="53">AO21</f>
        <v>28.32396185469938</v>
      </c>
      <c r="AA22">
        <f t="shared" si="49"/>
        <v>1.1679618546993815</v>
      </c>
      <c r="AB22">
        <f t="shared" ref="AB22:AB85" si="54">IFERROR(AA22,"")</f>
        <v>1.1679618546993815</v>
      </c>
      <c r="AC22">
        <v>1</v>
      </c>
      <c r="AM22">
        <f t="shared" si="29"/>
        <v>1.6666666666666667</v>
      </c>
      <c r="AN22">
        <f t="shared" si="50"/>
        <v>1.6666666666666667</v>
      </c>
      <c r="AO22">
        <f t="shared" si="51"/>
        <v>26.340526802215585</v>
      </c>
      <c r="AP22">
        <f t="shared" si="30"/>
        <v>26.340526802215585</v>
      </c>
      <c r="AQ22">
        <f t="shared" si="30"/>
        <v>25.580209324663205</v>
      </c>
      <c r="AR22">
        <f t="shared" si="30"/>
        <v>25.580209324663205</v>
      </c>
      <c r="AS22">
        <f t="shared" si="30"/>
        <v>20.305228281969541</v>
      </c>
      <c r="AT22">
        <f t="shared" si="30"/>
        <v>20.305228281969541</v>
      </c>
      <c r="AU22">
        <f t="shared" si="30"/>
        <v>6.6310718608907759</v>
      </c>
      <c r="AV22">
        <f t="shared" si="30"/>
        <v>6.6310718608907759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25.760999999999999</v>
      </c>
      <c r="BF22">
        <f t="shared" si="32"/>
        <v>27.765999999999998</v>
      </c>
      <c r="BG22">
        <f t="shared" si="33"/>
        <v>26.384</v>
      </c>
      <c r="BH22">
        <f t="shared" si="34"/>
        <v>25.949000000000002</v>
      </c>
      <c r="BI22">
        <f t="shared" si="35"/>
        <v>18.638000000000002</v>
      </c>
      <c r="BJ22">
        <f t="shared" si="36"/>
        <v>19.012</v>
      </c>
      <c r="BK22">
        <f t="shared" si="37"/>
        <v>6.5579999999999998</v>
      </c>
      <c r="BL22">
        <f t="shared" si="38"/>
        <v>6.38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25.760999999999999</v>
      </c>
      <c r="X23">
        <f>IFERROR(W23, NA())</f>
        <v>25.760999999999999</v>
      </c>
      <c r="Y23">
        <f t="shared" si="53"/>
        <v>26.340526802215585</v>
      </c>
      <c r="AA23">
        <f t="shared" si="49"/>
        <v>0.57952680221558595</v>
      </c>
      <c r="AB23">
        <f t="shared" si="54"/>
        <v>0.57952680221558595</v>
      </c>
      <c r="AC23">
        <v>1</v>
      </c>
      <c r="AM23">
        <f t="shared" si="29"/>
        <v>0.83333333333333337</v>
      </c>
      <c r="AN23">
        <f t="shared" si="50"/>
        <v>0.83333333333333337</v>
      </c>
      <c r="AO23">
        <f t="shared" si="51"/>
        <v>23.10464088725001</v>
      </c>
      <c r="AP23">
        <f t="shared" si="30"/>
        <v>23.10464088725001</v>
      </c>
      <c r="AQ23">
        <f t="shared" si="30"/>
        <v>22.43772703199371</v>
      </c>
      <c r="AR23">
        <f t="shared" si="30"/>
        <v>22.43772703199371</v>
      </c>
      <c r="AS23">
        <f t="shared" si="30"/>
        <v>17.810767837379675</v>
      </c>
      <c r="AT23">
        <f t="shared" si="30"/>
        <v>17.810767837379675</v>
      </c>
      <c r="AU23">
        <f t="shared" si="30"/>
        <v>5.8164567168240229</v>
      </c>
      <c r="AV23">
        <f t="shared" si="30"/>
        <v>5.8164567168240229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23.734999999999999</v>
      </c>
      <c r="BF23">
        <f t="shared" si="32"/>
        <v>25.552</v>
      </c>
      <c r="BG23">
        <f t="shared" si="33"/>
        <v>23.757000000000001</v>
      </c>
      <c r="BH23">
        <f t="shared" si="34"/>
        <v>23.119</v>
      </c>
      <c r="BI23">
        <f t="shared" si="35"/>
        <v>14.420999999999999</v>
      </c>
      <c r="BJ23">
        <f t="shared" si="36"/>
        <v>14.677</v>
      </c>
      <c r="BK23">
        <f t="shared" si="37"/>
        <v>3.8860000000000001</v>
      </c>
      <c r="BL23">
        <f t="shared" si="38"/>
        <v>3.746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23.734999999999999</v>
      </c>
      <c r="X24">
        <f>IFERROR(W24, NA())</f>
        <v>23.734999999999999</v>
      </c>
      <c r="Y24">
        <f t="shared" si="53"/>
        <v>23.10464088725001</v>
      </c>
      <c r="AA24">
        <f t="shared" si="49"/>
        <v>-0.63035911274998924</v>
      </c>
      <c r="AB24">
        <f t="shared" si="54"/>
        <v>-0.63035911274998924</v>
      </c>
      <c r="AC24">
        <v>1</v>
      </c>
      <c r="AM24">
        <f t="shared" si="29"/>
        <v>0.41666666666666669</v>
      </c>
      <c r="AN24">
        <f t="shared" si="50"/>
        <v>0.41666666666666669</v>
      </c>
      <c r="AO24">
        <f t="shared" si="51"/>
        <v>18.547570207407876</v>
      </c>
      <c r="AP24">
        <f t="shared" si="30"/>
        <v>18.547570207407876</v>
      </c>
      <c r="AQ24">
        <f t="shared" si="30"/>
        <v>18.012195880967454</v>
      </c>
      <c r="AR24">
        <f t="shared" si="30"/>
        <v>18.012195880967454</v>
      </c>
      <c r="AS24">
        <f t="shared" si="30"/>
        <v>14.297840356996806</v>
      </c>
      <c r="AT24">
        <f t="shared" si="30"/>
        <v>14.297840356996806</v>
      </c>
      <c r="AU24">
        <f t="shared" si="30"/>
        <v>4.6692411208682945</v>
      </c>
      <c r="AV24">
        <f t="shared" si="30"/>
        <v>4.6692411208682945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20.762</v>
      </c>
      <c r="BF24">
        <f t="shared" si="32"/>
        <v>21.474</v>
      </c>
      <c r="BG24">
        <f t="shared" si="33"/>
        <v>19.367999999999999</v>
      </c>
      <c r="BH24">
        <f t="shared" si="34"/>
        <v>19.524999999999999</v>
      </c>
      <c r="BI24">
        <f t="shared" si="35"/>
        <v>10.095000000000001</v>
      </c>
      <c r="BJ24">
        <f t="shared" si="36"/>
        <v>10.037000000000001</v>
      </c>
      <c r="BK24">
        <f t="shared" si="37"/>
        <v>2.2599999999999998</v>
      </c>
      <c r="BL24">
        <f t="shared" si="38"/>
        <v>2.2200000000000002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20.762</v>
      </c>
      <c r="X25">
        <f t="shared" ref="X25:X88" si="58">IFERROR(W25, NA())</f>
        <v>20.762</v>
      </c>
      <c r="Y25">
        <f t="shared" si="53"/>
        <v>18.547570207407876</v>
      </c>
      <c r="AA25">
        <f t="shared" si="49"/>
        <v>-2.2144297925921244</v>
      </c>
      <c r="AB25">
        <f t="shared" si="54"/>
        <v>-2.2144297925921244</v>
      </c>
      <c r="AC25">
        <v>1</v>
      </c>
      <c r="AM25">
        <f t="shared" si="29"/>
        <v>0.20833333333333334</v>
      </c>
      <c r="AN25">
        <f t="shared" si="50"/>
        <v>0.20833333333333334</v>
      </c>
      <c r="AO25">
        <f t="shared" si="51"/>
        <v>13.300780448149702</v>
      </c>
      <c r="AP25">
        <f t="shared" si="30"/>
        <v>13.300780448149702</v>
      </c>
      <c r="AQ25">
        <f t="shared" si="30"/>
        <v>12.916854343871309</v>
      </c>
      <c r="AR25">
        <f t="shared" si="30"/>
        <v>12.916854343871309</v>
      </c>
      <c r="AS25">
        <f t="shared" si="30"/>
        <v>10.253226344179263</v>
      </c>
      <c r="AT25">
        <f t="shared" si="30"/>
        <v>10.253226344179263</v>
      </c>
      <c r="AU25">
        <f t="shared" si="30"/>
        <v>3.3483928252411808</v>
      </c>
      <c r="AV25">
        <f t="shared" si="30"/>
        <v>3.3483928252411808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15.382999999999999</v>
      </c>
      <c r="BF25">
        <f t="shared" si="32"/>
        <v>16.04</v>
      </c>
      <c r="BG25">
        <f t="shared" si="33"/>
        <v>14.238</v>
      </c>
      <c r="BH25">
        <f t="shared" si="34"/>
        <v>14.058999999999999</v>
      </c>
      <c r="BI25">
        <f t="shared" si="35"/>
        <v>6.4009999999999998</v>
      </c>
      <c r="BJ25">
        <f t="shared" si="36"/>
        <v>6.4320000000000004</v>
      </c>
      <c r="BK25">
        <f t="shared" si="37"/>
        <v>1.2689999999999999</v>
      </c>
      <c r="BL25">
        <f t="shared" si="38"/>
        <v>1.2090000000000001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15.382999999999999</v>
      </c>
      <c r="X26">
        <f t="shared" si="58"/>
        <v>15.382999999999999</v>
      </c>
      <c r="Y26">
        <f t="shared" si="53"/>
        <v>13.300780448149702</v>
      </c>
      <c r="AA26">
        <f t="shared" si="49"/>
        <v>-2.0822195518502973</v>
      </c>
      <c r="AB26">
        <f t="shared" si="54"/>
        <v>-2.0822195518502973</v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1</v>
      </c>
      <c r="J36">
        <f t="shared" si="68"/>
        <v>1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27.852</v>
      </c>
      <c r="X36">
        <f t="shared" si="58"/>
        <v>27.852</v>
      </c>
      <c r="Y36">
        <f>AP20</f>
        <v>29.432075812956828</v>
      </c>
      <c r="AA36">
        <f t="shared" ref="AA36:AA50" si="70">Y4-D4</f>
        <v>1.580075812956828</v>
      </c>
      <c r="AB36">
        <f t="shared" si="54"/>
        <v>1.580075812956828</v>
      </c>
      <c r="AC36">
        <v>1</v>
      </c>
      <c r="AN36">
        <f t="shared" ref="AN36:AN50" si="71">1/AN20</f>
        <v>0.15</v>
      </c>
      <c r="AO36">
        <f t="shared" ref="AO36:BT44" si="72">1/AO20</f>
        <v>3.3976536563546489E-2</v>
      </c>
      <c r="AP36">
        <f t="shared" si="72"/>
        <v>3.3976536563546489E-2</v>
      </c>
      <c r="AQ36">
        <f t="shared" si="72"/>
        <v>3.4986417063275439E-2</v>
      </c>
      <c r="AR36">
        <f t="shared" si="72"/>
        <v>3.4986417063275439E-2</v>
      </c>
      <c r="AS36">
        <f t="shared" si="72"/>
        <v>4.4075341560835972E-2</v>
      </c>
      <c r="AT36">
        <f t="shared" si="72"/>
        <v>4.4075341560835972E-2</v>
      </c>
      <c r="AU36">
        <f t="shared" si="72"/>
        <v>0.13496458653644131</v>
      </c>
      <c r="AV36">
        <f t="shared" si="72"/>
        <v>0.13496458653644131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3.7700282752120645E-2</v>
      </c>
      <c r="BF36">
        <f t="shared" si="72"/>
        <v>3.5904064340083294E-2</v>
      </c>
      <c r="BG36">
        <f t="shared" si="72"/>
        <v>3.6378187638691842E-2</v>
      </c>
      <c r="BH36">
        <f t="shared" si="72"/>
        <v>3.7285607755406409E-2</v>
      </c>
      <c r="BI36">
        <f t="shared" si="72"/>
        <v>4.2777088591350473E-2</v>
      </c>
      <c r="BJ36">
        <f t="shared" si="72"/>
        <v>4.1296716911005574E-2</v>
      </c>
      <c r="BK36">
        <f t="shared" si="72"/>
        <v>6.8596515297022917E-2</v>
      </c>
      <c r="BL36">
        <f t="shared" si="72"/>
        <v>6.8101334786161816E-2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1</v>
      </c>
      <c r="J37">
        <f t="shared" si="73"/>
        <v>1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29.481999999999999</v>
      </c>
      <c r="X37">
        <f t="shared" si="58"/>
        <v>29.481999999999999</v>
      </c>
      <c r="Y37">
        <f t="shared" ref="Y37:Y49" si="74">AP21</f>
        <v>28.32396185469938</v>
      </c>
      <c r="AA37">
        <f t="shared" si="70"/>
        <v>-1.158038145300619</v>
      </c>
      <c r="AB37">
        <f t="shared" si="54"/>
        <v>-1.158038145300619</v>
      </c>
      <c r="AC37">
        <v>1</v>
      </c>
      <c r="AN37">
        <f t="shared" si="71"/>
        <v>0.3</v>
      </c>
      <c r="AO37">
        <f t="shared" ref="AO37:BC37" si="75">1/AO21</f>
        <v>3.530579532375993E-2</v>
      </c>
      <c r="AP37">
        <f t="shared" si="75"/>
        <v>3.530579532375993E-2</v>
      </c>
      <c r="AQ37">
        <f t="shared" si="75"/>
        <v>3.6355185221350034E-2</v>
      </c>
      <c r="AR37">
        <f t="shared" si="75"/>
        <v>3.6355185221350034E-2</v>
      </c>
      <c r="AS37">
        <f t="shared" si="75"/>
        <v>4.579969429966102E-2</v>
      </c>
      <c r="AT37">
        <f t="shared" si="75"/>
        <v>4.579969429966102E-2</v>
      </c>
      <c r="AU37">
        <f t="shared" si="75"/>
        <v>0.14024478508277083</v>
      </c>
      <c r="AV37">
        <f t="shared" si="75"/>
        <v>0.14024478508277083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3.6824274561791132E-2</v>
      </c>
      <c r="BF37">
        <f t="shared" si="72"/>
        <v>3.3919001424598062E-2</v>
      </c>
      <c r="BG37">
        <f t="shared" si="72"/>
        <v>3.5737259666928742E-2</v>
      </c>
      <c r="BH37">
        <f t="shared" si="72"/>
        <v>3.60893572485474E-2</v>
      </c>
      <c r="BI37">
        <f t="shared" si="72"/>
        <v>4.4897409419476494E-2</v>
      </c>
      <c r="BJ37">
        <f t="shared" si="72"/>
        <v>4.483500717360115E-2</v>
      </c>
      <c r="BK37">
        <f t="shared" si="72"/>
        <v>9.6089170750456421E-2</v>
      </c>
      <c r="BL37">
        <f t="shared" si="72"/>
        <v>9.8096919756719636E-2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1</v>
      </c>
      <c r="J38">
        <f t="shared" si="76"/>
        <v>1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27.765999999999998</v>
      </c>
      <c r="X38">
        <f t="shared" si="58"/>
        <v>27.765999999999998</v>
      </c>
      <c r="Y38">
        <f t="shared" si="74"/>
        <v>26.340526802215585</v>
      </c>
      <c r="AA38">
        <f t="shared" si="70"/>
        <v>-1.4254731977844131</v>
      </c>
      <c r="AB38">
        <f t="shared" si="54"/>
        <v>-1.4254731977844131</v>
      </c>
      <c r="AC38">
        <v>1</v>
      </c>
      <c r="AN38">
        <f t="shared" si="71"/>
        <v>0.6</v>
      </c>
      <c r="AO38">
        <f t="shared" si="72"/>
        <v>3.7964312844186811E-2</v>
      </c>
      <c r="AP38">
        <f t="shared" si="72"/>
        <v>3.7964312844186811E-2</v>
      </c>
      <c r="AQ38">
        <f t="shared" si="72"/>
        <v>3.9092721537499237E-2</v>
      </c>
      <c r="AR38">
        <f t="shared" si="72"/>
        <v>3.9092721537499237E-2</v>
      </c>
      <c r="AS38">
        <f t="shared" si="72"/>
        <v>4.924839977731111E-2</v>
      </c>
      <c r="AT38">
        <f t="shared" si="72"/>
        <v>4.924839977731111E-2</v>
      </c>
      <c r="AU38">
        <f t="shared" si="72"/>
        <v>0.15080518217542985</v>
      </c>
      <c r="AV38">
        <f t="shared" si="72"/>
        <v>0.15080518217542985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3.8818368852140836E-2</v>
      </c>
      <c r="BF38">
        <f t="shared" si="72"/>
        <v>3.6015270474681269E-2</v>
      </c>
      <c r="BG38">
        <f t="shared" si="72"/>
        <v>3.7901758641600967E-2</v>
      </c>
      <c r="BH38">
        <f t="shared" si="72"/>
        <v>3.8537130525261087E-2</v>
      </c>
      <c r="BI38">
        <f t="shared" si="72"/>
        <v>5.3653825517759414E-2</v>
      </c>
      <c r="BJ38">
        <f t="shared" si="72"/>
        <v>5.2598358931201343E-2</v>
      </c>
      <c r="BK38">
        <f t="shared" si="72"/>
        <v>0.15248551387618176</v>
      </c>
      <c r="BL38">
        <f t="shared" si="72"/>
        <v>0.15673981191222572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1</v>
      </c>
      <c r="J39">
        <f t="shared" si="77"/>
        <v>1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25.552</v>
      </c>
      <c r="X39">
        <f t="shared" si="58"/>
        <v>25.552</v>
      </c>
      <c r="Y39">
        <f t="shared" si="74"/>
        <v>23.10464088725001</v>
      </c>
      <c r="AA39">
        <f t="shared" si="70"/>
        <v>-2.4473591127499894</v>
      </c>
      <c r="AB39">
        <f t="shared" si="54"/>
        <v>-2.4473591127499894</v>
      </c>
      <c r="AC39">
        <v>1</v>
      </c>
      <c r="AN39">
        <f t="shared" si="71"/>
        <v>1.2</v>
      </c>
      <c r="AO39">
        <f t="shared" si="72"/>
        <v>4.3281347885040566E-2</v>
      </c>
      <c r="AP39">
        <f t="shared" si="72"/>
        <v>4.3281347885040566E-2</v>
      </c>
      <c r="AQ39">
        <f t="shared" si="72"/>
        <v>4.4567794169797635E-2</v>
      </c>
      <c r="AR39">
        <f t="shared" si="72"/>
        <v>4.4567794169797635E-2</v>
      </c>
      <c r="AS39">
        <f t="shared" si="72"/>
        <v>5.6145810732611302E-2</v>
      </c>
      <c r="AT39">
        <f t="shared" si="72"/>
        <v>5.6145810732611302E-2</v>
      </c>
      <c r="AU39">
        <f t="shared" si="72"/>
        <v>0.17192597636074786</v>
      </c>
      <c r="AV39">
        <f t="shared" si="72"/>
        <v>0.17192597636074786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4.2131872761744259E-2</v>
      </c>
      <c r="BF39">
        <f t="shared" si="72"/>
        <v>3.9135879774577331E-2</v>
      </c>
      <c r="BG39">
        <f t="shared" si="72"/>
        <v>4.2092856842193875E-2</v>
      </c>
      <c r="BH39">
        <f t="shared" si="72"/>
        <v>4.325446602361694E-2</v>
      </c>
      <c r="BI39">
        <f t="shared" si="72"/>
        <v>6.9343318771236395E-2</v>
      </c>
      <c r="BJ39">
        <f t="shared" si="72"/>
        <v>6.8133814812291346E-2</v>
      </c>
      <c r="BK39">
        <f t="shared" si="72"/>
        <v>0.2573340195573855</v>
      </c>
      <c r="BL39">
        <f t="shared" si="72"/>
        <v>0.26695141484249868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1</v>
      </c>
      <c r="H40">
        <f t="shared" si="78"/>
        <v>1</v>
      </c>
      <c r="I40">
        <f t="shared" si="78"/>
        <v>1</v>
      </c>
      <c r="J40">
        <f t="shared" si="78"/>
        <v>1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>
        <f t="shared" si="69"/>
        <v>21.474</v>
      </c>
      <c r="X40">
        <f t="shared" si="58"/>
        <v>21.474</v>
      </c>
      <c r="Y40">
        <f t="shared" si="74"/>
        <v>18.547570207407876</v>
      </c>
      <c r="AA40">
        <f t="shared" si="70"/>
        <v>-2.9264297925921241</v>
      </c>
      <c r="AB40">
        <f t="shared" si="54"/>
        <v>-2.9264297925921241</v>
      </c>
      <c r="AC40">
        <v>1</v>
      </c>
      <c r="AN40">
        <f t="shared" si="71"/>
        <v>2.4</v>
      </c>
      <c r="AO40">
        <f t="shared" si="72"/>
        <v>5.3915417966748078E-2</v>
      </c>
      <c r="AP40">
        <f t="shared" si="72"/>
        <v>5.3915417966748078E-2</v>
      </c>
      <c r="AQ40">
        <f t="shared" si="72"/>
        <v>5.5517939434394432E-2</v>
      </c>
      <c r="AR40">
        <f t="shared" si="72"/>
        <v>5.5517939434394432E-2</v>
      </c>
      <c r="AS40">
        <f t="shared" si="72"/>
        <v>6.9940632643211667E-2</v>
      </c>
      <c r="AT40">
        <f t="shared" si="72"/>
        <v>6.9940632643211667E-2</v>
      </c>
      <c r="AU40">
        <f t="shared" si="72"/>
        <v>0.2141675647313839</v>
      </c>
      <c r="AV40">
        <f t="shared" si="72"/>
        <v>0.2141675647313839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>
        <f t="shared" si="72"/>
        <v>4.816491667469415E-2</v>
      </c>
      <c r="BF40">
        <f t="shared" si="72"/>
        <v>4.6567942628294681E-2</v>
      </c>
      <c r="BG40">
        <f t="shared" si="72"/>
        <v>5.163155720776539E-2</v>
      </c>
      <c r="BH40">
        <f t="shared" si="72"/>
        <v>5.1216389244558264E-2</v>
      </c>
      <c r="BI40">
        <f t="shared" si="72"/>
        <v>9.9058940069341253E-2</v>
      </c>
      <c r="BJ40">
        <f t="shared" si="72"/>
        <v>9.963136395337252E-2</v>
      </c>
      <c r="BK40">
        <f t="shared" si="72"/>
        <v>0.44247787610619471</v>
      </c>
      <c r="BL40">
        <f t="shared" si="72"/>
        <v>0.4504504504504504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1</v>
      </c>
      <c r="D41">
        <f t="shared" si="79"/>
        <v>1</v>
      </c>
      <c r="E41">
        <f t="shared" si="79"/>
        <v>1</v>
      </c>
      <c r="F41">
        <f t="shared" si="79"/>
        <v>1</v>
      </c>
      <c r="G41">
        <f t="shared" si="79"/>
        <v>1</v>
      </c>
      <c r="H41">
        <f t="shared" si="79"/>
        <v>1</v>
      </c>
      <c r="I41">
        <f t="shared" si="79"/>
        <v>1</v>
      </c>
      <c r="J41">
        <f t="shared" si="79"/>
        <v>1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>
        <f t="shared" si="69"/>
        <v>16.04</v>
      </c>
      <c r="X41">
        <f t="shared" si="58"/>
        <v>16.04</v>
      </c>
      <c r="Y41">
        <f t="shared" si="74"/>
        <v>13.300780448149702</v>
      </c>
      <c r="AA41">
        <f t="shared" si="70"/>
        <v>-2.7392195518502973</v>
      </c>
      <c r="AB41">
        <f t="shared" si="54"/>
        <v>-2.7392195518502973</v>
      </c>
      <c r="AC41">
        <v>1</v>
      </c>
      <c r="AN41">
        <f t="shared" si="71"/>
        <v>4.8</v>
      </c>
      <c r="AO41">
        <f t="shared" si="72"/>
        <v>7.51835581301631E-2</v>
      </c>
      <c r="AP41">
        <f t="shared" si="72"/>
        <v>7.51835581301631E-2</v>
      </c>
      <c r="AQ41">
        <f t="shared" si="72"/>
        <v>7.7418229963588034E-2</v>
      </c>
      <c r="AR41">
        <f t="shared" si="72"/>
        <v>7.7418229963588034E-2</v>
      </c>
      <c r="AS41">
        <f t="shared" si="72"/>
        <v>9.753027646441241E-2</v>
      </c>
      <c r="AT41">
        <f t="shared" si="72"/>
        <v>9.753027646441241E-2</v>
      </c>
      <c r="AU41">
        <f t="shared" si="72"/>
        <v>0.29865074147265597</v>
      </c>
      <c r="AV41">
        <f t="shared" si="72"/>
        <v>0.29865074147265597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>
        <f t="shared" si="72"/>
        <v>6.5006825716700259E-2</v>
      </c>
      <c r="BF41">
        <f t="shared" si="72"/>
        <v>6.2344139650872821E-2</v>
      </c>
      <c r="BG41">
        <f t="shared" si="72"/>
        <v>7.0234583508919798E-2</v>
      </c>
      <c r="BH41">
        <f t="shared" si="72"/>
        <v>7.1128814282665917E-2</v>
      </c>
      <c r="BI41">
        <f t="shared" si="72"/>
        <v>0.15622558975160131</v>
      </c>
      <c r="BJ41">
        <f t="shared" si="72"/>
        <v>0.15547263681592038</v>
      </c>
      <c r="BK41">
        <f t="shared" si="72"/>
        <v>0.78802206461780933</v>
      </c>
      <c r="BL41">
        <f t="shared" si="72"/>
        <v>0.82712985938792383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27.489000000000001</v>
      </c>
      <c r="X51">
        <f t="shared" si="58"/>
        <v>27.489000000000001</v>
      </c>
      <c r="Y51">
        <f>AQ20</f>
        <v>28.582520987828747</v>
      </c>
      <c r="AA51">
        <f t="shared" ref="AA51:AA65" si="90">Z4-E4</f>
        <v>1.0935209878287466</v>
      </c>
      <c r="AB51">
        <f t="shared" si="54"/>
        <v>1.0935209878287466</v>
      </c>
      <c r="AC51">
        <v>1</v>
      </c>
    </row>
    <row r="52" spans="1:72">
      <c r="A52" s="4" t="s">
        <v>54</v>
      </c>
      <c r="B52">
        <f>SUM(B36:R50)</f>
        <v>48</v>
      </c>
      <c r="W52">
        <f t="shared" ref="W52:W65" si="91">E5*E21</f>
        <v>27.981999999999999</v>
      </c>
      <c r="X52">
        <f t="shared" si="58"/>
        <v>27.981999999999999</v>
      </c>
      <c r="Y52">
        <f t="shared" ref="Y52:Y65" si="92">AQ21</f>
        <v>27.506392662049695</v>
      </c>
      <c r="AA52">
        <f t="shared" si="90"/>
        <v>-0.4756073379503043</v>
      </c>
      <c r="AB52">
        <f t="shared" si="54"/>
        <v>-0.4756073379503043</v>
      </c>
      <c r="AC52">
        <v>1</v>
      </c>
      <c r="AO52">
        <f t="shared" ref="AO52:AO66" si="93">C4*C20</f>
        <v>26.524999999999999</v>
      </c>
      <c r="AP52">
        <f t="shared" ref="AP52:AP66" si="94">D4*D20</f>
        <v>27.852</v>
      </c>
      <c r="AQ52">
        <f t="shared" ref="AQ52:AQ66" si="95">E4*E20</f>
        <v>27.489000000000001</v>
      </c>
      <c r="AR52">
        <f t="shared" ref="AR52:AR66" si="96">F4*F20</f>
        <v>26.82</v>
      </c>
      <c r="AS52">
        <f t="shared" ref="AS52:AS66" si="97">G4*G20</f>
        <v>23.376999999999999</v>
      </c>
      <c r="AT52">
        <f t="shared" ref="AT52:AT66" si="98">H4*H20</f>
        <v>24.215</v>
      </c>
      <c r="AU52">
        <f t="shared" ref="AU52:AU66" si="99">I4*I20</f>
        <v>14.577999999999999</v>
      </c>
      <c r="AV52">
        <f t="shared" ref="AV52:AV66" si="100">J4*J20</f>
        <v>14.683999999999999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26.384</v>
      </c>
      <c r="X53">
        <f t="shared" si="58"/>
        <v>26.384</v>
      </c>
      <c r="Y53">
        <f t="shared" si="92"/>
        <v>25.580209324663205</v>
      </c>
      <c r="AA53">
        <f t="shared" si="90"/>
        <v>-0.8037906753367956</v>
      </c>
      <c r="AB53">
        <f t="shared" si="54"/>
        <v>-0.8037906753367956</v>
      </c>
      <c r="AC53">
        <v>1</v>
      </c>
      <c r="AO53">
        <f t="shared" si="93"/>
        <v>27.155999999999999</v>
      </c>
      <c r="AP53">
        <f t="shared" si="94"/>
        <v>29.481999999999999</v>
      </c>
      <c r="AQ53">
        <f t="shared" si="95"/>
        <v>27.981999999999999</v>
      </c>
      <c r="AR53">
        <f t="shared" si="96"/>
        <v>27.709</v>
      </c>
      <c r="AS53">
        <f t="shared" si="97"/>
        <v>22.273</v>
      </c>
      <c r="AT53">
        <f t="shared" si="98"/>
        <v>22.303999999999998</v>
      </c>
      <c r="AU53">
        <f t="shared" si="99"/>
        <v>10.407</v>
      </c>
      <c r="AV53">
        <f t="shared" si="100"/>
        <v>10.194000000000001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23.757000000000001</v>
      </c>
      <c r="X54">
        <f t="shared" si="58"/>
        <v>23.757000000000001</v>
      </c>
      <c r="Y54">
        <f t="shared" si="92"/>
        <v>22.43772703199371</v>
      </c>
      <c r="AA54">
        <f t="shared" si="90"/>
        <v>-1.3192729680062918</v>
      </c>
      <c r="AB54">
        <f t="shared" si="54"/>
        <v>-1.3192729680062918</v>
      </c>
      <c r="AC54">
        <v>1</v>
      </c>
      <c r="AO54">
        <f t="shared" si="93"/>
        <v>25.760999999999999</v>
      </c>
      <c r="AP54">
        <f t="shared" si="94"/>
        <v>27.765999999999998</v>
      </c>
      <c r="AQ54">
        <f t="shared" si="95"/>
        <v>26.384</v>
      </c>
      <c r="AR54">
        <f t="shared" si="96"/>
        <v>25.949000000000002</v>
      </c>
      <c r="AS54">
        <f t="shared" si="97"/>
        <v>18.638000000000002</v>
      </c>
      <c r="AT54">
        <f t="shared" si="98"/>
        <v>19.012</v>
      </c>
      <c r="AU54">
        <f t="shared" si="99"/>
        <v>6.5579999999999998</v>
      </c>
      <c r="AV54">
        <f t="shared" si="100"/>
        <v>6.38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>
        <f t="shared" si="91"/>
        <v>19.367999999999999</v>
      </c>
      <c r="X55">
        <f t="shared" si="58"/>
        <v>19.367999999999999</v>
      </c>
      <c r="Y55">
        <f t="shared" si="92"/>
        <v>18.012195880967454</v>
      </c>
      <c r="AA55">
        <f t="shared" si="90"/>
        <v>-1.3558041190325447</v>
      </c>
      <c r="AB55">
        <f t="shared" si="54"/>
        <v>-1.3558041190325447</v>
      </c>
      <c r="AC55">
        <v>1</v>
      </c>
      <c r="AO55">
        <f t="shared" si="93"/>
        <v>23.734999999999999</v>
      </c>
      <c r="AP55">
        <f t="shared" si="94"/>
        <v>25.552</v>
      </c>
      <c r="AQ55">
        <f t="shared" si="95"/>
        <v>23.757000000000001</v>
      </c>
      <c r="AR55">
        <f t="shared" si="96"/>
        <v>23.119</v>
      </c>
      <c r="AS55">
        <f t="shared" si="97"/>
        <v>14.420999999999999</v>
      </c>
      <c r="AT55">
        <f t="shared" si="98"/>
        <v>14.677</v>
      </c>
      <c r="AU55">
        <f t="shared" si="99"/>
        <v>3.8860000000000001</v>
      </c>
      <c r="AV55">
        <f t="shared" si="100"/>
        <v>3.746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>
        <f t="shared" si="91"/>
        <v>14.238</v>
      </c>
      <c r="X56">
        <f t="shared" si="58"/>
        <v>14.238</v>
      </c>
      <c r="Y56">
        <f t="shared" si="92"/>
        <v>12.916854343871309</v>
      </c>
      <c r="AA56">
        <f t="shared" si="90"/>
        <v>-1.3211456561286905</v>
      </c>
      <c r="AB56">
        <f t="shared" si="54"/>
        <v>-1.3211456561286905</v>
      </c>
      <c r="AC56">
        <v>1</v>
      </c>
      <c r="AO56">
        <f t="shared" si="93"/>
        <v>20.762</v>
      </c>
      <c r="AP56">
        <f t="shared" si="94"/>
        <v>21.474</v>
      </c>
      <c r="AQ56">
        <f t="shared" si="95"/>
        <v>19.367999999999999</v>
      </c>
      <c r="AR56">
        <f t="shared" si="96"/>
        <v>19.524999999999999</v>
      </c>
      <c r="AS56">
        <f t="shared" si="97"/>
        <v>10.095000000000001</v>
      </c>
      <c r="AT56">
        <f t="shared" si="98"/>
        <v>10.037000000000001</v>
      </c>
      <c r="AU56">
        <f t="shared" si="99"/>
        <v>2.2599999999999998</v>
      </c>
      <c r="AV56">
        <f t="shared" si="100"/>
        <v>2.2200000000000002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>
        <f t="shared" si="93"/>
        <v>15.382999999999999</v>
      </c>
      <c r="AP57">
        <f t="shared" si="94"/>
        <v>16.04</v>
      </c>
      <c r="AQ57">
        <f t="shared" si="95"/>
        <v>14.238</v>
      </c>
      <c r="AR57">
        <f t="shared" si="96"/>
        <v>14.058999999999999</v>
      </c>
      <c r="AS57">
        <f t="shared" si="97"/>
        <v>6.4009999999999998</v>
      </c>
      <c r="AT57">
        <f t="shared" si="98"/>
        <v>6.4320000000000004</v>
      </c>
      <c r="AU57">
        <f t="shared" si="99"/>
        <v>1.2689999999999999</v>
      </c>
      <c r="AV57">
        <f t="shared" si="100"/>
        <v>1.2090000000000001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26.82</v>
      </c>
      <c r="X66">
        <f t="shared" si="58"/>
        <v>26.82</v>
      </c>
      <c r="Y66">
        <f>AR20</f>
        <v>28.582520987828747</v>
      </c>
      <c r="AA66">
        <f t="shared" ref="AA66:AA80" si="109">AA4-F4</f>
        <v>1.7625209878287471</v>
      </c>
      <c r="AB66">
        <f t="shared" si="54"/>
        <v>1.7625209878287471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27.709</v>
      </c>
      <c r="X67">
        <f t="shared" si="58"/>
        <v>27.709</v>
      </c>
      <c r="Y67">
        <f t="shared" ref="Y67:Y80" si="111">AR21</f>
        <v>27.506392662049695</v>
      </c>
      <c r="AA67">
        <f t="shared" si="109"/>
        <v>-0.20260733795030461</v>
      </c>
      <c r="AB67">
        <f t="shared" si="54"/>
        <v>-0.20260733795030461</v>
      </c>
      <c r="AC67">
        <v>1</v>
      </c>
    </row>
    <row r="68" spans="23:74" ht="15" thickBot="1">
      <c r="W68">
        <f t="shared" si="110"/>
        <v>25.949000000000002</v>
      </c>
      <c r="X68">
        <f t="shared" si="58"/>
        <v>25.949000000000002</v>
      </c>
      <c r="Y68">
        <f t="shared" si="111"/>
        <v>25.580209324663205</v>
      </c>
      <c r="AA68">
        <f t="shared" si="109"/>
        <v>-0.36879067533679688</v>
      </c>
      <c r="AB68">
        <f t="shared" si="54"/>
        <v>-0.36879067533679688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0</v>
      </c>
      <c r="AR68" s="76">
        <f t="shared" si="112"/>
        <v>1.6699999999999999E-4</v>
      </c>
      <c r="AS68" s="76">
        <f t="shared" si="112"/>
        <v>1.6699999999999999E-4</v>
      </c>
      <c r="AT68" s="76">
        <f t="shared" si="112"/>
        <v>1.67E-3</v>
      </c>
      <c r="AU68" s="76">
        <f t="shared" si="112"/>
        <v>1.67E-3</v>
      </c>
      <c r="AV68" s="76">
        <f t="shared" si="112"/>
        <v>1.67E-2</v>
      </c>
      <c r="AW68" s="76">
        <f t="shared" si="112"/>
        <v>1.67E-2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0</v>
      </c>
      <c r="BH68" s="76">
        <f t="shared" si="113"/>
        <v>1.6699999999999999E-4</v>
      </c>
      <c r="BI68" s="76">
        <f t="shared" si="113"/>
        <v>1.6699999999999999E-4</v>
      </c>
      <c r="BJ68" s="76">
        <f t="shared" si="113"/>
        <v>1.67E-3</v>
      </c>
      <c r="BK68" s="76">
        <f t="shared" si="113"/>
        <v>1.67E-3</v>
      </c>
      <c r="BL68" s="76">
        <f t="shared" si="113"/>
        <v>1.67E-2</v>
      </c>
      <c r="BM68" s="76">
        <f t="shared" si="113"/>
        <v>1.67E-2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>
        <f t="shared" si="110"/>
        <v>23.119</v>
      </c>
      <c r="X69">
        <f t="shared" si="58"/>
        <v>23.119</v>
      </c>
      <c r="Y69">
        <f t="shared" si="111"/>
        <v>22.43772703199371</v>
      </c>
      <c r="AA69">
        <f t="shared" si="109"/>
        <v>-0.68127296800629011</v>
      </c>
      <c r="AB69">
        <f t="shared" si="54"/>
        <v>-0.68127296800629011</v>
      </c>
      <c r="AC69">
        <v>1</v>
      </c>
      <c r="AN69">
        <v>1</v>
      </c>
      <c r="AO69">
        <f>AN36</f>
        <v>0.15</v>
      </c>
      <c r="AP69">
        <f t="shared" ref="AP69:BU77" si="114">AO36</f>
        <v>3.3976536563546489E-2</v>
      </c>
      <c r="AQ69">
        <f t="shared" si="114"/>
        <v>3.3976536563546489E-2</v>
      </c>
      <c r="AR69">
        <f t="shared" si="114"/>
        <v>3.4986417063275439E-2</v>
      </c>
      <c r="AS69">
        <f t="shared" si="114"/>
        <v>3.4986417063275439E-2</v>
      </c>
      <c r="AT69">
        <f t="shared" si="114"/>
        <v>4.4075341560835972E-2</v>
      </c>
      <c r="AU69">
        <f t="shared" si="114"/>
        <v>4.4075341560835972E-2</v>
      </c>
      <c r="AV69">
        <f t="shared" si="114"/>
        <v>0.13496458653644131</v>
      </c>
      <c r="AW69">
        <f t="shared" si="114"/>
        <v>0.13496458653644131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3.7700282752120645E-2</v>
      </c>
      <c r="BG69">
        <f t="shared" si="114"/>
        <v>3.5904064340083294E-2</v>
      </c>
      <c r="BH69">
        <f t="shared" si="114"/>
        <v>3.6378187638691842E-2</v>
      </c>
      <c r="BI69">
        <f t="shared" si="114"/>
        <v>3.7285607755406409E-2</v>
      </c>
      <c r="BJ69">
        <f t="shared" si="114"/>
        <v>4.2777088591350473E-2</v>
      </c>
      <c r="BK69">
        <f t="shared" si="114"/>
        <v>4.1296716911005574E-2</v>
      </c>
      <c r="BL69">
        <f t="shared" si="114"/>
        <v>6.8596515297022917E-2</v>
      </c>
      <c r="BM69">
        <f t="shared" si="114"/>
        <v>6.8101334786161816E-2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>
        <f t="shared" si="110"/>
        <v>19.524999999999999</v>
      </c>
      <c r="X70">
        <f t="shared" si="58"/>
        <v>19.524999999999999</v>
      </c>
      <c r="Y70">
        <f t="shared" si="111"/>
        <v>18.012195880967454</v>
      </c>
      <c r="AA70">
        <f t="shared" si="109"/>
        <v>-1.5128041190325447</v>
      </c>
      <c r="AB70">
        <f t="shared" si="54"/>
        <v>-1.5128041190325447</v>
      </c>
      <c r="AC70">
        <v>1</v>
      </c>
      <c r="AN70">
        <v>2</v>
      </c>
      <c r="AO70">
        <f t="shared" ref="AO70:BD83" si="115">AN37</f>
        <v>0.3</v>
      </c>
      <c r="AP70">
        <f t="shared" si="115"/>
        <v>3.530579532375993E-2</v>
      </c>
      <c r="AQ70">
        <f t="shared" si="115"/>
        <v>3.530579532375993E-2</v>
      </c>
      <c r="AR70">
        <f t="shared" si="115"/>
        <v>3.6355185221350034E-2</v>
      </c>
      <c r="AS70">
        <f t="shared" si="115"/>
        <v>3.6355185221350034E-2</v>
      </c>
      <c r="AT70">
        <f t="shared" si="115"/>
        <v>4.579969429966102E-2</v>
      </c>
      <c r="AU70">
        <f t="shared" si="115"/>
        <v>4.579969429966102E-2</v>
      </c>
      <c r="AV70">
        <f t="shared" si="115"/>
        <v>0.14024478508277083</v>
      </c>
      <c r="AW70">
        <f t="shared" si="115"/>
        <v>0.14024478508277083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3.6824274561791132E-2</v>
      </c>
      <c r="BG70">
        <f t="shared" si="114"/>
        <v>3.3919001424598062E-2</v>
      </c>
      <c r="BH70">
        <f t="shared" si="114"/>
        <v>3.5737259666928742E-2</v>
      </c>
      <c r="BI70">
        <f t="shared" si="114"/>
        <v>3.60893572485474E-2</v>
      </c>
      <c r="BJ70">
        <f t="shared" si="114"/>
        <v>4.4897409419476494E-2</v>
      </c>
      <c r="BK70">
        <f t="shared" si="114"/>
        <v>4.483500717360115E-2</v>
      </c>
      <c r="BL70">
        <f t="shared" si="114"/>
        <v>9.6089170750456421E-2</v>
      </c>
      <c r="BM70">
        <f t="shared" si="114"/>
        <v>9.8096919756719636E-2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>
        <f t="shared" si="110"/>
        <v>14.058999999999999</v>
      </c>
      <c r="X71">
        <f t="shared" si="58"/>
        <v>14.058999999999999</v>
      </c>
      <c r="Y71">
        <f t="shared" si="111"/>
        <v>12.916854343871309</v>
      </c>
      <c r="AA71">
        <f t="shared" si="109"/>
        <v>-1.1421456561286902</v>
      </c>
      <c r="AB71">
        <f t="shared" si="54"/>
        <v>-1.1421456561286902</v>
      </c>
      <c r="AC71">
        <v>1</v>
      </c>
      <c r="AN71">
        <v>3</v>
      </c>
      <c r="AO71">
        <f t="shared" si="115"/>
        <v>0.6</v>
      </c>
      <c r="AP71">
        <f t="shared" si="114"/>
        <v>3.7964312844186811E-2</v>
      </c>
      <c r="AQ71">
        <f t="shared" si="114"/>
        <v>3.7964312844186811E-2</v>
      </c>
      <c r="AR71">
        <f t="shared" si="114"/>
        <v>3.9092721537499237E-2</v>
      </c>
      <c r="AS71">
        <f t="shared" si="114"/>
        <v>3.9092721537499237E-2</v>
      </c>
      <c r="AT71">
        <f t="shared" si="114"/>
        <v>4.924839977731111E-2</v>
      </c>
      <c r="AU71">
        <f t="shared" si="114"/>
        <v>4.924839977731111E-2</v>
      </c>
      <c r="AV71">
        <f t="shared" si="114"/>
        <v>0.15080518217542985</v>
      </c>
      <c r="AW71">
        <f t="shared" si="114"/>
        <v>0.15080518217542985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3.8818368852140836E-2</v>
      </c>
      <c r="BG71">
        <f t="shared" si="114"/>
        <v>3.6015270474681269E-2</v>
      </c>
      <c r="BH71">
        <f t="shared" si="114"/>
        <v>3.7901758641600967E-2</v>
      </c>
      <c r="BI71">
        <f t="shared" si="114"/>
        <v>3.8537130525261087E-2</v>
      </c>
      <c r="BJ71">
        <f t="shared" si="114"/>
        <v>5.3653825517759414E-2</v>
      </c>
      <c r="BK71">
        <f t="shared" si="114"/>
        <v>5.2598358931201343E-2</v>
      </c>
      <c r="BL71">
        <f t="shared" si="114"/>
        <v>0.15248551387618176</v>
      </c>
      <c r="BM71">
        <f t="shared" si="114"/>
        <v>0.15673981191222572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1.2</v>
      </c>
      <c r="AP72">
        <f t="shared" si="114"/>
        <v>4.3281347885040566E-2</v>
      </c>
      <c r="AQ72">
        <f t="shared" si="114"/>
        <v>4.3281347885040566E-2</v>
      </c>
      <c r="AR72">
        <f t="shared" si="114"/>
        <v>4.4567794169797635E-2</v>
      </c>
      <c r="AS72">
        <f t="shared" si="114"/>
        <v>4.4567794169797635E-2</v>
      </c>
      <c r="AT72">
        <f t="shared" si="114"/>
        <v>5.6145810732611302E-2</v>
      </c>
      <c r="AU72">
        <f t="shared" si="114"/>
        <v>5.6145810732611302E-2</v>
      </c>
      <c r="AV72">
        <f t="shared" si="114"/>
        <v>0.17192597636074786</v>
      </c>
      <c r="AW72">
        <f t="shared" si="114"/>
        <v>0.17192597636074786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4.2131872761744259E-2</v>
      </c>
      <c r="BG72">
        <f t="shared" si="114"/>
        <v>3.9135879774577331E-2</v>
      </c>
      <c r="BH72">
        <f t="shared" si="114"/>
        <v>4.2092856842193875E-2</v>
      </c>
      <c r="BI72">
        <f t="shared" si="114"/>
        <v>4.325446602361694E-2</v>
      </c>
      <c r="BJ72">
        <f t="shared" si="114"/>
        <v>6.9343318771236395E-2</v>
      </c>
      <c r="BK72">
        <f t="shared" si="114"/>
        <v>6.8133814812291346E-2</v>
      </c>
      <c r="BL72">
        <f t="shared" si="114"/>
        <v>0.2573340195573855</v>
      </c>
      <c r="BM72">
        <f t="shared" si="114"/>
        <v>0.26695141484249868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>
        <f t="shared" si="115"/>
        <v>2.4</v>
      </c>
      <c r="AP73">
        <f t="shared" si="114"/>
        <v>5.3915417966748078E-2</v>
      </c>
      <c r="AQ73">
        <f t="shared" si="114"/>
        <v>5.3915417966748078E-2</v>
      </c>
      <c r="AR73">
        <f t="shared" si="114"/>
        <v>5.5517939434394432E-2</v>
      </c>
      <c r="AS73">
        <f t="shared" si="114"/>
        <v>5.5517939434394432E-2</v>
      </c>
      <c r="AT73">
        <f t="shared" si="114"/>
        <v>6.9940632643211667E-2</v>
      </c>
      <c r="AU73">
        <f t="shared" si="114"/>
        <v>6.9940632643211667E-2</v>
      </c>
      <c r="AV73">
        <f t="shared" si="114"/>
        <v>0.2141675647313839</v>
      </c>
      <c r="AW73">
        <f t="shared" si="114"/>
        <v>0.2141675647313839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>
        <f t="shared" si="114"/>
        <v>4.816491667469415E-2</v>
      </c>
      <c r="BG73">
        <f t="shared" si="114"/>
        <v>4.6567942628294681E-2</v>
      </c>
      <c r="BH73">
        <f t="shared" si="114"/>
        <v>5.163155720776539E-2</v>
      </c>
      <c r="BI73">
        <f t="shared" si="114"/>
        <v>5.1216389244558264E-2</v>
      </c>
      <c r="BJ73">
        <f t="shared" si="114"/>
        <v>9.9058940069341253E-2</v>
      </c>
      <c r="BK73">
        <f t="shared" si="114"/>
        <v>9.963136395337252E-2</v>
      </c>
      <c r="BL73">
        <f t="shared" si="114"/>
        <v>0.44247787610619471</v>
      </c>
      <c r="BM73">
        <f t="shared" si="114"/>
        <v>0.4504504504504504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>
        <f t="shared" si="115"/>
        <v>4.8</v>
      </c>
      <c r="AP74">
        <f t="shared" si="114"/>
        <v>7.51835581301631E-2</v>
      </c>
      <c r="AQ74">
        <f t="shared" si="114"/>
        <v>7.51835581301631E-2</v>
      </c>
      <c r="AR74">
        <f t="shared" si="114"/>
        <v>7.7418229963588034E-2</v>
      </c>
      <c r="AS74">
        <f t="shared" si="114"/>
        <v>7.7418229963588034E-2</v>
      </c>
      <c r="AT74">
        <f t="shared" si="114"/>
        <v>9.753027646441241E-2</v>
      </c>
      <c r="AU74">
        <f t="shared" si="114"/>
        <v>9.753027646441241E-2</v>
      </c>
      <c r="AV74">
        <f t="shared" si="114"/>
        <v>0.29865074147265597</v>
      </c>
      <c r="AW74">
        <f t="shared" si="114"/>
        <v>0.29865074147265597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>
        <f t="shared" si="114"/>
        <v>6.5006825716700259E-2</v>
      </c>
      <c r="BG74">
        <f t="shared" si="114"/>
        <v>6.2344139650872821E-2</v>
      </c>
      <c r="BH74">
        <f t="shared" si="114"/>
        <v>7.0234583508919798E-2</v>
      </c>
      <c r="BI74">
        <f t="shared" si="114"/>
        <v>7.1128814282665917E-2</v>
      </c>
      <c r="BJ74">
        <f t="shared" si="114"/>
        <v>0.15622558975160131</v>
      </c>
      <c r="BK74">
        <f t="shared" si="114"/>
        <v>0.15547263681592038</v>
      </c>
      <c r="BL74">
        <f t="shared" si="114"/>
        <v>0.78802206461780933</v>
      </c>
      <c r="BM74">
        <f t="shared" si="114"/>
        <v>0.82712985938792383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>
        <f>G4*G20</f>
        <v>23.376999999999999</v>
      </c>
      <c r="X81">
        <f t="shared" si="58"/>
        <v>23.376999999999999</v>
      </c>
      <c r="Y81">
        <f>AS20</f>
        <v>22.688423154242098</v>
      </c>
      <c r="AA81">
        <f t="shared" ref="AA81:AA95" si="117">AB4-G4</f>
        <v>-0.68857684575790046</v>
      </c>
      <c r="AB81">
        <f t="shared" si="54"/>
        <v>-0.68857684575790046</v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>
        <f t="shared" ref="W82:W95" si="118">G5*G21</f>
        <v>22.273</v>
      </c>
      <c r="X82">
        <f t="shared" si="58"/>
        <v>22.273</v>
      </c>
      <c r="Y82">
        <f t="shared" ref="Y82:Y95" si="119">AS21</f>
        <v>21.834206871712709</v>
      </c>
      <c r="AA82">
        <f t="shared" si="117"/>
        <v>-0.43879312828729056</v>
      </c>
      <c r="AB82">
        <f t="shared" si="54"/>
        <v>-0.43879312828729056</v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>
        <f t="shared" si="118"/>
        <v>18.638000000000002</v>
      </c>
      <c r="X83">
        <f t="shared" si="58"/>
        <v>18.638000000000002</v>
      </c>
      <c r="Y83">
        <f t="shared" si="119"/>
        <v>20.305228281969541</v>
      </c>
      <c r="AA83">
        <f t="shared" si="117"/>
        <v>1.667228281969539</v>
      </c>
      <c r="AB83">
        <f t="shared" si="54"/>
        <v>1.667228281969539</v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>
        <f t="shared" si="118"/>
        <v>14.420999999999999</v>
      </c>
      <c r="X84">
        <f t="shared" si="58"/>
        <v>14.420999999999999</v>
      </c>
      <c r="Y84">
        <f t="shared" si="119"/>
        <v>17.810767837379675</v>
      </c>
      <c r="AA84">
        <f t="shared" si="117"/>
        <v>3.3897678373796758</v>
      </c>
      <c r="AB84">
        <f t="shared" si="54"/>
        <v>3.3897678373796758</v>
      </c>
      <c r="AC84">
        <v>1</v>
      </c>
    </row>
    <row r="85" spans="23:74">
      <c r="W85">
        <f t="shared" si="118"/>
        <v>10.095000000000001</v>
      </c>
      <c r="X85">
        <f t="shared" si="58"/>
        <v>10.095000000000001</v>
      </c>
      <c r="Y85">
        <f t="shared" si="119"/>
        <v>14.297840356996806</v>
      </c>
      <c r="AA85">
        <f t="shared" si="117"/>
        <v>4.2028403569968056</v>
      </c>
      <c r="AB85">
        <f t="shared" si="54"/>
        <v>4.2028403569968056</v>
      </c>
      <c r="AC85">
        <v>1</v>
      </c>
    </row>
    <row r="86" spans="23:74">
      <c r="W86">
        <f t="shared" si="118"/>
        <v>6.4009999999999998</v>
      </c>
      <c r="X86">
        <f t="shared" si="58"/>
        <v>6.4009999999999998</v>
      </c>
      <c r="Y86">
        <f t="shared" si="119"/>
        <v>10.253226344179263</v>
      </c>
      <c r="AA86">
        <f t="shared" si="117"/>
        <v>3.8522263441792628</v>
      </c>
      <c r="AB86">
        <f t="shared" ref="AB86:AB149" si="120">IFERROR(AA86,"")</f>
        <v>3.8522263441792628</v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>
        <f>H4*H20</f>
        <v>24.215</v>
      </c>
      <c r="X96">
        <f t="shared" si="121"/>
        <v>24.215</v>
      </c>
      <c r="Y96">
        <f>AT20</f>
        <v>22.688423154242098</v>
      </c>
      <c r="AA96">
        <f t="shared" ref="AA96:AA110" si="122">AC4-H4</f>
        <v>-1.5265768457579014</v>
      </c>
      <c r="AB96">
        <f t="shared" si="120"/>
        <v>-1.5265768457579014</v>
      </c>
      <c r="AC96">
        <v>1</v>
      </c>
    </row>
    <row r="97" spans="23:29">
      <c r="W97">
        <f t="shared" ref="W97:W110" si="123">H5*H21</f>
        <v>22.303999999999998</v>
      </c>
      <c r="X97">
        <f t="shared" si="121"/>
        <v>22.303999999999998</v>
      </c>
      <c r="Y97">
        <f t="shared" ref="Y97:Y110" si="124">AT21</f>
        <v>21.834206871712709</v>
      </c>
      <c r="AA97">
        <f t="shared" si="122"/>
        <v>-0.46979312828728936</v>
      </c>
      <c r="AB97">
        <f t="shared" si="120"/>
        <v>-0.46979312828728936</v>
      </c>
      <c r="AC97">
        <v>1</v>
      </c>
    </row>
    <row r="98" spans="23:29">
      <c r="W98">
        <f t="shared" si="123"/>
        <v>19.012</v>
      </c>
      <c r="X98">
        <f t="shared" si="121"/>
        <v>19.012</v>
      </c>
      <c r="Y98">
        <f t="shared" si="124"/>
        <v>20.305228281969541</v>
      </c>
      <c r="AA98">
        <f t="shared" si="122"/>
        <v>1.2932282819695402</v>
      </c>
      <c r="AB98">
        <f t="shared" si="120"/>
        <v>1.2932282819695402</v>
      </c>
      <c r="AC98">
        <v>1</v>
      </c>
    </row>
    <row r="99" spans="23:29">
      <c r="W99">
        <f t="shared" si="123"/>
        <v>14.677</v>
      </c>
      <c r="X99">
        <f t="shared" si="121"/>
        <v>14.677</v>
      </c>
      <c r="Y99">
        <f t="shared" si="124"/>
        <v>17.810767837379675</v>
      </c>
      <c r="AA99">
        <f t="shared" si="122"/>
        <v>3.1337678373796756</v>
      </c>
      <c r="AB99">
        <f t="shared" si="120"/>
        <v>3.1337678373796756</v>
      </c>
      <c r="AC99">
        <v>1</v>
      </c>
    </row>
    <row r="100" spans="23:29">
      <c r="W100">
        <f t="shared" si="123"/>
        <v>10.037000000000001</v>
      </c>
      <c r="X100">
        <f t="shared" si="121"/>
        <v>10.037000000000001</v>
      </c>
      <c r="Y100">
        <f t="shared" si="124"/>
        <v>14.297840356996806</v>
      </c>
      <c r="AA100">
        <f t="shared" si="122"/>
        <v>4.2608403569968054</v>
      </c>
      <c r="AB100">
        <f t="shared" si="120"/>
        <v>4.2608403569968054</v>
      </c>
      <c r="AC100">
        <v>1</v>
      </c>
    </row>
    <row r="101" spans="23:29">
      <c r="W101">
        <f t="shared" si="123"/>
        <v>6.4320000000000004</v>
      </c>
      <c r="X101">
        <f t="shared" si="121"/>
        <v>6.4320000000000004</v>
      </c>
      <c r="Y101">
        <f t="shared" si="124"/>
        <v>10.253226344179263</v>
      </c>
      <c r="AA101">
        <f t="shared" si="122"/>
        <v>3.8212263441792622</v>
      </c>
      <c r="AB101">
        <f t="shared" si="120"/>
        <v>3.8212263441792622</v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>
        <f>I4*I20</f>
        <v>14.577999999999999</v>
      </c>
      <c r="X111">
        <f t="shared" si="121"/>
        <v>14.577999999999999</v>
      </c>
      <c r="Y111">
        <f>AU20</f>
        <v>7.4093510428381411</v>
      </c>
      <c r="AA111">
        <f t="shared" ref="AA111:AA125" si="125">AD4-I4</f>
        <v>-7.1686489571618583</v>
      </c>
      <c r="AB111">
        <f t="shared" si="120"/>
        <v>-7.1686489571618583</v>
      </c>
      <c r="AC111">
        <v>1</v>
      </c>
    </row>
    <row r="112" spans="23:29">
      <c r="W112">
        <f t="shared" ref="W112:W125" si="126">I5*I21</f>
        <v>10.407</v>
      </c>
      <c r="X112">
        <f t="shared" si="121"/>
        <v>10.407</v>
      </c>
      <c r="Y112">
        <f t="shared" ref="Y112:Y125" si="127">AU21</f>
        <v>7.1303899065466982</v>
      </c>
      <c r="AA112">
        <f t="shared" si="125"/>
        <v>-3.2766100934533018</v>
      </c>
      <c r="AB112">
        <f t="shared" si="120"/>
        <v>-3.2766100934533018</v>
      </c>
      <c r="AC112">
        <v>1</v>
      </c>
    </row>
    <row r="113" spans="23:29">
      <c r="W113">
        <f t="shared" si="126"/>
        <v>6.5579999999999998</v>
      </c>
      <c r="X113">
        <f t="shared" si="121"/>
        <v>6.5579999999999998</v>
      </c>
      <c r="Y113">
        <f t="shared" si="127"/>
        <v>6.6310718608907759</v>
      </c>
      <c r="AA113">
        <f t="shared" si="125"/>
        <v>7.3071860890776108E-2</v>
      </c>
      <c r="AB113">
        <f t="shared" si="120"/>
        <v>7.3071860890776108E-2</v>
      </c>
      <c r="AC113">
        <v>1</v>
      </c>
    </row>
    <row r="114" spans="23:29">
      <c r="W114">
        <f t="shared" si="126"/>
        <v>3.8860000000000001</v>
      </c>
      <c r="X114">
        <f t="shared" si="121"/>
        <v>3.8860000000000001</v>
      </c>
      <c r="Y114">
        <f t="shared" si="127"/>
        <v>5.8164567168240229</v>
      </c>
      <c r="AA114">
        <f t="shared" si="125"/>
        <v>1.9304567168240228</v>
      </c>
      <c r="AB114">
        <f t="shared" si="120"/>
        <v>1.9304567168240228</v>
      </c>
      <c r="AC114">
        <v>1</v>
      </c>
    </row>
    <row r="115" spans="23:29">
      <c r="W115">
        <f t="shared" si="126"/>
        <v>2.2599999999999998</v>
      </c>
      <c r="X115">
        <f t="shared" si="121"/>
        <v>2.2599999999999998</v>
      </c>
      <c r="Y115">
        <f t="shared" si="127"/>
        <v>4.6692411208682945</v>
      </c>
      <c r="AA115">
        <f t="shared" si="125"/>
        <v>2.4092411208682947</v>
      </c>
      <c r="AB115">
        <f t="shared" si="120"/>
        <v>2.4092411208682947</v>
      </c>
      <c r="AC115">
        <v>1</v>
      </c>
    </row>
    <row r="116" spans="23:29">
      <c r="W116">
        <f t="shared" si="126"/>
        <v>1.2689999999999999</v>
      </c>
      <c r="X116">
        <f t="shared" si="121"/>
        <v>1.2689999999999999</v>
      </c>
      <c r="Y116">
        <f t="shared" si="127"/>
        <v>3.3483928252411808</v>
      </c>
      <c r="AA116">
        <f t="shared" si="125"/>
        <v>2.0793928252411806</v>
      </c>
      <c r="AB116">
        <f t="shared" si="120"/>
        <v>2.0793928252411806</v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>
        <f>J4*J20</f>
        <v>14.683999999999999</v>
      </c>
      <c r="X126">
        <f t="shared" si="121"/>
        <v>14.683999999999999</v>
      </c>
      <c r="Y126">
        <f>AV20</f>
        <v>7.4093510428381411</v>
      </c>
      <c r="AA126">
        <f t="shared" ref="AA126:AA140" si="128">AE4-J4</f>
        <v>-7.2746489571618582</v>
      </c>
      <c r="AB126">
        <f t="shared" si="120"/>
        <v>-7.2746489571618582</v>
      </c>
      <c r="AC126">
        <v>1</v>
      </c>
    </row>
    <row r="127" spans="23:29">
      <c r="W127">
        <f t="shared" ref="W127:W140" si="129">J5*J21</f>
        <v>10.194000000000001</v>
      </c>
      <c r="X127">
        <f t="shared" si="121"/>
        <v>10.194000000000001</v>
      </c>
      <c r="Y127">
        <f t="shared" ref="Y127:Y139" si="130">AV21</f>
        <v>7.1303899065466982</v>
      </c>
      <c r="AA127">
        <f t="shared" si="128"/>
        <v>-3.0636100934533026</v>
      </c>
      <c r="AB127">
        <f t="shared" si="120"/>
        <v>-3.0636100934533026</v>
      </c>
      <c r="AC127">
        <v>1</v>
      </c>
    </row>
    <row r="128" spans="23:29">
      <c r="W128">
        <f t="shared" si="129"/>
        <v>6.38</v>
      </c>
      <c r="X128">
        <f t="shared" si="121"/>
        <v>6.38</v>
      </c>
      <c r="Y128">
        <f t="shared" si="130"/>
        <v>6.6310718608907759</v>
      </c>
      <c r="AA128">
        <f t="shared" si="128"/>
        <v>0.25107186089077604</v>
      </c>
      <c r="AB128">
        <f t="shared" si="120"/>
        <v>0.25107186089077604</v>
      </c>
      <c r="AC128">
        <v>1</v>
      </c>
    </row>
    <row r="129" spans="23:29">
      <c r="W129">
        <f t="shared" si="129"/>
        <v>3.746</v>
      </c>
      <c r="X129">
        <f t="shared" si="121"/>
        <v>3.746</v>
      </c>
      <c r="Y129">
        <f t="shared" si="130"/>
        <v>5.8164567168240229</v>
      </c>
      <c r="AA129">
        <f t="shared" si="128"/>
        <v>2.0704567168240229</v>
      </c>
      <c r="AB129">
        <f t="shared" si="120"/>
        <v>2.0704567168240229</v>
      </c>
      <c r="AC129">
        <v>1</v>
      </c>
    </row>
    <row r="130" spans="23:29">
      <c r="W130">
        <f t="shared" si="129"/>
        <v>2.2200000000000002</v>
      </c>
      <c r="X130">
        <f t="shared" si="121"/>
        <v>2.2200000000000002</v>
      </c>
      <c r="Y130">
        <f t="shared" si="130"/>
        <v>4.6692411208682945</v>
      </c>
      <c r="AA130">
        <f t="shared" si="128"/>
        <v>2.4492411208682943</v>
      </c>
      <c r="AB130">
        <f t="shared" si="120"/>
        <v>2.4492411208682943</v>
      </c>
      <c r="AC130">
        <v>1</v>
      </c>
    </row>
    <row r="131" spans="23:29">
      <c r="W131">
        <f t="shared" si="129"/>
        <v>1.2090000000000001</v>
      </c>
      <c r="X131">
        <f t="shared" si="121"/>
        <v>1.2090000000000001</v>
      </c>
      <c r="Y131">
        <f t="shared" si="130"/>
        <v>3.3483928252411808</v>
      </c>
      <c r="AA131">
        <f t="shared" si="128"/>
        <v>2.1393928252411807</v>
      </c>
      <c r="AB131">
        <f t="shared" si="120"/>
        <v>2.1393928252411807</v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31.546655459702606</v>
      </c>
      <c r="BW1" t="s">
        <v>38</v>
      </c>
      <c r="CN1" t="s">
        <v>35</v>
      </c>
      <c r="CQ1" t="s">
        <v>40</v>
      </c>
      <c r="CR1">
        <f>SUM(CN4:DC18)</f>
        <v>3.0591138597742642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1.6699999999999999E-4</v>
      </c>
      <c r="F3" s="2">
        <f>'Raw data and fitting summary'!F5</f>
        <v>1.6699999999999999E-4</v>
      </c>
      <c r="G3" s="2">
        <f>'Raw data and fitting summary'!G5</f>
        <v>1.67E-3</v>
      </c>
      <c r="H3" s="2">
        <f>'Raw data and fitting summary'!H5</f>
        <v>1.67E-3</v>
      </c>
      <c r="I3" s="2">
        <f>'Raw data and fitting summary'!I5</f>
        <v>1.67E-2</v>
      </c>
      <c r="J3" s="2">
        <f>'Raw data and fitting summary'!J5</f>
        <v>1.67E-2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1.6699999999999999E-4</v>
      </c>
      <c r="AA3" s="2">
        <f t="shared" si="0"/>
        <v>1.6699999999999999E-4</v>
      </c>
      <c r="AB3" s="2">
        <f t="shared" si="0"/>
        <v>1.67E-3</v>
      </c>
      <c r="AC3" s="2">
        <f t="shared" si="0"/>
        <v>1.67E-3</v>
      </c>
      <c r="AD3" s="2">
        <f t="shared" si="0"/>
        <v>1.67E-2</v>
      </c>
      <c r="AE3" s="2">
        <f t="shared" si="0"/>
        <v>1.67E-2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1.6699999999999999E-4</v>
      </c>
      <c r="BI3" s="2">
        <f t="shared" si="1"/>
        <v>1.6699999999999999E-4</v>
      </c>
      <c r="BJ3" s="2">
        <f t="shared" si="1"/>
        <v>1.67E-3</v>
      </c>
      <c r="BK3" s="2">
        <f t="shared" si="1"/>
        <v>1.67E-3</v>
      </c>
      <c r="BL3" s="2">
        <f t="shared" si="1"/>
        <v>1.67E-2</v>
      </c>
      <c r="BM3" s="2">
        <f t="shared" si="1"/>
        <v>1.67E-2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1.6699999999999999E-4</v>
      </c>
      <c r="CQ3" s="2">
        <f t="shared" si="3"/>
        <v>1.6699999999999999E-4</v>
      </c>
      <c r="CR3" s="2">
        <f t="shared" si="3"/>
        <v>1.67E-3</v>
      </c>
      <c r="CS3" s="2">
        <f t="shared" si="3"/>
        <v>1.67E-3</v>
      </c>
      <c r="CT3" s="2">
        <f t="shared" si="3"/>
        <v>1.67E-2</v>
      </c>
      <c r="CU3" s="2">
        <f t="shared" si="3"/>
        <v>1.67E-2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6.666666666666667</v>
      </c>
      <c r="C4">
        <f>'Raw data and fitting summary'!C6</f>
        <v>26.524999999999999</v>
      </c>
      <c r="D4">
        <f>'Raw data and fitting summary'!D6</f>
        <v>27.852</v>
      </c>
      <c r="E4">
        <f>'Raw data and fitting summary'!E6</f>
        <v>27.489000000000001</v>
      </c>
      <c r="F4">
        <f>'Raw data and fitting summary'!F6</f>
        <v>26.82</v>
      </c>
      <c r="G4">
        <f>'Raw data and fitting summary'!G6</f>
        <v>23.376999999999999</v>
      </c>
      <c r="H4">
        <f>'Raw data and fitting summary'!H6</f>
        <v>24.215</v>
      </c>
      <c r="I4">
        <f>'Raw data and fitting summary'!I6</f>
        <v>14.577999999999999</v>
      </c>
      <c r="J4">
        <f>'Raw data and fitting summary'!J6</f>
        <v>14.683999999999999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0.14655543396638707</v>
      </c>
      <c r="U4">
        <f>'Raw data and fitting summary'!F41</f>
        <v>28.513463366511377</v>
      </c>
      <c r="V4">
        <f>'Raw data and fitting summary'!H41</f>
        <v>3.9459953724227224E-4</v>
      </c>
      <c r="X4">
        <f>($U$4*B4/(B4+$T$4*(1+$C$3/$V$4)))*C20</f>
        <v>27.90012610319576</v>
      </c>
      <c r="Y4">
        <f t="shared" ref="Y4:Y18" si="4">($U$4*B4/(B4+$T$4*(1+$D$3/$V$4)))*D20</f>
        <v>27.90012610319576</v>
      </c>
      <c r="Z4">
        <f t="shared" ref="Z4:Z18" si="5">($U$4*B4/(B4+$T$4*(1+$E$3/$V$4)))*E20</f>
        <v>27.648428126414714</v>
      </c>
      <c r="AA4">
        <f t="shared" ref="AA4:AA18" si="6">($U$4*B4/(B4+$T$4*(1+$F$3/$V$4)))*F20</f>
        <v>27.648428126414714</v>
      </c>
      <c r="AB4">
        <f t="shared" ref="AB4:AB18" si="7">($U$4*B4/(B4+$T$4*(1+$G$3/$V$4)))*G20</f>
        <v>25.572159805927587</v>
      </c>
      <c r="AC4">
        <f t="shared" ref="AC4:AC18" si="8">($U$4*B4/(B4+$T$4*(1+$H$3/$V$4)))*H20</f>
        <v>25.572159805927587</v>
      </c>
      <c r="AD4">
        <f t="shared" ref="AD4:AD18" si="9">($U$4*B4/(B4+$T$4*(1+$I$3/$V$4)))*I20</f>
        <v>14.604705469226793</v>
      </c>
      <c r="AE4">
        <f t="shared" ref="AE4:AE18" si="10">($U$4*B4/(B4+$T$4*(1+$J$3/$V$4)))*J20</f>
        <v>14.604705469226793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27.90012610319576</v>
      </c>
      <c r="AP4">
        <f t="shared" ref="AP4:BD18" si="19">IFERROR(Y4, 0)</f>
        <v>27.90012610319576</v>
      </c>
      <c r="AQ4">
        <f t="shared" si="19"/>
        <v>27.648428126414714</v>
      </c>
      <c r="AR4">
        <f t="shared" si="19"/>
        <v>27.648428126414714</v>
      </c>
      <c r="AS4">
        <f t="shared" si="19"/>
        <v>25.572159805927587</v>
      </c>
      <c r="AT4">
        <f t="shared" si="19"/>
        <v>25.572159805927587</v>
      </c>
      <c r="AU4">
        <f t="shared" si="19"/>
        <v>14.604705469226793</v>
      </c>
      <c r="AV4">
        <f t="shared" si="19"/>
        <v>14.604705469226793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1.890971799690359</v>
      </c>
      <c r="BG4">
        <f>(D4-AP4)^2</f>
        <v>2.3161218088088818E-3</v>
      </c>
      <c r="BH4">
        <f t="shared" ref="BH4:BU4" si="20">(E4-AQ4)^2</f>
        <v>2.5417327492105866E-2</v>
      </c>
      <c r="BI4">
        <f t="shared" si="20"/>
        <v>0.68629316063499335</v>
      </c>
      <c r="BJ4">
        <f t="shared" si="20"/>
        <v>4.8187265735600464</v>
      </c>
      <c r="BK4">
        <f t="shared" si="20"/>
        <v>1.841882738825406</v>
      </c>
      <c r="BL4">
        <f t="shared" si="20"/>
        <v>7.1318208662324485E-4</v>
      </c>
      <c r="BM4">
        <f t="shared" si="20"/>
        <v>6.2876226105428824E-3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4.9287451178876583E-2</v>
      </c>
      <c r="BX4">
        <f t="shared" ref="BX4:CJ4" si="21">ABS((AP4-D4)/AP4)</f>
        <v>1.7249421388904362E-3</v>
      </c>
      <c r="BY4">
        <f t="shared" si="21"/>
        <v>5.7662636619258394E-3</v>
      </c>
      <c r="BZ4">
        <f t="shared" si="21"/>
        <v>2.99629375900488E-2</v>
      </c>
      <c r="CA4">
        <f t="shared" si="21"/>
        <v>8.5841783509375436E-2</v>
      </c>
      <c r="CB4">
        <f t="shared" si="21"/>
        <v>5.3071770872204528E-2</v>
      </c>
      <c r="CC4">
        <f t="shared" si="21"/>
        <v>1.828552399297917E-3</v>
      </c>
      <c r="CD4">
        <f t="shared" si="21"/>
        <v>5.4293823959877391E-3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4.9287451178876583E-2</v>
      </c>
      <c r="CO4">
        <f t="shared" ref="CO4:DC4" si="22">IFERROR(BX4, 0)</f>
        <v>1.7249421388904362E-3</v>
      </c>
      <c r="CP4">
        <f t="shared" si="22"/>
        <v>5.7662636619258394E-3</v>
      </c>
      <c r="CQ4">
        <f t="shared" si="22"/>
        <v>2.99629375900488E-2</v>
      </c>
      <c r="CR4">
        <f t="shared" si="22"/>
        <v>8.5841783509375436E-2</v>
      </c>
      <c r="CS4">
        <f t="shared" si="22"/>
        <v>5.3071770872204528E-2</v>
      </c>
      <c r="CT4">
        <f t="shared" si="22"/>
        <v>1.828552399297917E-3</v>
      </c>
      <c r="CU4">
        <f t="shared" si="22"/>
        <v>5.4293823959877391E-3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3.3333333333333335</v>
      </c>
      <c r="C5">
        <f>'Raw data and fitting summary'!C7</f>
        <v>27.155999999999999</v>
      </c>
      <c r="D5">
        <f>'Raw data and fitting summary'!D7</f>
        <v>29.481999999999999</v>
      </c>
      <c r="E5">
        <f>'Raw data and fitting summary'!E7</f>
        <v>27.981999999999999</v>
      </c>
      <c r="F5">
        <f>'Raw data and fitting summary'!F7</f>
        <v>27.709</v>
      </c>
      <c r="G5">
        <f>'Raw data and fitting summary'!G7</f>
        <v>22.273</v>
      </c>
      <c r="H5">
        <f>'Raw data and fitting summary'!H7</f>
        <v>22.303999999999998</v>
      </c>
      <c r="I5">
        <f>'Raw data and fitting summary'!I7</f>
        <v>10.407</v>
      </c>
      <c r="J5">
        <f>'Raw data and fitting summary'!J7</f>
        <v>10.194000000000001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27.312619524365708</v>
      </c>
      <c r="Y5">
        <f t="shared" si="4"/>
        <v>27.312619524365708</v>
      </c>
      <c r="Z5">
        <f t="shared" si="5"/>
        <v>26.834333948802495</v>
      </c>
      <c r="AA5">
        <f t="shared" si="6"/>
        <v>26.834333948802495</v>
      </c>
      <c r="AB5">
        <f t="shared" si="7"/>
        <v>23.180932909752372</v>
      </c>
      <c r="AC5">
        <f t="shared" si="8"/>
        <v>23.180932909752372</v>
      </c>
      <c r="AD5">
        <f t="shared" si="9"/>
        <v>9.8163349765675161</v>
      </c>
      <c r="AE5">
        <f t="shared" si="10"/>
        <v>9.8163349765675161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27.312619524365708</v>
      </c>
      <c r="AP5">
        <f t="shared" si="19"/>
        <v>27.312619524365708</v>
      </c>
      <c r="AQ5">
        <f t="shared" si="19"/>
        <v>26.834333948802495</v>
      </c>
      <c r="AR5">
        <f t="shared" si="19"/>
        <v>26.834333948802495</v>
      </c>
      <c r="AS5">
        <f t="shared" si="19"/>
        <v>23.180932909752372</v>
      </c>
      <c r="AT5">
        <f t="shared" si="19"/>
        <v>23.180932909752372</v>
      </c>
      <c r="AU5">
        <f t="shared" si="19"/>
        <v>9.8163349765675161</v>
      </c>
      <c r="AV5">
        <f t="shared" si="19"/>
        <v>9.8163349765675161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2.4529675412540961E-2</v>
      </c>
      <c r="BG5">
        <f t="shared" ref="BG5:BG18" si="26">(D5-AP5)^2</f>
        <v>4.7062116480632641</v>
      </c>
      <c r="BH5">
        <f t="shared" ref="BH5:BH18" si="27">(E5-AQ5)^2</f>
        <v>1.3171373650712721</v>
      </c>
      <c r="BI5">
        <f t="shared" ref="BI5:BI18" si="28">(F5-AR5)^2</f>
        <v>0.76504070111743538</v>
      </c>
      <c r="BJ5">
        <f t="shared" ref="BJ5:BJ18" si="29">(G5-AS5)^2</f>
        <v>0.82434216861140863</v>
      </c>
      <c r="BK5">
        <f t="shared" ref="BK5:BK18" si="30">(H5-AT5)^2</f>
        <v>0.76901132820676366</v>
      </c>
      <c r="BL5">
        <f t="shared" ref="BL5:BL18" si="31">(I5-AU5)^2</f>
        <v>0.34888516990649682</v>
      </c>
      <c r="BM5">
        <f t="shared" ref="BM5:BM18" si="32">(J5-AV5)^2</f>
        <v>0.14263086992425927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5.7343282004125662E-3</v>
      </c>
      <c r="BX5">
        <f t="shared" ref="BX5:BX18" si="42">ABS((AP5-D5)/AP5)</f>
        <v>7.9427770510952914E-2</v>
      </c>
      <c r="BY5">
        <f t="shared" ref="BY5:BY18" si="43">ABS((AQ5-E5)/AQ5)</f>
        <v>4.2768568557995441E-2</v>
      </c>
      <c r="BZ5">
        <f t="shared" ref="BZ5:BZ18" si="44">ABS((AR5-F5)/AR5)</f>
        <v>3.2595034885765706E-2</v>
      </c>
      <c r="CA5">
        <f t="shared" ref="CA5:CA18" si="45">ABS((AS5-G5)/AS5)</f>
        <v>3.916722908810967E-2</v>
      </c>
      <c r="CB5">
        <f t="shared" ref="CB5:CB18" si="46">ABS((AT5-H5)/AT5)</f>
        <v>3.7829923116832004E-2</v>
      </c>
      <c r="CC5">
        <f t="shared" ref="CC5:CC18" si="47">ABS((AU5-I5)/AU5)</f>
        <v>6.0171645002178011E-2</v>
      </c>
      <c r="CD5">
        <f t="shared" ref="CD5:CD18" si="48">ABS((AV5-J5)/AV5)</f>
        <v>3.8473118973018493E-2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5.7343282004125662E-3</v>
      </c>
      <c r="CO5">
        <f t="shared" ref="CO5:CO18" si="58">IFERROR(BX5, 0)</f>
        <v>7.9427770510952914E-2</v>
      </c>
      <c r="CP5">
        <f t="shared" ref="CP5:CP18" si="59">IFERROR(BY5, 0)</f>
        <v>4.2768568557995441E-2</v>
      </c>
      <c r="CQ5">
        <f t="shared" ref="CQ5:CQ18" si="60">IFERROR(BZ5, 0)</f>
        <v>3.2595034885765706E-2</v>
      </c>
      <c r="CR5">
        <f t="shared" ref="CR5:CR18" si="61">IFERROR(CA5, 0)</f>
        <v>3.916722908810967E-2</v>
      </c>
      <c r="CS5">
        <f t="shared" ref="CS5:CS18" si="62">IFERROR(CB5, 0)</f>
        <v>3.7829923116832004E-2</v>
      </c>
      <c r="CT5">
        <f t="shared" ref="CT5:CT18" si="63">IFERROR(CC5, 0)</f>
        <v>6.0171645002178011E-2</v>
      </c>
      <c r="CU5">
        <f t="shared" ref="CU5:CU18" si="64">IFERROR(CD5, 0)</f>
        <v>3.8473118973018493E-2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1.6666666666666667</v>
      </c>
      <c r="C6">
        <f>'Raw data and fitting summary'!C8</f>
        <v>25.760999999999999</v>
      </c>
      <c r="D6">
        <f>'Raw data and fitting summary'!D8</f>
        <v>27.765999999999998</v>
      </c>
      <c r="E6">
        <f>'Raw data and fitting summary'!E8</f>
        <v>26.384</v>
      </c>
      <c r="F6">
        <f>'Raw data and fitting summary'!F8</f>
        <v>25.949000000000002</v>
      </c>
      <c r="G6">
        <f>'Raw data and fitting summary'!G8</f>
        <v>18.638000000000002</v>
      </c>
      <c r="H6">
        <f>'Raw data and fitting summary'!H8</f>
        <v>19.012</v>
      </c>
      <c r="I6">
        <f>'Raw data and fitting summary'!I8</f>
        <v>6.5579999999999998</v>
      </c>
      <c r="J6">
        <f>'Raw data and fitting summary'!J8</f>
        <v>6.38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26.2088350498232</v>
      </c>
      <c r="Y6">
        <f t="shared" si="4"/>
        <v>26.2088350498232</v>
      </c>
      <c r="Z6">
        <f t="shared" si="5"/>
        <v>25.34197057808835</v>
      </c>
      <c r="AA6">
        <f t="shared" si="6"/>
        <v>25.34197057808835</v>
      </c>
      <c r="AB6">
        <f t="shared" si="7"/>
        <v>19.528712460774067</v>
      </c>
      <c r="AC6">
        <f t="shared" si="8"/>
        <v>19.528712460774067</v>
      </c>
      <c r="AD6">
        <f t="shared" si="9"/>
        <v>5.9287057699184835</v>
      </c>
      <c r="AE6">
        <f t="shared" si="10"/>
        <v>5.9287057699184835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26.2088350498232</v>
      </c>
      <c r="AP6">
        <f t="shared" si="19"/>
        <v>26.2088350498232</v>
      </c>
      <c r="AQ6">
        <f t="shared" si="19"/>
        <v>25.34197057808835</v>
      </c>
      <c r="AR6">
        <f t="shared" si="19"/>
        <v>25.34197057808835</v>
      </c>
      <c r="AS6">
        <f t="shared" si="19"/>
        <v>19.528712460774067</v>
      </c>
      <c r="AT6">
        <f t="shared" si="19"/>
        <v>19.528712460774067</v>
      </c>
      <c r="AU6">
        <f t="shared" si="19"/>
        <v>5.9287057699184835</v>
      </c>
      <c r="AV6">
        <f t="shared" si="19"/>
        <v>5.9287057699184835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0.20055623185014901</v>
      </c>
      <c r="BG6">
        <f t="shared" si="26"/>
        <v>2.4247626820591095</v>
      </c>
      <c r="BH6">
        <f t="shared" si="27"/>
        <v>1.0858253161295273</v>
      </c>
      <c r="BI6">
        <f t="shared" si="28"/>
        <v>0.36848471906639346</v>
      </c>
      <c r="BJ6">
        <f t="shared" si="29"/>
        <v>0.79336868777819003</v>
      </c>
      <c r="BK6">
        <f t="shared" si="30"/>
        <v>0.26699176711919076</v>
      </c>
      <c r="BL6">
        <f t="shared" si="31"/>
        <v>0.39601122801388838</v>
      </c>
      <c r="BM6">
        <f t="shared" si="32"/>
        <v>0.20366648210486862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1.7087178768986227E-2</v>
      </c>
      <c r="BX6">
        <f t="shared" si="42"/>
        <v>5.9413741481321669E-2</v>
      </c>
      <c r="BY6">
        <f t="shared" si="43"/>
        <v>4.1118721162616646E-2</v>
      </c>
      <c r="BZ6">
        <f t="shared" si="44"/>
        <v>2.3953520900877077E-2</v>
      </c>
      <c r="CA6">
        <f t="shared" si="45"/>
        <v>4.5610403786894578E-2</v>
      </c>
      <c r="CB6">
        <f t="shared" si="46"/>
        <v>2.6459115613072268E-2</v>
      </c>
      <c r="CC6">
        <f t="shared" si="47"/>
        <v>0.10614360949981311</v>
      </c>
      <c r="CD6">
        <f t="shared" si="48"/>
        <v>7.6120193444465939E-2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1.7087178768986227E-2</v>
      </c>
      <c r="CO6">
        <f t="shared" si="58"/>
        <v>5.9413741481321669E-2</v>
      </c>
      <c r="CP6">
        <f t="shared" si="59"/>
        <v>4.1118721162616646E-2</v>
      </c>
      <c r="CQ6">
        <f t="shared" si="60"/>
        <v>2.3953520900877077E-2</v>
      </c>
      <c r="CR6">
        <f t="shared" si="61"/>
        <v>4.5610403786894578E-2</v>
      </c>
      <c r="CS6">
        <f t="shared" si="62"/>
        <v>2.6459115613072268E-2</v>
      </c>
      <c r="CT6">
        <f t="shared" si="63"/>
        <v>0.10614360949981311</v>
      </c>
      <c r="CU6">
        <f t="shared" si="64"/>
        <v>7.6120193444465939E-2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0.83333333333333337</v>
      </c>
      <c r="C7">
        <f>'Raw data and fitting summary'!C9</f>
        <v>23.734999999999999</v>
      </c>
      <c r="D7">
        <f>'Raw data and fitting summary'!D9</f>
        <v>25.552</v>
      </c>
      <c r="E7">
        <f>'Raw data and fitting summary'!E9</f>
        <v>23.757000000000001</v>
      </c>
      <c r="F7">
        <f>'Raw data and fitting summary'!F9</f>
        <v>23.119</v>
      </c>
      <c r="G7">
        <f>'Raw data and fitting summary'!G9</f>
        <v>14.420999999999999</v>
      </c>
      <c r="H7">
        <f>'Raw data and fitting summary'!H9</f>
        <v>14.677</v>
      </c>
      <c r="I7">
        <f>'Raw data and fitting summary'!I9</f>
        <v>3.8860000000000001</v>
      </c>
      <c r="J7">
        <f>'Raw data and fitting summary'!J9</f>
        <v>3.746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24.248894634818207</v>
      </c>
      <c r="Y7">
        <f t="shared" si="4"/>
        <v>24.248894634818207</v>
      </c>
      <c r="Z7">
        <f t="shared" si="5"/>
        <v>22.805376348958607</v>
      </c>
      <c r="AA7">
        <f t="shared" si="6"/>
        <v>22.805376348958607</v>
      </c>
      <c r="AB7">
        <f t="shared" si="7"/>
        <v>14.849539855488789</v>
      </c>
      <c r="AC7">
        <f t="shared" si="8"/>
        <v>14.849539855488789</v>
      </c>
      <c r="AD7">
        <f t="shared" si="9"/>
        <v>3.3082939404770522</v>
      </c>
      <c r="AE7">
        <f t="shared" si="10"/>
        <v>3.3082939404770522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24.248894634818207</v>
      </c>
      <c r="AP7">
        <f t="shared" si="19"/>
        <v>24.248894634818207</v>
      </c>
      <c r="AQ7">
        <f t="shared" si="19"/>
        <v>22.805376348958607</v>
      </c>
      <c r="AR7">
        <f t="shared" si="19"/>
        <v>22.805376348958607</v>
      </c>
      <c r="AS7">
        <f t="shared" si="19"/>
        <v>14.849539855488789</v>
      </c>
      <c r="AT7">
        <f t="shared" si="19"/>
        <v>14.849539855488789</v>
      </c>
      <c r="AU7">
        <f t="shared" si="19"/>
        <v>3.3082939404770522</v>
      </c>
      <c r="AV7">
        <f t="shared" si="19"/>
        <v>3.3082939404770522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0.26408769569493873</v>
      </c>
      <c r="BG7">
        <f t="shared" si="26"/>
        <v>1.6980835927655735</v>
      </c>
      <c r="BH7">
        <f t="shared" si="27"/>
        <v>0.90558757322135408</v>
      </c>
      <c r="BI7">
        <f t="shared" si="28"/>
        <v>9.8359794492533445E-2</v>
      </c>
      <c r="BJ7">
        <f t="shared" si="29"/>
        <v>0.18364640774235286</v>
      </c>
      <c r="BK7">
        <f t="shared" si="30"/>
        <v>2.9770001732092394E-2</v>
      </c>
      <c r="BL7">
        <f t="shared" si="31"/>
        <v>0.33374429120953186</v>
      </c>
      <c r="BM7">
        <f t="shared" si="32"/>
        <v>0.19158659454310636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2.1192497330592655E-2</v>
      </c>
      <c r="BX7">
        <f t="shared" si="42"/>
        <v>5.373875324241402E-2</v>
      </c>
      <c r="BY7">
        <f t="shared" si="43"/>
        <v>4.1728039760451044E-2</v>
      </c>
      <c r="BZ7">
        <f t="shared" si="44"/>
        <v>1.3752180461416259E-2</v>
      </c>
      <c r="CA7">
        <f t="shared" si="45"/>
        <v>2.8858796949885957E-2</v>
      </c>
      <c r="CB7">
        <f t="shared" si="46"/>
        <v>1.1619205522049508E-2</v>
      </c>
      <c r="CC7">
        <f t="shared" si="47"/>
        <v>0.1746235582197522</v>
      </c>
      <c r="CD7">
        <f t="shared" si="48"/>
        <v>0.13230567398126392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2.1192497330592655E-2</v>
      </c>
      <c r="CO7">
        <f t="shared" si="58"/>
        <v>5.373875324241402E-2</v>
      </c>
      <c r="CP7">
        <f t="shared" si="59"/>
        <v>4.1728039760451044E-2</v>
      </c>
      <c r="CQ7">
        <f t="shared" si="60"/>
        <v>1.3752180461416259E-2</v>
      </c>
      <c r="CR7">
        <f t="shared" si="61"/>
        <v>2.8858796949885957E-2</v>
      </c>
      <c r="CS7">
        <f t="shared" si="62"/>
        <v>1.1619205522049508E-2</v>
      </c>
      <c r="CT7">
        <f t="shared" si="63"/>
        <v>0.1746235582197522</v>
      </c>
      <c r="CU7">
        <f t="shared" si="64"/>
        <v>0.13230567398126392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0.41666666666666669</v>
      </c>
      <c r="C8">
        <f>'Raw data and fitting summary'!C10</f>
        <v>20.762</v>
      </c>
      <c r="D8">
        <f>'Raw data and fitting summary'!D10</f>
        <v>21.474</v>
      </c>
      <c r="E8">
        <f>'Raw data and fitting summary'!E10</f>
        <v>19.367999999999999</v>
      </c>
      <c r="F8">
        <f>'Raw data and fitting summary'!F10</f>
        <v>19.524999999999999</v>
      </c>
      <c r="G8">
        <f>'Raw data and fitting summary'!G10</f>
        <v>10.095000000000001</v>
      </c>
      <c r="H8">
        <f>'Raw data and fitting summary'!H10</f>
        <v>10.037000000000001</v>
      </c>
      <c r="I8">
        <f>'Raw data and fitting summary'!I10</f>
        <v>2.2599999999999998</v>
      </c>
      <c r="J8">
        <f>'Raw data and fitting summary'!J10</f>
        <v>2.2200000000000002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3"/>
        <v>21.094004874263224</v>
      </c>
      <c r="Y8">
        <f t="shared" si="4"/>
        <v>21.094004874263224</v>
      </c>
      <c r="Z8">
        <f t="shared" si="5"/>
        <v>19.00148461386895</v>
      </c>
      <c r="AA8">
        <f t="shared" si="6"/>
        <v>19.00148461386895</v>
      </c>
      <c r="AB8">
        <f t="shared" si="7"/>
        <v>10.038834598939156</v>
      </c>
      <c r="AC8">
        <f t="shared" si="8"/>
        <v>10.038834598939156</v>
      </c>
      <c r="AD8">
        <f t="shared" si="9"/>
        <v>1.7560185949210136</v>
      </c>
      <c r="AE8">
        <f t="shared" si="10"/>
        <v>1.7560185949210136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21.094004874263224</v>
      </c>
      <c r="AP8">
        <f t="shared" si="19"/>
        <v>21.094004874263224</v>
      </c>
      <c r="AQ8">
        <f t="shared" si="19"/>
        <v>19.00148461386895</v>
      </c>
      <c r="AR8">
        <f t="shared" si="19"/>
        <v>19.00148461386895</v>
      </c>
      <c r="AS8">
        <f t="shared" si="19"/>
        <v>10.038834598939156</v>
      </c>
      <c r="AT8">
        <f t="shared" si="19"/>
        <v>10.038834598939156</v>
      </c>
      <c r="AU8">
        <f t="shared" si="19"/>
        <v>1.7560185949210136</v>
      </c>
      <c r="AV8">
        <f t="shared" si="19"/>
        <v>1.7560185949210136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0.11022723653453859</v>
      </c>
      <c r="BG8">
        <f t="shared" si="26"/>
        <v>0.14439629558370867</v>
      </c>
      <c r="BH8">
        <f t="shared" si="27"/>
        <v>0.13433352827079167</v>
      </c>
      <c r="BI8">
        <f t="shared" si="28"/>
        <v>0.27406835951594094</v>
      </c>
      <c r="BJ8">
        <f t="shared" si="29"/>
        <v>3.1545522763255685E-3</v>
      </c>
      <c r="BK8">
        <f t="shared" si="30"/>
        <v>3.3657532675480278E-6</v>
      </c>
      <c r="BL8">
        <f t="shared" si="31"/>
        <v>0.25399725666538914</v>
      </c>
      <c r="BM8">
        <f t="shared" si="32"/>
        <v>0.21527874425907062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>
        <f t="shared" si="41"/>
        <v>1.573930015861056E-2</v>
      </c>
      <c r="BX8">
        <f t="shared" si="42"/>
        <v>1.8014366072343538E-2</v>
      </c>
      <c r="BY8">
        <f t="shared" si="43"/>
        <v>1.9288776302433419E-2</v>
      </c>
      <c r="BZ8">
        <f t="shared" si="44"/>
        <v>2.7551288584521508E-2</v>
      </c>
      <c r="CA8">
        <f t="shared" si="45"/>
        <v>5.5948128746717502E-3</v>
      </c>
      <c r="CB8">
        <f t="shared" si="46"/>
        <v>1.8275019087860055E-4</v>
      </c>
      <c r="CC8">
        <f t="shared" si="47"/>
        <v>0.28700231679588528</v>
      </c>
      <c r="CD8">
        <f t="shared" si="48"/>
        <v>0.2642235147287017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1.573930015861056E-2</v>
      </c>
      <c r="CO8">
        <f t="shared" si="58"/>
        <v>1.8014366072343538E-2</v>
      </c>
      <c r="CP8">
        <f t="shared" si="59"/>
        <v>1.9288776302433419E-2</v>
      </c>
      <c r="CQ8">
        <f t="shared" si="60"/>
        <v>2.7551288584521508E-2</v>
      </c>
      <c r="CR8">
        <f t="shared" si="61"/>
        <v>5.5948128746717502E-3</v>
      </c>
      <c r="CS8">
        <f t="shared" si="62"/>
        <v>1.8275019087860055E-4</v>
      </c>
      <c r="CT8">
        <f t="shared" si="63"/>
        <v>0.28700231679588528</v>
      </c>
      <c r="CU8">
        <f t="shared" si="64"/>
        <v>0.2642235147287017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0.20833333333333334</v>
      </c>
      <c r="C9">
        <f>'Raw data and fitting summary'!C11</f>
        <v>15.382999999999999</v>
      </c>
      <c r="D9">
        <f>'Raw data and fitting summary'!D11</f>
        <v>16.04</v>
      </c>
      <c r="E9">
        <f>'Raw data and fitting summary'!E11</f>
        <v>14.238</v>
      </c>
      <c r="F9">
        <f>'Raw data and fitting summary'!F11</f>
        <v>14.058999999999999</v>
      </c>
      <c r="G9">
        <f>'Raw data and fitting summary'!G11</f>
        <v>6.4009999999999998</v>
      </c>
      <c r="H9">
        <f>'Raw data and fitting summary'!H11</f>
        <v>6.4320000000000004</v>
      </c>
      <c r="I9">
        <f>'Raw data and fitting summary'!I11</f>
        <v>1.2689999999999999</v>
      </c>
      <c r="J9">
        <f>'Raw data and fitting summary'!J11</f>
        <v>1.2090000000000001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31.546655459702606</v>
      </c>
      <c r="X9">
        <f t="shared" si="23"/>
        <v>16.738497848838179</v>
      </c>
      <c r="Y9">
        <f t="shared" si="4"/>
        <v>16.738497848838179</v>
      </c>
      <c r="Z9">
        <f t="shared" si="5"/>
        <v>14.248306009148877</v>
      </c>
      <c r="AA9">
        <f t="shared" si="6"/>
        <v>14.248306009148877</v>
      </c>
      <c r="AB9">
        <f t="shared" si="7"/>
        <v>6.0917975082390745</v>
      </c>
      <c r="AC9">
        <f t="shared" si="8"/>
        <v>6.0917975082390745</v>
      </c>
      <c r="AD9">
        <f t="shared" si="9"/>
        <v>0.90590463525741427</v>
      </c>
      <c r="AE9">
        <f t="shared" si="10"/>
        <v>0.90590463525741427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16.738497848838179</v>
      </c>
      <c r="AP9">
        <f t="shared" si="19"/>
        <v>16.738497848838179</v>
      </c>
      <c r="AQ9">
        <f t="shared" si="19"/>
        <v>14.248306009148877</v>
      </c>
      <c r="AR9">
        <f t="shared" si="19"/>
        <v>14.248306009148877</v>
      </c>
      <c r="AS9">
        <f t="shared" si="19"/>
        <v>6.0917975082390745</v>
      </c>
      <c r="AT9">
        <f t="shared" si="19"/>
        <v>6.0917975082390745</v>
      </c>
      <c r="AU9">
        <f t="shared" si="19"/>
        <v>0.90590463525741427</v>
      </c>
      <c r="AV9">
        <f t="shared" si="19"/>
        <v>0.90590463525741427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1.8373744182049332</v>
      </c>
      <c r="BG9">
        <f t="shared" si="26"/>
        <v>0.48789924483156483</v>
      </c>
      <c r="BH9">
        <f t="shared" si="27"/>
        <v>1.0621382457673927E-4</v>
      </c>
      <c r="BI9">
        <f t="shared" si="28"/>
        <v>3.5836765099874858E-2</v>
      </c>
      <c r="BJ9">
        <f t="shared" si="29"/>
        <v>9.5606180911165073E-2</v>
      </c>
      <c r="BK9">
        <f t="shared" si="30"/>
        <v>0.11573773540034284</v>
      </c>
      <c r="BL9">
        <f t="shared" si="31"/>
        <v>0.1318382438975513</v>
      </c>
      <c r="BM9">
        <f t="shared" si="32"/>
        <v>9.1866800128441131E-2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>
        <f t="shared" si="41"/>
        <v>8.0980853902147806E-2</v>
      </c>
      <c r="BX9">
        <f t="shared" si="42"/>
        <v>4.1730019930471998E-2</v>
      </c>
      <c r="BY9">
        <f t="shared" si="43"/>
        <v>7.2331469735838216E-4</v>
      </c>
      <c r="BZ9">
        <f t="shared" si="44"/>
        <v>1.3286211639988887E-2</v>
      </c>
      <c r="CA9">
        <f t="shared" si="45"/>
        <v>5.0757184778833023E-2</v>
      </c>
      <c r="CB9">
        <f t="shared" si="46"/>
        <v>5.5845994766045091E-2</v>
      </c>
      <c r="CC9">
        <f t="shared" si="47"/>
        <v>0.40080969962076801</v>
      </c>
      <c r="CD9">
        <f t="shared" si="48"/>
        <v>0.33457756252285953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8.0980853902147806E-2</v>
      </c>
      <c r="CO9">
        <f t="shared" si="58"/>
        <v>4.1730019930471998E-2</v>
      </c>
      <c r="CP9">
        <f t="shared" si="59"/>
        <v>7.2331469735838216E-4</v>
      </c>
      <c r="CQ9">
        <f t="shared" si="60"/>
        <v>1.3286211639988887E-2</v>
      </c>
      <c r="CR9">
        <f t="shared" si="61"/>
        <v>5.0757184778833023E-2</v>
      </c>
      <c r="CS9">
        <f t="shared" si="62"/>
        <v>5.5845994766045091E-2</v>
      </c>
      <c r="CT9">
        <f t="shared" si="63"/>
        <v>0.40080969962076801</v>
      </c>
      <c r="CU9">
        <f t="shared" si="64"/>
        <v>0.33457756252285953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3.0591138597742642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>
        <f t="shared" si="73"/>
        <v>1</v>
      </c>
      <c r="J20">
        <f t="shared" si="73"/>
        <v>1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6.666666666666667</v>
      </c>
      <c r="AN20">
        <f>IFERROR(AM20, NA())</f>
        <v>6.666666666666667</v>
      </c>
      <c r="AO20">
        <f>IFERROR(X4, NA())</f>
        <v>27.90012610319576</v>
      </c>
      <c r="AP20">
        <f t="shared" ref="AP20:BD34" si="75">IFERROR(Y4, NA())</f>
        <v>27.90012610319576</v>
      </c>
      <c r="AQ20">
        <f t="shared" si="75"/>
        <v>27.648428126414714</v>
      </c>
      <c r="AR20">
        <f t="shared" si="75"/>
        <v>27.648428126414714</v>
      </c>
      <c r="AS20">
        <f t="shared" si="75"/>
        <v>25.572159805927587</v>
      </c>
      <c r="AT20">
        <f t="shared" si="75"/>
        <v>25.572159805927587</v>
      </c>
      <c r="AU20">
        <f t="shared" si="75"/>
        <v>14.604705469226793</v>
      </c>
      <c r="AV20">
        <f t="shared" si="75"/>
        <v>14.604705469226793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26.524999999999999</v>
      </c>
      <c r="BF20">
        <f t="shared" ref="BF20:BF34" si="77">IFERROR(AP52,NA())</f>
        <v>27.852</v>
      </c>
      <c r="BG20">
        <f t="shared" ref="BG20:BG34" si="78">IFERROR(AQ52,NA())</f>
        <v>27.489000000000001</v>
      </c>
      <c r="BH20">
        <f t="shared" ref="BH20:BH34" si="79">IFERROR(AR52,NA())</f>
        <v>26.82</v>
      </c>
      <c r="BI20">
        <f t="shared" ref="BI20:BI34" si="80">IFERROR(AS52,NA())</f>
        <v>23.376999999999999</v>
      </c>
      <c r="BJ20">
        <f t="shared" ref="BJ20:BJ34" si="81">IFERROR(AT52,NA())</f>
        <v>24.215</v>
      </c>
      <c r="BK20">
        <f t="shared" ref="BK20:BK34" si="82">IFERROR(AU52,NA())</f>
        <v>14.577999999999999</v>
      </c>
      <c r="BL20">
        <f t="shared" ref="BL20:BL34" si="83">IFERROR(AV52,NA())</f>
        <v>14.683999999999999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>
        <f t="shared" si="92"/>
        <v>1</v>
      </c>
      <c r="J21">
        <f t="shared" si="92"/>
        <v>1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26.524999999999999</v>
      </c>
      <c r="X21">
        <f>IFERROR(W21, NA())</f>
        <v>26.524999999999999</v>
      </c>
      <c r="Y21">
        <f>AO20</f>
        <v>27.90012610319576</v>
      </c>
      <c r="AA21">
        <f t="shared" ref="AA21:AA35" si="94">X4-C4</f>
        <v>1.3751261031957611</v>
      </c>
      <c r="AB21">
        <f>IFERROR(AA21,"")</f>
        <v>1.3751261031957611</v>
      </c>
      <c r="AC21">
        <v>2</v>
      </c>
      <c r="AM21">
        <f t="shared" si="74"/>
        <v>3.3333333333333335</v>
      </c>
      <c r="AN21">
        <f t="shared" ref="AN21:AN34" si="95">IFERROR(AM21, NA())</f>
        <v>3.3333333333333335</v>
      </c>
      <c r="AO21">
        <f t="shared" ref="AO21:AO34" si="96">IFERROR(X5, NA())</f>
        <v>27.312619524365708</v>
      </c>
      <c r="AP21">
        <f t="shared" si="75"/>
        <v>27.312619524365708</v>
      </c>
      <c r="AQ21">
        <f t="shared" si="75"/>
        <v>26.834333948802495</v>
      </c>
      <c r="AR21">
        <f t="shared" si="75"/>
        <v>26.834333948802495</v>
      </c>
      <c r="AS21">
        <f t="shared" si="75"/>
        <v>23.180932909752372</v>
      </c>
      <c r="AT21">
        <f t="shared" si="75"/>
        <v>23.180932909752372</v>
      </c>
      <c r="AU21">
        <f t="shared" si="75"/>
        <v>9.8163349765675161</v>
      </c>
      <c r="AV21">
        <f t="shared" si="75"/>
        <v>9.8163349765675161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27.155999999999999</v>
      </c>
      <c r="BF21">
        <f t="shared" si="77"/>
        <v>29.481999999999999</v>
      </c>
      <c r="BG21">
        <f t="shared" si="78"/>
        <v>27.981999999999999</v>
      </c>
      <c r="BH21">
        <f t="shared" si="79"/>
        <v>27.709</v>
      </c>
      <c r="BI21">
        <f t="shared" si="80"/>
        <v>22.273</v>
      </c>
      <c r="BJ21">
        <f t="shared" si="81"/>
        <v>22.303999999999998</v>
      </c>
      <c r="BK21">
        <f t="shared" si="82"/>
        <v>10.407</v>
      </c>
      <c r="BL21">
        <f t="shared" si="83"/>
        <v>10.194000000000001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>
        <f t="shared" si="97"/>
        <v>1</v>
      </c>
      <c r="J22">
        <f t="shared" si="97"/>
        <v>1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27.155999999999999</v>
      </c>
      <c r="X22">
        <f>IFERROR(W22, NA())</f>
        <v>27.155999999999999</v>
      </c>
      <c r="Y22">
        <f t="shared" ref="Y22:Y34" si="98">AO21</f>
        <v>27.312619524365708</v>
      </c>
      <c r="AA22">
        <f t="shared" si="94"/>
        <v>0.15661952436570914</v>
      </c>
      <c r="AB22">
        <f t="shared" ref="AB22:AB85" si="99">IFERROR(AA22,"")</f>
        <v>0.15661952436570914</v>
      </c>
      <c r="AC22">
        <v>2</v>
      </c>
      <c r="AM22">
        <f t="shared" si="74"/>
        <v>1.6666666666666667</v>
      </c>
      <c r="AN22">
        <f t="shared" si="95"/>
        <v>1.6666666666666667</v>
      </c>
      <c r="AO22">
        <f t="shared" si="96"/>
        <v>26.2088350498232</v>
      </c>
      <c r="AP22">
        <f t="shared" si="75"/>
        <v>26.2088350498232</v>
      </c>
      <c r="AQ22">
        <f t="shared" si="75"/>
        <v>25.34197057808835</v>
      </c>
      <c r="AR22">
        <f t="shared" si="75"/>
        <v>25.34197057808835</v>
      </c>
      <c r="AS22">
        <f t="shared" si="75"/>
        <v>19.528712460774067</v>
      </c>
      <c r="AT22">
        <f t="shared" si="75"/>
        <v>19.528712460774067</v>
      </c>
      <c r="AU22">
        <f t="shared" si="75"/>
        <v>5.9287057699184835</v>
      </c>
      <c r="AV22">
        <f t="shared" si="75"/>
        <v>5.9287057699184835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25.760999999999999</v>
      </c>
      <c r="BF22">
        <f t="shared" si="77"/>
        <v>27.765999999999998</v>
      </c>
      <c r="BG22">
        <f t="shared" si="78"/>
        <v>26.384</v>
      </c>
      <c r="BH22">
        <f t="shared" si="79"/>
        <v>25.949000000000002</v>
      </c>
      <c r="BI22">
        <f t="shared" si="80"/>
        <v>18.638000000000002</v>
      </c>
      <c r="BJ22">
        <f t="shared" si="81"/>
        <v>19.012</v>
      </c>
      <c r="BK22">
        <f t="shared" si="82"/>
        <v>6.5579999999999998</v>
      </c>
      <c r="BL22">
        <f t="shared" si="83"/>
        <v>6.38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>
        <f t="shared" si="100"/>
        <v>1</v>
      </c>
      <c r="J23">
        <f t="shared" si="100"/>
        <v>1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25.760999999999999</v>
      </c>
      <c r="X23">
        <f>IFERROR(W23, NA())</f>
        <v>25.760999999999999</v>
      </c>
      <c r="Y23">
        <f t="shared" si="98"/>
        <v>26.2088350498232</v>
      </c>
      <c r="AA23">
        <f t="shared" si="94"/>
        <v>0.4478350498232011</v>
      </c>
      <c r="AB23">
        <f t="shared" si="99"/>
        <v>0.4478350498232011</v>
      </c>
      <c r="AC23">
        <v>2</v>
      </c>
      <c r="AM23">
        <f t="shared" si="74"/>
        <v>0.83333333333333337</v>
      </c>
      <c r="AN23">
        <f t="shared" si="95"/>
        <v>0.83333333333333337</v>
      </c>
      <c r="AO23">
        <f t="shared" si="96"/>
        <v>24.248894634818207</v>
      </c>
      <c r="AP23">
        <f t="shared" si="75"/>
        <v>24.248894634818207</v>
      </c>
      <c r="AQ23">
        <f t="shared" si="75"/>
        <v>22.805376348958607</v>
      </c>
      <c r="AR23">
        <f t="shared" si="75"/>
        <v>22.805376348958607</v>
      </c>
      <c r="AS23">
        <f t="shared" si="75"/>
        <v>14.849539855488789</v>
      </c>
      <c r="AT23">
        <f t="shared" si="75"/>
        <v>14.849539855488789</v>
      </c>
      <c r="AU23">
        <f t="shared" si="75"/>
        <v>3.3082939404770522</v>
      </c>
      <c r="AV23">
        <f t="shared" si="75"/>
        <v>3.3082939404770522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23.734999999999999</v>
      </c>
      <c r="BF23">
        <f t="shared" si="77"/>
        <v>25.552</v>
      </c>
      <c r="BG23">
        <f t="shared" si="78"/>
        <v>23.757000000000001</v>
      </c>
      <c r="BH23">
        <f t="shared" si="79"/>
        <v>23.119</v>
      </c>
      <c r="BI23">
        <f t="shared" si="80"/>
        <v>14.420999999999999</v>
      </c>
      <c r="BJ23">
        <f t="shared" si="81"/>
        <v>14.677</v>
      </c>
      <c r="BK23">
        <f t="shared" si="82"/>
        <v>3.8860000000000001</v>
      </c>
      <c r="BL23">
        <f t="shared" si="83"/>
        <v>3.746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>
        <f t="shared" si="101"/>
        <v>1</v>
      </c>
      <c r="H24">
        <f t="shared" si="101"/>
        <v>1</v>
      </c>
      <c r="I24">
        <f t="shared" si="101"/>
        <v>1</v>
      </c>
      <c r="J24">
        <f t="shared" si="101"/>
        <v>1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23.734999999999999</v>
      </c>
      <c r="X24">
        <f>IFERROR(W24, NA())</f>
        <v>23.734999999999999</v>
      </c>
      <c r="Y24">
        <f t="shared" si="98"/>
        <v>24.248894634818207</v>
      </c>
      <c r="AA24">
        <f t="shared" si="94"/>
        <v>0.51389463481820741</v>
      </c>
      <c r="AB24">
        <f t="shared" si="99"/>
        <v>0.51389463481820741</v>
      </c>
      <c r="AC24">
        <v>2</v>
      </c>
      <c r="AM24">
        <f t="shared" si="74"/>
        <v>0.41666666666666669</v>
      </c>
      <c r="AN24">
        <f t="shared" si="95"/>
        <v>0.41666666666666669</v>
      </c>
      <c r="AO24">
        <f t="shared" si="96"/>
        <v>21.094004874263224</v>
      </c>
      <c r="AP24">
        <f t="shared" si="75"/>
        <v>21.094004874263224</v>
      </c>
      <c r="AQ24">
        <f t="shared" si="75"/>
        <v>19.00148461386895</v>
      </c>
      <c r="AR24">
        <f t="shared" si="75"/>
        <v>19.00148461386895</v>
      </c>
      <c r="AS24">
        <f t="shared" si="75"/>
        <v>10.038834598939156</v>
      </c>
      <c r="AT24">
        <f t="shared" si="75"/>
        <v>10.038834598939156</v>
      </c>
      <c r="AU24">
        <f t="shared" si="75"/>
        <v>1.7560185949210136</v>
      </c>
      <c r="AV24">
        <f t="shared" si="75"/>
        <v>1.7560185949210136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>
        <f t="shared" si="76"/>
        <v>20.762</v>
      </c>
      <c r="BF24">
        <f t="shared" si="77"/>
        <v>21.474</v>
      </c>
      <c r="BG24">
        <f t="shared" si="78"/>
        <v>19.367999999999999</v>
      </c>
      <c r="BH24">
        <f t="shared" si="79"/>
        <v>19.524999999999999</v>
      </c>
      <c r="BI24">
        <f t="shared" si="80"/>
        <v>10.095000000000001</v>
      </c>
      <c r="BJ24">
        <f t="shared" si="81"/>
        <v>10.037000000000001</v>
      </c>
      <c r="BK24">
        <f t="shared" si="82"/>
        <v>2.2599999999999998</v>
      </c>
      <c r="BL24">
        <f t="shared" si="83"/>
        <v>2.2200000000000002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>
        <f t="shared" ref="B25:R25" si="102">B9/B9</f>
        <v>1</v>
      </c>
      <c r="C25">
        <f t="shared" si="102"/>
        <v>1</v>
      </c>
      <c r="D25">
        <f t="shared" si="102"/>
        <v>1</v>
      </c>
      <c r="E25">
        <f t="shared" si="102"/>
        <v>1</v>
      </c>
      <c r="F25">
        <f t="shared" si="102"/>
        <v>1</v>
      </c>
      <c r="G25">
        <f t="shared" si="102"/>
        <v>1</v>
      </c>
      <c r="H25">
        <f t="shared" si="102"/>
        <v>1</v>
      </c>
      <c r="I25">
        <f t="shared" si="102"/>
        <v>1</v>
      </c>
      <c r="J25">
        <f t="shared" si="102"/>
        <v>1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>
        <f t="shared" si="93"/>
        <v>20.762</v>
      </c>
      <c r="X25">
        <f t="shared" ref="X25:X88" si="103">IFERROR(W25, NA())</f>
        <v>20.762</v>
      </c>
      <c r="Y25">
        <f t="shared" si="98"/>
        <v>21.094004874263224</v>
      </c>
      <c r="AA25">
        <f t="shared" si="94"/>
        <v>0.33200487426322312</v>
      </c>
      <c r="AB25">
        <f t="shared" si="99"/>
        <v>0.33200487426322312</v>
      </c>
      <c r="AC25">
        <v>2</v>
      </c>
      <c r="AM25">
        <f t="shared" si="74"/>
        <v>0.20833333333333334</v>
      </c>
      <c r="AN25">
        <f t="shared" si="95"/>
        <v>0.20833333333333334</v>
      </c>
      <c r="AO25">
        <f t="shared" si="96"/>
        <v>16.738497848838179</v>
      </c>
      <c r="AP25">
        <f t="shared" si="75"/>
        <v>16.738497848838179</v>
      </c>
      <c r="AQ25">
        <f t="shared" si="75"/>
        <v>14.248306009148877</v>
      </c>
      <c r="AR25">
        <f t="shared" si="75"/>
        <v>14.248306009148877</v>
      </c>
      <c r="AS25">
        <f t="shared" si="75"/>
        <v>6.0917975082390745</v>
      </c>
      <c r="AT25">
        <f t="shared" si="75"/>
        <v>6.0917975082390745</v>
      </c>
      <c r="AU25">
        <f t="shared" si="75"/>
        <v>0.90590463525741427</v>
      </c>
      <c r="AV25">
        <f t="shared" si="75"/>
        <v>0.90590463525741427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>
        <f t="shared" si="76"/>
        <v>15.382999999999999</v>
      </c>
      <c r="BF25">
        <f t="shared" si="77"/>
        <v>16.04</v>
      </c>
      <c r="BG25">
        <f t="shared" si="78"/>
        <v>14.238</v>
      </c>
      <c r="BH25">
        <f t="shared" si="79"/>
        <v>14.058999999999999</v>
      </c>
      <c r="BI25">
        <f t="shared" si="80"/>
        <v>6.4009999999999998</v>
      </c>
      <c r="BJ25">
        <f t="shared" si="81"/>
        <v>6.4320000000000004</v>
      </c>
      <c r="BK25">
        <f t="shared" si="82"/>
        <v>1.2689999999999999</v>
      </c>
      <c r="BL25">
        <f t="shared" si="83"/>
        <v>1.2090000000000001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>
        <f t="shared" si="93"/>
        <v>15.382999999999999</v>
      </c>
      <c r="X26">
        <f t="shared" si="103"/>
        <v>15.382999999999999</v>
      </c>
      <c r="Y26">
        <f t="shared" si="98"/>
        <v>16.738497848838179</v>
      </c>
      <c r="AA26">
        <f t="shared" si="94"/>
        <v>1.3554978488381799</v>
      </c>
      <c r="AB26">
        <f t="shared" si="99"/>
        <v>1.3554978488381799</v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27.852</v>
      </c>
      <c r="X36">
        <f t="shared" si="103"/>
        <v>27.852</v>
      </c>
      <c r="Y36">
        <f>AP20</f>
        <v>27.90012610319576</v>
      </c>
      <c r="AA36">
        <f t="shared" ref="AA36:AA50" si="114">Y4-D4</f>
        <v>4.8126103195759384E-2</v>
      </c>
      <c r="AB36">
        <f t="shared" si="99"/>
        <v>4.8126103195759384E-2</v>
      </c>
      <c r="AC36">
        <v>2</v>
      </c>
      <c r="AN36">
        <f t="shared" ref="AN36:AN50" si="115">1/AN20</f>
        <v>0.15</v>
      </c>
      <c r="AO36">
        <f t="shared" ref="AO36:BT44" si="116">1/AO20</f>
        <v>3.5842131906545657E-2</v>
      </c>
      <c r="AP36">
        <f t="shared" si="116"/>
        <v>3.5842131906545657E-2</v>
      </c>
      <c r="AQ36">
        <f t="shared" si="116"/>
        <v>3.6168421417224129E-2</v>
      </c>
      <c r="AR36">
        <f t="shared" si="116"/>
        <v>3.6168421417224129E-2</v>
      </c>
      <c r="AS36">
        <f t="shared" si="116"/>
        <v>3.9105027013330393E-2</v>
      </c>
      <c r="AT36">
        <f t="shared" si="116"/>
        <v>3.9105027013330393E-2</v>
      </c>
      <c r="AU36">
        <f t="shared" si="116"/>
        <v>6.8471082974393069E-2</v>
      </c>
      <c r="AV36">
        <f t="shared" si="116"/>
        <v>6.8471082974393069E-2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3.7700282752120645E-2</v>
      </c>
      <c r="BF36">
        <f t="shared" si="116"/>
        <v>3.5904064340083294E-2</v>
      </c>
      <c r="BG36">
        <f t="shared" si="116"/>
        <v>3.6378187638691842E-2</v>
      </c>
      <c r="BH36">
        <f t="shared" si="116"/>
        <v>3.7285607755406409E-2</v>
      </c>
      <c r="BI36">
        <f t="shared" si="116"/>
        <v>4.2777088591350473E-2</v>
      </c>
      <c r="BJ36">
        <f t="shared" si="116"/>
        <v>4.1296716911005574E-2</v>
      </c>
      <c r="BK36">
        <f t="shared" si="116"/>
        <v>6.8596515297022917E-2</v>
      </c>
      <c r="BL36">
        <f t="shared" si="116"/>
        <v>6.8101334786161816E-2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29.481999999999999</v>
      </c>
      <c r="X37">
        <f t="shared" si="103"/>
        <v>29.481999999999999</v>
      </c>
      <c r="Y37">
        <f t="shared" ref="Y37:Y49" si="117">AP21</f>
        <v>27.312619524365708</v>
      </c>
      <c r="AA37">
        <f t="shared" si="114"/>
        <v>-2.1693804756342914</v>
      </c>
      <c r="AB37">
        <f t="shared" si="99"/>
        <v>-2.1693804756342914</v>
      </c>
      <c r="AC37">
        <v>2</v>
      </c>
      <c r="AN37">
        <f t="shared" si="115"/>
        <v>0.3</v>
      </c>
      <c r="AO37">
        <f t="shared" ref="AO37:BC37" si="118">1/AO21</f>
        <v>3.6613112085711719E-2</v>
      </c>
      <c r="AP37">
        <f t="shared" si="118"/>
        <v>3.6613112085711719E-2</v>
      </c>
      <c r="AQ37">
        <f t="shared" si="118"/>
        <v>3.726569110706867E-2</v>
      </c>
      <c r="AR37">
        <f t="shared" si="118"/>
        <v>3.726569110706867E-2</v>
      </c>
      <c r="AS37">
        <f t="shared" si="118"/>
        <v>4.3138902299281211E-2</v>
      </c>
      <c r="AT37">
        <f t="shared" si="118"/>
        <v>4.3138902299281211E-2</v>
      </c>
      <c r="AU37">
        <f t="shared" si="118"/>
        <v>0.10187101422140656</v>
      </c>
      <c r="AV37">
        <f t="shared" si="118"/>
        <v>0.10187101422140656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3.6824274561791132E-2</v>
      </c>
      <c r="BF37">
        <f t="shared" si="116"/>
        <v>3.3919001424598062E-2</v>
      </c>
      <c r="BG37">
        <f t="shared" si="116"/>
        <v>3.5737259666928742E-2</v>
      </c>
      <c r="BH37">
        <f t="shared" si="116"/>
        <v>3.60893572485474E-2</v>
      </c>
      <c r="BI37">
        <f t="shared" si="116"/>
        <v>4.4897409419476494E-2</v>
      </c>
      <c r="BJ37">
        <f t="shared" si="116"/>
        <v>4.483500717360115E-2</v>
      </c>
      <c r="BK37">
        <f t="shared" si="116"/>
        <v>9.6089170750456421E-2</v>
      </c>
      <c r="BL37">
        <f t="shared" si="116"/>
        <v>9.8096919756719636E-2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27.765999999999998</v>
      </c>
      <c r="X38">
        <f t="shared" si="103"/>
        <v>27.765999999999998</v>
      </c>
      <c r="Y38">
        <f t="shared" si="117"/>
        <v>26.2088350498232</v>
      </c>
      <c r="AA38">
        <f t="shared" si="114"/>
        <v>-1.5571649501767979</v>
      </c>
      <c r="AB38">
        <f t="shared" si="99"/>
        <v>-1.5571649501767979</v>
      </c>
      <c r="AC38">
        <v>2</v>
      </c>
      <c r="AN38">
        <f t="shared" si="115"/>
        <v>0.6</v>
      </c>
      <c r="AO38">
        <f t="shared" si="116"/>
        <v>3.8155072444043855E-2</v>
      </c>
      <c r="AP38">
        <f t="shared" si="116"/>
        <v>3.8155072444043855E-2</v>
      </c>
      <c r="AQ38">
        <f t="shared" si="116"/>
        <v>3.9460230486757758E-2</v>
      </c>
      <c r="AR38">
        <f t="shared" si="116"/>
        <v>3.9460230486757758E-2</v>
      </c>
      <c r="AS38">
        <f t="shared" si="116"/>
        <v>5.1206652871182819E-2</v>
      </c>
      <c r="AT38">
        <f t="shared" si="116"/>
        <v>5.1206652871182819E-2</v>
      </c>
      <c r="AU38">
        <f t="shared" si="116"/>
        <v>0.16867087671543354</v>
      </c>
      <c r="AV38">
        <f t="shared" si="116"/>
        <v>0.16867087671543354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3.8818368852140836E-2</v>
      </c>
      <c r="BF38">
        <f t="shared" si="116"/>
        <v>3.6015270474681269E-2</v>
      </c>
      <c r="BG38">
        <f t="shared" si="116"/>
        <v>3.7901758641600967E-2</v>
      </c>
      <c r="BH38">
        <f t="shared" si="116"/>
        <v>3.8537130525261087E-2</v>
      </c>
      <c r="BI38">
        <f t="shared" si="116"/>
        <v>5.3653825517759414E-2</v>
      </c>
      <c r="BJ38">
        <f t="shared" si="116"/>
        <v>5.2598358931201343E-2</v>
      </c>
      <c r="BK38">
        <f t="shared" si="116"/>
        <v>0.15248551387618176</v>
      </c>
      <c r="BL38">
        <f t="shared" si="116"/>
        <v>0.15673981191222572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25.552</v>
      </c>
      <c r="X39">
        <f t="shared" si="103"/>
        <v>25.552</v>
      </c>
      <c r="Y39">
        <f t="shared" si="117"/>
        <v>24.248894634818207</v>
      </c>
      <c r="AA39">
        <f t="shared" si="114"/>
        <v>-1.3031053651817928</v>
      </c>
      <c r="AB39">
        <f t="shared" si="99"/>
        <v>-1.3031053651817928</v>
      </c>
      <c r="AC39">
        <v>2</v>
      </c>
      <c r="AN39">
        <f t="shared" si="115"/>
        <v>1.2</v>
      </c>
      <c r="AO39">
        <f t="shared" si="116"/>
        <v>4.1238993160708129E-2</v>
      </c>
      <c r="AP39">
        <f t="shared" si="116"/>
        <v>4.1238993160708129E-2</v>
      </c>
      <c r="AQ39">
        <f t="shared" si="116"/>
        <v>4.384930924613592E-2</v>
      </c>
      <c r="AR39">
        <f t="shared" si="116"/>
        <v>4.384930924613592E-2</v>
      </c>
      <c r="AS39">
        <f t="shared" si="116"/>
        <v>6.7342154014986069E-2</v>
      </c>
      <c r="AT39">
        <f t="shared" si="116"/>
        <v>6.7342154014986069E-2</v>
      </c>
      <c r="AU39">
        <f t="shared" si="116"/>
        <v>0.30227060170348741</v>
      </c>
      <c r="AV39">
        <f t="shared" si="116"/>
        <v>0.30227060170348741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4.2131872761744259E-2</v>
      </c>
      <c r="BF39">
        <f t="shared" si="116"/>
        <v>3.9135879774577331E-2</v>
      </c>
      <c r="BG39">
        <f t="shared" si="116"/>
        <v>4.2092856842193875E-2</v>
      </c>
      <c r="BH39">
        <f t="shared" si="116"/>
        <v>4.325446602361694E-2</v>
      </c>
      <c r="BI39">
        <f t="shared" si="116"/>
        <v>6.9343318771236395E-2</v>
      </c>
      <c r="BJ39">
        <f t="shared" si="116"/>
        <v>6.8133814812291346E-2</v>
      </c>
      <c r="BK39">
        <f t="shared" si="116"/>
        <v>0.2573340195573855</v>
      </c>
      <c r="BL39">
        <f t="shared" si="116"/>
        <v>0.26695141484249868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>
        <f t="shared" si="113"/>
        <v>21.474</v>
      </c>
      <c r="X40">
        <f t="shared" si="103"/>
        <v>21.474</v>
      </c>
      <c r="Y40">
        <f t="shared" si="117"/>
        <v>21.094004874263224</v>
      </c>
      <c r="AA40">
        <f t="shared" si="114"/>
        <v>-0.37999512573677663</v>
      </c>
      <c r="AB40">
        <f t="shared" si="99"/>
        <v>-0.37999512573677663</v>
      </c>
      <c r="AC40">
        <v>2</v>
      </c>
      <c r="AN40">
        <f t="shared" si="115"/>
        <v>2.4</v>
      </c>
      <c r="AO40">
        <f t="shared" si="116"/>
        <v>4.7406834594036676E-2</v>
      </c>
      <c r="AP40">
        <f t="shared" si="116"/>
        <v>4.7406834594036676E-2</v>
      </c>
      <c r="AQ40">
        <f t="shared" si="116"/>
        <v>5.2627466764892272E-2</v>
      </c>
      <c r="AR40">
        <f t="shared" si="116"/>
        <v>5.2627466764892272E-2</v>
      </c>
      <c r="AS40">
        <f t="shared" si="116"/>
        <v>9.9613156302592543E-2</v>
      </c>
      <c r="AT40">
        <f t="shared" si="116"/>
        <v>9.9613156302592543E-2</v>
      </c>
      <c r="AU40">
        <f t="shared" si="116"/>
        <v>0.5694700516795953</v>
      </c>
      <c r="AV40">
        <f t="shared" si="116"/>
        <v>0.5694700516795953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>
        <f t="shared" si="116"/>
        <v>4.816491667469415E-2</v>
      </c>
      <c r="BF40">
        <f t="shared" si="116"/>
        <v>4.6567942628294681E-2</v>
      </c>
      <c r="BG40">
        <f t="shared" si="116"/>
        <v>5.163155720776539E-2</v>
      </c>
      <c r="BH40">
        <f t="shared" si="116"/>
        <v>5.1216389244558264E-2</v>
      </c>
      <c r="BI40">
        <f t="shared" si="116"/>
        <v>9.9058940069341253E-2</v>
      </c>
      <c r="BJ40">
        <f t="shared" si="116"/>
        <v>9.963136395337252E-2</v>
      </c>
      <c r="BK40">
        <f t="shared" si="116"/>
        <v>0.44247787610619471</v>
      </c>
      <c r="BL40">
        <f t="shared" si="116"/>
        <v>0.4504504504504504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>
        <f t="shared" si="113"/>
        <v>16.04</v>
      </c>
      <c r="X41">
        <f t="shared" si="103"/>
        <v>16.04</v>
      </c>
      <c r="Y41">
        <f t="shared" si="117"/>
        <v>16.738497848838179</v>
      </c>
      <c r="AA41">
        <f t="shared" si="114"/>
        <v>0.69849784883817989</v>
      </c>
      <c r="AB41">
        <f t="shared" si="99"/>
        <v>0.69849784883817989</v>
      </c>
      <c r="AC41">
        <v>2</v>
      </c>
      <c r="AN41">
        <f t="shared" si="115"/>
        <v>4.8</v>
      </c>
      <c r="AO41">
        <f t="shared" si="116"/>
        <v>5.974251746069377E-2</v>
      </c>
      <c r="AP41">
        <f t="shared" si="116"/>
        <v>5.974251746069377E-2</v>
      </c>
      <c r="AQ41">
        <f t="shared" si="116"/>
        <v>7.0183781802404949E-2</v>
      </c>
      <c r="AR41">
        <f t="shared" si="116"/>
        <v>7.0183781802404949E-2</v>
      </c>
      <c r="AS41">
        <f t="shared" si="116"/>
        <v>0.16415516087780552</v>
      </c>
      <c r="AT41">
        <f t="shared" si="116"/>
        <v>0.16415516087780552</v>
      </c>
      <c r="AU41">
        <f t="shared" si="116"/>
        <v>1.103868951631811</v>
      </c>
      <c r="AV41">
        <f t="shared" si="116"/>
        <v>1.103868951631811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>
        <f t="shared" si="116"/>
        <v>6.5006825716700259E-2</v>
      </c>
      <c r="BF41">
        <f t="shared" si="116"/>
        <v>6.2344139650872821E-2</v>
      </c>
      <c r="BG41">
        <f t="shared" si="116"/>
        <v>7.0234583508919798E-2</v>
      </c>
      <c r="BH41">
        <f t="shared" si="116"/>
        <v>7.1128814282665917E-2</v>
      </c>
      <c r="BI41">
        <f t="shared" si="116"/>
        <v>0.15622558975160131</v>
      </c>
      <c r="BJ41">
        <f t="shared" si="116"/>
        <v>0.15547263681592038</v>
      </c>
      <c r="BK41">
        <f t="shared" si="116"/>
        <v>0.78802206461780933</v>
      </c>
      <c r="BL41">
        <f t="shared" si="116"/>
        <v>0.82712985938792383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27.489000000000001</v>
      </c>
      <c r="X51">
        <f t="shared" si="103"/>
        <v>27.489000000000001</v>
      </c>
      <c r="Y51">
        <f>AQ20</f>
        <v>27.648428126414714</v>
      </c>
      <c r="AA51">
        <f t="shared" ref="AA51:AA65" si="120">Z4-E4</f>
        <v>0.15942812641471349</v>
      </c>
      <c r="AB51">
        <f t="shared" si="99"/>
        <v>0.15942812641471349</v>
      </c>
      <c r="AC51">
        <v>2</v>
      </c>
    </row>
    <row r="52" spans="23:72">
      <c r="W52">
        <f t="shared" ref="W52:W65" si="121">E5*E21</f>
        <v>27.981999999999999</v>
      </c>
      <c r="X52">
        <f t="shared" si="103"/>
        <v>27.981999999999999</v>
      </c>
      <c r="Y52">
        <f t="shared" ref="Y52:Y65" si="122">AQ21</f>
        <v>26.834333948802495</v>
      </c>
      <c r="AA52">
        <f t="shared" si="120"/>
        <v>-1.1476660511975041</v>
      </c>
      <c r="AB52">
        <f t="shared" si="99"/>
        <v>-1.1476660511975041</v>
      </c>
      <c r="AC52">
        <v>2</v>
      </c>
      <c r="AO52">
        <f t="shared" ref="AO52:AO66" si="123">C4*C20</f>
        <v>26.524999999999999</v>
      </c>
      <c r="AP52">
        <f t="shared" ref="AP52:AP66" si="124">D4*D20</f>
        <v>27.852</v>
      </c>
      <c r="AQ52">
        <f t="shared" ref="AQ52:AQ66" si="125">E4*E20</f>
        <v>27.489000000000001</v>
      </c>
      <c r="AR52">
        <f t="shared" ref="AR52:AR66" si="126">F4*F20</f>
        <v>26.82</v>
      </c>
      <c r="AS52">
        <f t="shared" ref="AS52:AS66" si="127">G4*G20</f>
        <v>23.376999999999999</v>
      </c>
      <c r="AT52">
        <f t="shared" ref="AT52:AT66" si="128">H4*H20</f>
        <v>24.215</v>
      </c>
      <c r="AU52">
        <f t="shared" ref="AU52:AU66" si="129">I4*I20</f>
        <v>14.577999999999999</v>
      </c>
      <c r="AV52">
        <f t="shared" ref="AV52:AV66" si="130">J4*J20</f>
        <v>14.683999999999999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26.384</v>
      </c>
      <c r="X53">
        <f t="shared" si="103"/>
        <v>26.384</v>
      </c>
      <c r="Y53">
        <f t="shared" si="122"/>
        <v>25.34197057808835</v>
      </c>
      <c r="AA53">
        <f t="shared" si="120"/>
        <v>-1.0420294219116499</v>
      </c>
      <c r="AB53">
        <f t="shared" si="99"/>
        <v>-1.0420294219116499</v>
      </c>
      <c r="AC53">
        <v>2</v>
      </c>
      <c r="AO53">
        <f t="shared" si="123"/>
        <v>27.155999999999999</v>
      </c>
      <c r="AP53">
        <f t="shared" si="124"/>
        <v>29.481999999999999</v>
      </c>
      <c r="AQ53">
        <f t="shared" si="125"/>
        <v>27.981999999999999</v>
      </c>
      <c r="AR53">
        <f t="shared" si="126"/>
        <v>27.709</v>
      </c>
      <c r="AS53">
        <f t="shared" si="127"/>
        <v>22.273</v>
      </c>
      <c r="AT53">
        <f t="shared" si="128"/>
        <v>22.303999999999998</v>
      </c>
      <c r="AU53">
        <f t="shared" si="129"/>
        <v>10.407</v>
      </c>
      <c r="AV53">
        <f t="shared" si="130"/>
        <v>10.194000000000001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23.757000000000001</v>
      </c>
      <c r="X54">
        <f t="shared" si="103"/>
        <v>23.757000000000001</v>
      </c>
      <c r="Y54">
        <f t="shared" si="122"/>
        <v>22.805376348958607</v>
      </c>
      <c r="AA54">
        <f t="shared" si="120"/>
        <v>-0.95162365104139468</v>
      </c>
      <c r="AB54">
        <f t="shared" si="99"/>
        <v>-0.95162365104139468</v>
      </c>
      <c r="AC54">
        <v>2</v>
      </c>
      <c r="AO54">
        <f t="shared" si="123"/>
        <v>25.760999999999999</v>
      </c>
      <c r="AP54">
        <f t="shared" si="124"/>
        <v>27.765999999999998</v>
      </c>
      <c r="AQ54">
        <f t="shared" si="125"/>
        <v>26.384</v>
      </c>
      <c r="AR54">
        <f t="shared" si="126"/>
        <v>25.949000000000002</v>
      </c>
      <c r="AS54">
        <f t="shared" si="127"/>
        <v>18.638000000000002</v>
      </c>
      <c r="AT54">
        <f t="shared" si="128"/>
        <v>19.012</v>
      </c>
      <c r="AU54">
        <f t="shared" si="129"/>
        <v>6.5579999999999998</v>
      </c>
      <c r="AV54">
        <f t="shared" si="130"/>
        <v>6.38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>
        <f t="shared" si="121"/>
        <v>19.367999999999999</v>
      </c>
      <c r="X55">
        <f t="shared" si="103"/>
        <v>19.367999999999999</v>
      </c>
      <c r="Y55">
        <f t="shared" si="122"/>
        <v>19.00148461386895</v>
      </c>
      <c r="AA55">
        <f t="shared" si="120"/>
        <v>-0.36651538613104861</v>
      </c>
      <c r="AB55">
        <f t="shared" si="99"/>
        <v>-0.36651538613104861</v>
      </c>
      <c r="AC55">
        <v>2</v>
      </c>
      <c r="AO55">
        <f t="shared" si="123"/>
        <v>23.734999999999999</v>
      </c>
      <c r="AP55">
        <f t="shared" si="124"/>
        <v>25.552</v>
      </c>
      <c r="AQ55">
        <f t="shared" si="125"/>
        <v>23.757000000000001</v>
      </c>
      <c r="AR55">
        <f t="shared" si="126"/>
        <v>23.119</v>
      </c>
      <c r="AS55">
        <f t="shared" si="127"/>
        <v>14.420999999999999</v>
      </c>
      <c r="AT55">
        <f t="shared" si="128"/>
        <v>14.677</v>
      </c>
      <c r="AU55">
        <f t="shared" si="129"/>
        <v>3.8860000000000001</v>
      </c>
      <c r="AV55">
        <f t="shared" si="130"/>
        <v>3.746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>
        <f t="shared" si="121"/>
        <v>14.238</v>
      </c>
      <c r="X56">
        <f t="shared" si="103"/>
        <v>14.238</v>
      </c>
      <c r="Y56">
        <f t="shared" si="122"/>
        <v>14.248306009148877</v>
      </c>
      <c r="AA56">
        <f t="shared" si="120"/>
        <v>1.0306009148877138E-2</v>
      </c>
      <c r="AB56">
        <f t="shared" si="99"/>
        <v>1.0306009148877138E-2</v>
      </c>
      <c r="AC56">
        <v>2</v>
      </c>
      <c r="AO56">
        <f t="shared" si="123"/>
        <v>20.762</v>
      </c>
      <c r="AP56">
        <f t="shared" si="124"/>
        <v>21.474</v>
      </c>
      <c r="AQ56">
        <f t="shared" si="125"/>
        <v>19.367999999999999</v>
      </c>
      <c r="AR56">
        <f t="shared" si="126"/>
        <v>19.524999999999999</v>
      </c>
      <c r="AS56">
        <f t="shared" si="127"/>
        <v>10.095000000000001</v>
      </c>
      <c r="AT56">
        <f t="shared" si="128"/>
        <v>10.037000000000001</v>
      </c>
      <c r="AU56">
        <f t="shared" si="129"/>
        <v>2.2599999999999998</v>
      </c>
      <c r="AV56">
        <f t="shared" si="130"/>
        <v>2.2200000000000002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>
        <f t="shared" si="123"/>
        <v>15.382999999999999</v>
      </c>
      <c r="AP57">
        <f t="shared" si="124"/>
        <v>16.04</v>
      </c>
      <c r="AQ57">
        <f t="shared" si="125"/>
        <v>14.238</v>
      </c>
      <c r="AR57">
        <f t="shared" si="126"/>
        <v>14.058999999999999</v>
      </c>
      <c r="AS57">
        <f t="shared" si="127"/>
        <v>6.4009999999999998</v>
      </c>
      <c r="AT57">
        <f t="shared" si="128"/>
        <v>6.4320000000000004</v>
      </c>
      <c r="AU57">
        <f t="shared" si="129"/>
        <v>1.2689999999999999</v>
      </c>
      <c r="AV57">
        <f t="shared" si="130"/>
        <v>1.2090000000000001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26.82</v>
      </c>
      <c r="X66">
        <f t="shared" si="103"/>
        <v>26.82</v>
      </c>
      <c r="Y66">
        <f>AR20</f>
        <v>27.648428126414714</v>
      </c>
      <c r="AA66">
        <f t="shared" ref="AA66:AA80" si="139">AA4-F4</f>
        <v>0.82842812641471397</v>
      </c>
      <c r="AB66">
        <f t="shared" si="99"/>
        <v>0.82842812641471397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27.709</v>
      </c>
      <c r="X67">
        <f t="shared" si="103"/>
        <v>27.709</v>
      </c>
      <c r="Y67">
        <f t="shared" ref="Y67:Y80" si="141">AR21</f>
        <v>26.834333948802495</v>
      </c>
      <c r="AA67">
        <f t="shared" si="139"/>
        <v>-0.8746660511975044</v>
      </c>
      <c r="AB67">
        <f t="shared" si="99"/>
        <v>-0.8746660511975044</v>
      </c>
      <c r="AC67">
        <v>2</v>
      </c>
    </row>
    <row r="68" spans="23:74" ht="15" thickBot="1">
      <c r="W68">
        <f t="shared" si="140"/>
        <v>25.949000000000002</v>
      </c>
      <c r="X68">
        <f t="shared" si="103"/>
        <v>25.949000000000002</v>
      </c>
      <c r="Y68">
        <f t="shared" si="141"/>
        <v>25.34197057808835</v>
      </c>
      <c r="AA68">
        <f t="shared" si="139"/>
        <v>-0.60702942191165121</v>
      </c>
      <c r="AB68">
        <f t="shared" si="99"/>
        <v>-0.60702942191165121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0</v>
      </c>
      <c r="AR68" s="76">
        <f t="shared" si="142"/>
        <v>1.6699999999999999E-4</v>
      </c>
      <c r="AS68" s="76">
        <f t="shared" si="142"/>
        <v>1.6699999999999999E-4</v>
      </c>
      <c r="AT68" s="76">
        <f t="shared" si="142"/>
        <v>1.67E-3</v>
      </c>
      <c r="AU68" s="76">
        <f t="shared" si="142"/>
        <v>1.67E-3</v>
      </c>
      <c r="AV68" s="76">
        <f t="shared" si="142"/>
        <v>1.67E-2</v>
      </c>
      <c r="AW68" s="76">
        <f t="shared" si="142"/>
        <v>1.67E-2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0</v>
      </c>
      <c r="BH68" s="76">
        <f t="shared" si="143"/>
        <v>1.6699999999999999E-4</v>
      </c>
      <c r="BI68" s="76">
        <f t="shared" si="143"/>
        <v>1.6699999999999999E-4</v>
      </c>
      <c r="BJ68" s="76">
        <f t="shared" si="143"/>
        <v>1.67E-3</v>
      </c>
      <c r="BK68" s="76">
        <f t="shared" si="143"/>
        <v>1.67E-3</v>
      </c>
      <c r="BL68" s="76">
        <f t="shared" si="143"/>
        <v>1.67E-2</v>
      </c>
      <c r="BM68" s="76">
        <f t="shared" si="143"/>
        <v>1.67E-2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>
        <f t="shared" si="140"/>
        <v>23.119</v>
      </c>
      <c r="X69">
        <f t="shared" si="103"/>
        <v>23.119</v>
      </c>
      <c r="Y69">
        <f t="shared" si="141"/>
        <v>22.805376348958607</v>
      </c>
      <c r="AA69">
        <f t="shared" si="139"/>
        <v>-0.313623651041393</v>
      </c>
      <c r="AB69">
        <f t="shared" si="99"/>
        <v>-0.313623651041393</v>
      </c>
      <c r="AC69">
        <v>2</v>
      </c>
      <c r="AN69">
        <v>1</v>
      </c>
      <c r="AO69">
        <f>AN36</f>
        <v>0.15</v>
      </c>
      <c r="AP69">
        <f t="shared" ref="AP69:BU77" si="144">AO36</f>
        <v>3.5842131906545657E-2</v>
      </c>
      <c r="AQ69">
        <f t="shared" si="144"/>
        <v>3.5842131906545657E-2</v>
      </c>
      <c r="AR69">
        <f t="shared" si="144"/>
        <v>3.6168421417224129E-2</v>
      </c>
      <c r="AS69">
        <f t="shared" si="144"/>
        <v>3.6168421417224129E-2</v>
      </c>
      <c r="AT69">
        <f t="shared" si="144"/>
        <v>3.9105027013330393E-2</v>
      </c>
      <c r="AU69">
        <f t="shared" si="144"/>
        <v>3.9105027013330393E-2</v>
      </c>
      <c r="AV69">
        <f t="shared" si="144"/>
        <v>6.8471082974393069E-2</v>
      </c>
      <c r="AW69">
        <f t="shared" si="144"/>
        <v>6.8471082974393069E-2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3.7700282752120645E-2</v>
      </c>
      <c r="BG69">
        <f t="shared" si="144"/>
        <v>3.5904064340083294E-2</v>
      </c>
      <c r="BH69">
        <f t="shared" si="144"/>
        <v>3.6378187638691842E-2</v>
      </c>
      <c r="BI69">
        <f t="shared" si="144"/>
        <v>3.7285607755406409E-2</v>
      </c>
      <c r="BJ69">
        <f t="shared" si="144"/>
        <v>4.2777088591350473E-2</v>
      </c>
      <c r="BK69">
        <f t="shared" si="144"/>
        <v>4.1296716911005574E-2</v>
      </c>
      <c r="BL69">
        <f t="shared" si="144"/>
        <v>6.8596515297022917E-2</v>
      </c>
      <c r="BM69">
        <f t="shared" si="144"/>
        <v>6.8101334786161816E-2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>
        <f t="shared" si="140"/>
        <v>19.524999999999999</v>
      </c>
      <c r="X70">
        <f t="shared" si="103"/>
        <v>19.524999999999999</v>
      </c>
      <c r="Y70">
        <f t="shared" si="141"/>
        <v>19.00148461386895</v>
      </c>
      <c r="AA70">
        <f t="shared" si="139"/>
        <v>-0.52351538613104864</v>
      </c>
      <c r="AB70">
        <f t="shared" si="99"/>
        <v>-0.52351538613104864</v>
      </c>
      <c r="AC70">
        <v>2</v>
      </c>
      <c r="AN70">
        <v>2</v>
      </c>
      <c r="AO70">
        <f t="shared" ref="AO70:BD83" si="145">AN37</f>
        <v>0.3</v>
      </c>
      <c r="AP70">
        <f t="shared" si="145"/>
        <v>3.6613112085711719E-2</v>
      </c>
      <c r="AQ70">
        <f t="shared" si="145"/>
        <v>3.6613112085711719E-2</v>
      </c>
      <c r="AR70">
        <f t="shared" si="145"/>
        <v>3.726569110706867E-2</v>
      </c>
      <c r="AS70">
        <f t="shared" si="145"/>
        <v>3.726569110706867E-2</v>
      </c>
      <c r="AT70">
        <f t="shared" si="145"/>
        <v>4.3138902299281211E-2</v>
      </c>
      <c r="AU70">
        <f t="shared" si="145"/>
        <v>4.3138902299281211E-2</v>
      </c>
      <c r="AV70">
        <f t="shared" si="145"/>
        <v>0.10187101422140656</v>
      </c>
      <c r="AW70">
        <f t="shared" si="145"/>
        <v>0.10187101422140656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3.6824274561791132E-2</v>
      </c>
      <c r="BG70">
        <f t="shared" si="144"/>
        <v>3.3919001424598062E-2</v>
      </c>
      <c r="BH70">
        <f t="shared" si="144"/>
        <v>3.5737259666928742E-2</v>
      </c>
      <c r="BI70">
        <f t="shared" si="144"/>
        <v>3.60893572485474E-2</v>
      </c>
      <c r="BJ70">
        <f t="shared" si="144"/>
        <v>4.4897409419476494E-2</v>
      </c>
      <c r="BK70">
        <f t="shared" si="144"/>
        <v>4.483500717360115E-2</v>
      </c>
      <c r="BL70">
        <f t="shared" si="144"/>
        <v>9.6089170750456421E-2</v>
      </c>
      <c r="BM70">
        <f t="shared" si="144"/>
        <v>9.8096919756719636E-2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>
        <f t="shared" si="140"/>
        <v>14.058999999999999</v>
      </c>
      <c r="X71">
        <f t="shared" si="103"/>
        <v>14.058999999999999</v>
      </c>
      <c r="Y71">
        <f t="shared" si="141"/>
        <v>14.248306009148877</v>
      </c>
      <c r="AA71">
        <f t="shared" si="139"/>
        <v>0.18930600914887741</v>
      </c>
      <c r="AB71">
        <f t="shared" si="99"/>
        <v>0.18930600914887741</v>
      </c>
      <c r="AC71">
        <v>2</v>
      </c>
      <c r="AN71">
        <v>3</v>
      </c>
      <c r="AO71">
        <f t="shared" si="145"/>
        <v>0.6</v>
      </c>
      <c r="AP71">
        <f t="shared" si="144"/>
        <v>3.8155072444043855E-2</v>
      </c>
      <c r="AQ71">
        <f t="shared" si="144"/>
        <v>3.8155072444043855E-2</v>
      </c>
      <c r="AR71">
        <f t="shared" si="144"/>
        <v>3.9460230486757758E-2</v>
      </c>
      <c r="AS71">
        <f t="shared" si="144"/>
        <v>3.9460230486757758E-2</v>
      </c>
      <c r="AT71">
        <f t="shared" si="144"/>
        <v>5.1206652871182819E-2</v>
      </c>
      <c r="AU71">
        <f t="shared" si="144"/>
        <v>5.1206652871182819E-2</v>
      </c>
      <c r="AV71">
        <f t="shared" si="144"/>
        <v>0.16867087671543354</v>
      </c>
      <c r="AW71">
        <f t="shared" si="144"/>
        <v>0.16867087671543354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3.8818368852140836E-2</v>
      </c>
      <c r="BG71">
        <f t="shared" si="144"/>
        <v>3.6015270474681269E-2</v>
      </c>
      <c r="BH71">
        <f t="shared" si="144"/>
        <v>3.7901758641600967E-2</v>
      </c>
      <c r="BI71">
        <f t="shared" si="144"/>
        <v>3.8537130525261087E-2</v>
      </c>
      <c r="BJ71">
        <f t="shared" si="144"/>
        <v>5.3653825517759414E-2</v>
      </c>
      <c r="BK71">
        <f t="shared" si="144"/>
        <v>5.2598358931201343E-2</v>
      </c>
      <c r="BL71">
        <f t="shared" si="144"/>
        <v>0.15248551387618176</v>
      </c>
      <c r="BM71">
        <f t="shared" si="144"/>
        <v>0.15673981191222572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1.2</v>
      </c>
      <c r="AP72">
        <f t="shared" si="144"/>
        <v>4.1238993160708129E-2</v>
      </c>
      <c r="AQ72">
        <f t="shared" si="144"/>
        <v>4.1238993160708129E-2</v>
      </c>
      <c r="AR72">
        <f t="shared" si="144"/>
        <v>4.384930924613592E-2</v>
      </c>
      <c r="AS72">
        <f t="shared" si="144"/>
        <v>4.384930924613592E-2</v>
      </c>
      <c r="AT72">
        <f t="shared" si="144"/>
        <v>6.7342154014986069E-2</v>
      </c>
      <c r="AU72">
        <f t="shared" si="144"/>
        <v>6.7342154014986069E-2</v>
      </c>
      <c r="AV72">
        <f t="shared" si="144"/>
        <v>0.30227060170348741</v>
      </c>
      <c r="AW72">
        <f t="shared" si="144"/>
        <v>0.30227060170348741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4.2131872761744259E-2</v>
      </c>
      <c r="BG72">
        <f t="shared" si="144"/>
        <v>3.9135879774577331E-2</v>
      </c>
      <c r="BH72">
        <f t="shared" si="144"/>
        <v>4.2092856842193875E-2</v>
      </c>
      <c r="BI72">
        <f t="shared" si="144"/>
        <v>4.325446602361694E-2</v>
      </c>
      <c r="BJ72">
        <f t="shared" si="144"/>
        <v>6.9343318771236395E-2</v>
      </c>
      <c r="BK72">
        <f t="shared" si="144"/>
        <v>6.8133814812291346E-2</v>
      </c>
      <c r="BL72">
        <f t="shared" si="144"/>
        <v>0.2573340195573855</v>
      </c>
      <c r="BM72">
        <f t="shared" si="144"/>
        <v>0.26695141484249868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>
        <f t="shared" si="145"/>
        <v>2.4</v>
      </c>
      <c r="AP73">
        <f t="shared" si="144"/>
        <v>4.7406834594036676E-2</v>
      </c>
      <c r="AQ73">
        <f t="shared" si="144"/>
        <v>4.7406834594036676E-2</v>
      </c>
      <c r="AR73">
        <f t="shared" si="144"/>
        <v>5.2627466764892272E-2</v>
      </c>
      <c r="AS73">
        <f t="shared" si="144"/>
        <v>5.2627466764892272E-2</v>
      </c>
      <c r="AT73">
        <f t="shared" si="144"/>
        <v>9.9613156302592543E-2</v>
      </c>
      <c r="AU73">
        <f t="shared" si="144"/>
        <v>9.9613156302592543E-2</v>
      </c>
      <c r="AV73">
        <f t="shared" si="144"/>
        <v>0.5694700516795953</v>
      </c>
      <c r="AW73">
        <f t="shared" si="144"/>
        <v>0.5694700516795953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>
        <f t="shared" si="144"/>
        <v>4.816491667469415E-2</v>
      </c>
      <c r="BG73">
        <f t="shared" si="144"/>
        <v>4.6567942628294681E-2</v>
      </c>
      <c r="BH73">
        <f t="shared" si="144"/>
        <v>5.163155720776539E-2</v>
      </c>
      <c r="BI73">
        <f t="shared" si="144"/>
        <v>5.1216389244558264E-2</v>
      </c>
      <c r="BJ73">
        <f t="shared" si="144"/>
        <v>9.9058940069341253E-2</v>
      </c>
      <c r="BK73">
        <f t="shared" si="144"/>
        <v>9.963136395337252E-2</v>
      </c>
      <c r="BL73">
        <f t="shared" si="144"/>
        <v>0.44247787610619471</v>
      </c>
      <c r="BM73">
        <f t="shared" si="144"/>
        <v>0.4504504504504504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>
        <f t="shared" si="145"/>
        <v>4.8</v>
      </c>
      <c r="AP74">
        <f t="shared" si="144"/>
        <v>5.974251746069377E-2</v>
      </c>
      <c r="AQ74">
        <f t="shared" si="144"/>
        <v>5.974251746069377E-2</v>
      </c>
      <c r="AR74">
        <f t="shared" si="144"/>
        <v>7.0183781802404949E-2</v>
      </c>
      <c r="AS74">
        <f t="shared" si="144"/>
        <v>7.0183781802404949E-2</v>
      </c>
      <c r="AT74">
        <f t="shared" si="144"/>
        <v>0.16415516087780552</v>
      </c>
      <c r="AU74">
        <f t="shared" si="144"/>
        <v>0.16415516087780552</v>
      </c>
      <c r="AV74">
        <f t="shared" si="144"/>
        <v>1.103868951631811</v>
      </c>
      <c r="AW74">
        <f t="shared" si="144"/>
        <v>1.103868951631811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>
        <f t="shared" si="144"/>
        <v>6.5006825716700259E-2</v>
      </c>
      <c r="BG74">
        <f t="shared" si="144"/>
        <v>6.2344139650872821E-2</v>
      </c>
      <c r="BH74">
        <f t="shared" si="144"/>
        <v>7.0234583508919798E-2</v>
      </c>
      <c r="BI74">
        <f t="shared" si="144"/>
        <v>7.1128814282665917E-2</v>
      </c>
      <c r="BJ74">
        <f t="shared" si="144"/>
        <v>0.15622558975160131</v>
      </c>
      <c r="BK74">
        <f t="shared" si="144"/>
        <v>0.15547263681592038</v>
      </c>
      <c r="BL74">
        <f t="shared" si="144"/>
        <v>0.78802206461780933</v>
      </c>
      <c r="BM74">
        <f t="shared" si="144"/>
        <v>0.82712985938792383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>
        <f>G4*G20</f>
        <v>23.376999999999999</v>
      </c>
      <c r="X81">
        <f t="shared" si="103"/>
        <v>23.376999999999999</v>
      </c>
      <c r="Y81">
        <f>AS20</f>
        <v>25.572159805927587</v>
      </c>
      <c r="AA81">
        <f t="shared" ref="AA81:AA95" si="147">AB4-G4</f>
        <v>2.1951598059275881</v>
      </c>
      <c r="AB81">
        <f t="shared" si="99"/>
        <v>2.1951598059275881</v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>
        <f t="shared" ref="W82:W95" si="148">G5*G21</f>
        <v>22.273</v>
      </c>
      <c r="X82">
        <f t="shared" si="103"/>
        <v>22.273</v>
      </c>
      <c r="Y82">
        <f t="shared" ref="Y82:Y95" si="149">AS21</f>
        <v>23.180932909752372</v>
      </c>
      <c r="AA82">
        <f t="shared" si="147"/>
        <v>0.90793290975237184</v>
      </c>
      <c r="AB82">
        <f t="shared" si="99"/>
        <v>0.90793290975237184</v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>
        <f t="shared" si="148"/>
        <v>18.638000000000002</v>
      </c>
      <c r="X83">
        <f t="shared" si="103"/>
        <v>18.638000000000002</v>
      </c>
      <c r="Y83">
        <f t="shared" si="149"/>
        <v>19.528712460774067</v>
      </c>
      <c r="AA83">
        <f t="shared" si="147"/>
        <v>0.89071246077406485</v>
      </c>
      <c r="AB83">
        <f t="shared" si="99"/>
        <v>0.89071246077406485</v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>
        <f t="shared" si="148"/>
        <v>14.420999999999999</v>
      </c>
      <c r="X84">
        <f t="shared" si="103"/>
        <v>14.420999999999999</v>
      </c>
      <c r="Y84">
        <f t="shared" si="149"/>
        <v>14.849539855488789</v>
      </c>
      <c r="AA84">
        <f t="shared" si="147"/>
        <v>0.42853985548878981</v>
      </c>
      <c r="AB84">
        <f t="shared" si="99"/>
        <v>0.42853985548878981</v>
      </c>
      <c r="AC84">
        <v>2</v>
      </c>
    </row>
    <row r="85" spans="23:74">
      <c r="W85">
        <f t="shared" si="148"/>
        <v>10.095000000000001</v>
      </c>
      <c r="X85">
        <f t="shared" si="103"/>
        <v>10.095000000000001</v>
      </c>
      <c r="Y85">
        <f t="shared" si="149"/>
        <v>10.038834598939156</v>
      </c>
      <c r="AA85">
        <f t="shared" si="147"/>
        <v>-5.6165401060844999E-2</v>
      </c>
      <c r="AB85">
        <f t="shared" si="99"/>
        <v>-5.6165401060844999E-2</v>
      </c>
      <c r="AC85">
        <v>2</v>
      </c>
    </row>
    <row r="86" spans="23:74">
      <c r="W86">
        <f t="shared" si="148"/>
        <v>6.4009999999999998</v>
      </c>
      <c r="X86">
        <f t="shared" si="103"/>
        <v>6.4009999999999998</v>
      </c>
      <c r="Y86">
        <f t="shared" si="149"/>
        <v>6.0917975082390745</v>
      </c>
      <c r="AA86">
        <f t="shared" si="147"/>
        <v>-0.30920249176092529</v>
      </c>
      <c r="AB86">
        <f t="shared" ref="AB86:AB149" si="150">IFERROR(AA86,"")</f>
        <v>-0.30920249176092529</v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>
        <f>H4*H20</f>
        <v>24.215</v>
      </c>
      <c r="X96">
        <f t="shared" si="151"/>
        <v>24.215</v>
      </c>
      <c r="Y96">
        <f>AT20</f>
        <v>25.572159805927587</v>
      </c>
      <c r="AA96">
        <f t="shared" ref="AA96:AA110" si="152">AC4-H4</f>
        <v>1.3571598059275871</v>
      </c>
      <c r="AB96">
        <f t="shared" si="150"/>
        <v>1.3571598059275871</v>
      </c>
      <c r="AC96">
        <v>2</v>
      </c>
    </row>
    <row r="97" spans="23:29">
      <c r="W97">
        <f t="shared" ref="W97:W110" si="153">H5*H21</f>
        <v>22.303999999999998</v>
      </c>
      <c r="X97">
        <f t="shared" si="151"/>
        <v>22.303999999999998</v>
      </c>
      <c r="Y97">
        <f t="shared" ref="Y97:Y110" si="154">AT21</f>
        <v>23.180932909752372</v>
      </c>
      <c r="AA97">
        <f t="shared" si="152"/>
        <v>0.87693290975237304</v>
      </c>
      <c r="AB97">
        <f t="shared" si="150"/>
        <v>0.87693290975237304</v>
      </c>
      <c r="AC97">
        <v>2</v>
      </c>
    </row>
    <row r="98" spans="23:29">
      <c r="W98">
        <f t="shared" si="153"/>
        <v>19.012</v>
      </c>
      <c r="X98">
        <f t="shared" si="151"/>
        <v>19.012</v>
      </c>
      <c r="Y98">
        <f t="shared" si="154"/>
        <v>19.528712460774067</v>
      </c>
      <c r="AA98">
        <f t="shared" si="152"/>
        <v>0.51671246077406607</v>
      </c>
      <c r="AB98">
        <f t="shared" si="150"/>
        <v>0.51671246077406607</v>
      </c>
      <c r="AC98">
        <v>2</v>
      </c>
    </row>
    <row r="99" spans="23:29">
      <c r="W99">
        <f t="shared" si="153"/>
        <v>14.677</v>
      </c>
      <c r="X99">
        <f t="shared" si="151"/>
        <v>14.677</v>
      </c>
      <c r="Y99">
        <f t="shared" si="154"/>
        <v>14.849539855488789</v>
      </c>
      <c r="AA99">
        <f t="shared" si="152"/>
        <v>0.17253985548878958</v>
      </c>
      <c r="AB99">
        <f t="shared" si="150"/>
        <v>0.17253985548878958</v>
      </c>
      <c r="AC99">
        <v>2</v>
      </c>
    </row>
    <row r="100" spans="23:29">
      <c r="W100">
        <f t="shared" si="153"/>
        <v>10.037000000000001</v>
      </c>
      <c r="X100">
        <f t="shared" si="151"/>
        <v>10.037000000000001</v>
      </c>
      <c r="Y100">
        <f t="shared" si="154"/>
        <v>10.038834598939156</v>
      </c>
      <c r="AA100">
        <f t="shared" si="152"/>
        <v>1.8345989391548301E-3</v>
      </c>
      <c r="AB100">
        <f t="shared" si="150"/>
        <v>1.8345989391548301E-3</v>
      </c>
      <c r="AC100">
        <v>2</v>
      </c>
    </row>
    <row r="101" spans="23:29">
      <c r="W101">
        <f t="shared" si="153"/>
        <v>6.4320000000000004</v>
      </c>
      <c r="X101">
        <f t="shared" si="151"/>
        <v>6.4320000000000004</v>
      </c>
      <c r="Y101">
        <f t="shared" si="154"/>
        <v>6.0917975082390745</v>
      </c>
      <c r="AA101">
        <f t="shared" si="152"/>
        <v>-0.34020249176092587</v>
      </c>
      <c r="AB101">
        <f t="shared" si="150"/>
        <v>-0.34020249176092587</v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>
        <f>I4*I20</f>
        <v>14.577999999999999</v>
      </c>
      <c r="X111">
        <f t="shared" si="151"/>
        <v>14.577999999999999</v>
      </c>
      <c r="Y111">
        <f>AU20</f>
        <v>14.604705469226793</v>
      </c>
      <c r="AA111">
        <f t="shared" ref="AA111:AA125" si="155">AD4-I4</f>
        <v>2.6705469226794065E-2</v>
      </c>
      <c r="AB111">
        <f t="shared" si="150"/>
        <v>2.6705469226794065E-2</v>
      </c>
      <c r="AC111">
        <v>2</v>
      </c>
    </row>
    <row r="112" spans="23:29">
      <c r="W112">
        <f t="shared" ref="W112:W125" si="156">I5*I21</f>
        <v>10.407</v>
      </c>
      <c r="X112">
        <f t="shared" si="151"/>
        <v>10.407</v>
      </c>
      <c r="Y112">
        <f t="shared" ref="Y112:Y125" si="157">AU21</f>
        <v>9.8163349765675161</v>
      </c>
      <c r="AA112">
        <f t="shared" si="155"/>
        <v>-0.59066502343248395</v>
      </c>
      <c r="AB112">
        <f t="shared" si="150"/>
        <v>-0.59066502343248395</v>
      </c>
      <c r="AC112">
        <v>2</v>
      </c>
    </row>
    <row r="113" spans="23:29">
      <c r="W113">
        <f t="shared" si="156"/>
        <v>6.5579999999999998</v>
      </c>
      <c r="X113">
        <f t="shared" si="151"/>
        <v>6.5579999999999998</v>
      </c>
      <c r="Y113">
        <f t="shared" si="157"/>
        <v>5.9287057699184835</v>
      </c>
      <c r="AA113">
        <f t="shared" si="155"/>
        <v>-0.6292942300815163</v>
      </c>
      <c r="AB113">
        <f t="shared" si="150"/>
        <v>-0.6292942300815163</v>
      </c>
      <c r="AC113">
        <v>2</v>
      </c>
    </row>
    <row r="114" spans="23:29">
      <c r="W114">
        <f t="shared" si="156"/>
        <v>3.8860000000000001</v>
      </c>
      <c r="X114">
        <f t="shared" si="151"/>
        <v>3.8860000000000001</v>
      </c>
      <c r="Y114">
        <f t="shared" si="157"/>
        <v>3.3082939404770522</v>
      </c>
      <c r="AA114">
        <f t="shared" si="155"/>
        <v>-0.57770605952294796</v>
      </c>
      <c r="AB114">
        <f t="shared" si="150"/>
        <v>-0.57770605952294796</v>
      </c>
      <c r="AC114">
        <v>2</v>
      </c>
    </row>
    <row r="115" spans="23:29">
      <c r="W115">
        <f t="shared" si="156"/>
        <v>2.2599999999999998</v>
      </c>
      <c r="X115">
        <f t="shared" si="151"/>
        <v>2.2599999999999998</v>
      </c>
      <c r="Y115">
        <f t="shared" si="157"/>
        <v>1.7560185949210136</v>
      </c>
      <c r="AA115">
        <f t="shared" si="155"/>
        <v>-0.50398140507898614</v>
      </c>
      <c r="AB115">
        <f t="shared" si="150"/>
        <v>-0.50398140507898614</v>
      </c>
      <c r="AC115">
        <v>2</v>
      </c>
    </row>
    <row r="116" spans="23:29">
      <c r="W116">
        <f t="shared" si="156"/>
        <v>1.2689999999999999</v>
      </c>
      <c r="X116">
        <f t="shared" si="151"/>
        <v>1.2689999999999999</v>
      </c>
      <c r="Y116">
        <f t="shared" si="157"/>
        <v>0.90590463525741427</v>
      </c>
      <c r="AA116">
        <f t="shared" si="155"/>
        <v>-0.36309536474258564</v>
      </c>
      <c r="AB116">
        <f t="shared" si="150"/>
        <v>-0.36309536474258564</v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>
        <f>J4*J20</f>
        <v>14.683999999999999</v>
      </c>
      <c r="X126">
        <f t="shared" si="151"/>
        <v>14.683999999999999</v>
      </c>
      <c r="Y126">
        <f>AV20</f>
        <v>14.604705469226793</v>
      </c>
      <c r="AA126">
        <f t="shared" ref="AA126:AA140" si="158">AE4-J4</f>
        <v>-7.9294530773205807E-2</v>
      </c>
      <c r="AB126">
        <f t="shared" si="150"/>
        <v>-7.9294530773205807E-2</v>
      </c>
      <c r="AC126">
        <v>2</v>
      </c>
    </row>
    <row r="127" spans="23:29">
      <c r="W127">
        <f t="shared" ref="W127:W140" si="159">J5*J21</f>
        <v>10.194000000000001</v>
      </c>
      <c r="X127">
        <f t="shared" si="151"/>
        <v>10.194000000000001</v>
      </c>
      <c r="Y127">
        <f t="shared" ref="Y127:Y139" si="160">AV21</f>
        <v>9.8163349765675161</v>
      </c>
      <c r="AA127">
        <f t="shared" si="158"/>
        <v>-0.37766502343248476</v>
      </c>
      <c r="AB127">
        <f t="shared" si="150"/>
        <v>-0.37766502343248476</v>
      </c>
      <c r="AC127">
        <v>2</v>
      </c>
    </row>
    <row r="128" spans="23:29">
      <c r="W128">
        <f t="shared" si="159"/>
        <v>6.38</v>
      </c>
      <c r="X128">
        <f t="shared" si="151"/>
        <v>6.38</v>
      </c>
      <c r="Y128">
        <f t="shared" si="160"/>
        <v>5.9287057699184835</v>
      </c>
      <c r="AA128">
        <f t="shared" si="158"/>
        <v>-0.45129423008151637</v>
      </c>
      <c r="AB128">
        <f t="shared" si="150"/>
        <v>-0.45129423008151637</v>
      </c>
      <c r="AC128">
        <v>2</v>
      </c>
    </row>
    <row r="129" spans="23:29">
      <c r="W129">
        <f t="shared" si="159"/>
        <v>3.746</v>
      </c>
      <c r="X129">
        <f t="shared" si="151"/>
        <v>3.746</v>
      </c>
      <c r="Y129">
        <f t="shared" si="160"/>
        <v>3.3082939404770522</v>
      </c>
      <c r="AA129">
        <f t="shared" si="158"/>
        <v>-0.43770605952294783</v>
      </c>
      <c r="AB129">
        <f t="shared" si="150"/>
        <v>-0.43770605952294783</v>
      </c>
      <c r="AC129">
        <v>2</v>
      </c>
    </row>
    <row r="130" spans="23:29">
      <c r="W130">
        <f t="shared" si="159"/>
        <v>2.2200000000000002</v>
      </c>
      <c r="X130">
        <f t="shared" si="151"/>
        <v>2.2200000000000002</v>
      </c>
      <c r="Y130">
        <f t="shared" si="160"/>
        <v>1.7560185949210136</v>
      </c>
      <c r="AA130">
        <f t="shared" si="158"/>
        <v>-0.46398140507898655</v>
      </c>
      <c r="AB130">
        <f t="shared" si="150"/>
        <v>-0.46398140507898655</v>
      </c>
      <c r="AC130">
        <v>2</v>
      </c>
    </row>
    <row r="131" spans="23:29">
      <c r="W131">
        <f t="shared" si="159"/>
        <v>1.2090000000000001</v>
      </c>
      <c r="X131">
        <f t="shared" si="151"/>
        <v>1.2090000000000001</v>
      </c>
      <c r="Y131">
        <f t="shared" si="160"/>
        <v>0.90590463525741427</v>
      </c>
      <c r="AA131">
        <f t="shared" si="158"/>
        <v>-0.3030953647425858</v>
      </c>
      <c r="AB131">
        <f t="shared" si="150"/>
        <v>-0.3030953647425858</v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430.34747683508482</v>
      </c>
      <c r="BW1" t="s">
        <v>38</v>
      </c>
      <c r="CN1" t="s">
        <v>35</v>
      </c>
      <c r="CQ1" t="s">
        <v>40</v>
      </c>
      <c r="CR1">
        <f>SUM(CN4:DC18)</f>
        <v>11.210939055080791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1.6699999999999999E-4</v>
      </c>
      <c r="F3" s="2">
        <f>'Raw data and fitting summary'!F5</f>
        <v>1.6699999999999999E-4</v>
      </c>
      <c r="G3" s="2">
        <f>'Raw data and fitting summary'!G5</f>
        <v>1.67E-3</v>
      </c>
      <c r="H3" s="2">
        <f>'Raw data and fitting summary'!H5</f>
        <v>1.67E-3</v>
      </c>
      <c r="I3" s="2">
        <f>'Raw data and fitting summary'!I5</f>
        <v>1.67E-2</v>
      </c>
      <c r="J3" s="2">
        <f>'Raw data and fitting summary'!J5</f>
        <v>1.67E-2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</v>
      </c>
      <c r="Z3" s="2">
        <f t="shared" si="0"/>
        <v>1.6699999999999999E-4</v>
      </c>
      <c r="AA3" s="2">
        <f t="shared" si="0"/>
        <v>1.6699999999999999E-4</v>
      </c>
      <c r="AB3" s="2">
        <f t="shared" si="0"/>
        <v>1.67E-3</v>
      </c>
      <c r="AC3" s="2">
        <f t="shared" si="0"/>
        <v>1.67E-3</v>
      </c>
      <c r="AD3" s="2">
        <f t="shared" si="0"/>
        <v>1.67E-2</v>
      </c>
      <c r="AE3" s="2">
        <f t="shared" si="0"/>
        <v>1.67E-2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1.6699999999999999E-4</v>
      </c>
      <c r="BI3" s="2">
        <f t="shared" si="1"/>
        <v>1.6699999999999999E-4</v>
      </c>
      <c r="BJ3" s="2">
        <f t="shared" si="1"/>
        <v>1.67E-3</v>
      </c>
      <c r="BK3" s="2">
        <f t="shared" si="1"/>
        <v>1.67E-3</v>
      </c>
      <c r="BL3" s="2">
        <f t="shared" si="1"/>
        <v>1.67E-2</v>
      </c>
      <c r="BM3" s="2">
        <f t="shared" si="1"/>
        <v>1.67E-2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1.6699999999999999E-4</v>
      </c>
      <c r="CQ3" s="2">
        <f t="shared" si="3"/>
        <v>1.6699999999999999E-4</v>
      </c>
      <c r="CR3" s="2">
        <f t="shared" si="3"/>
        <v>1.67E-3</v>
      </c>
      <c r="CS3" s="2">
        <f t="shared" si="3"/>
        <v>1.67E-3</v>
      </c>
      <c r="CT3" s="2">
        <f t="shared" si="3"/>
        <v>1.67E-2</v>
      </c>
      <c r="CU3" s="2">
        <f t="shared" si="3"/>
        <v>1.67E-2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6.666666666666667</v>
      </c>
      <c r="C4">
        <f>'Raw data and fitting summary'!C6</f>
        <v>26.524999999999999</v>
      </c>
      <c r="D4">
        <f>'Raw data and fitting summary'!D6</f>
        <v>27.852</v>
      </c>
      <c r="E4">
        <f>'Raw data and fitting summary'!E6</f>
        <v>27.489000000000001</v>
      </c>
      <c r="F4">
        <f>'Raw data and fitting summary'!F6</f>
        <v>26.82</v>
      </c>
      <c r="G4">
        <f>'Raw data and fitting summary'!G6</f>
        <v>23.376999999999999</v>
      </c>
      <c r="H4">
        <f>'Raw data and fitting summary'!H6</f>
        <v>24.215</v>
      </c>
      <c r="I4">
        <f>'Raw data and fitting summary'!I6</f>
        <v>14.577999999999999</v>
      </c>
      <c r="J4">
        <f>'Raw data and fitting summary'!J6</f>
        <v>14.683999999999999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0.27313166160739644</v>
      </c>
      <c r="U4">
        <f>'Raw data and fitting summary'!F42</f>
        <v>30.540540102859854</v>
      </c>
      <c r="V4">
        <f>'Raw data and fitting summary'!H42</f>
        <v>4.6462665897675851E-3</v>
      </c>
      <c r="X4">
        <f>($U$4*B4/((B4*(1+$C$3/$V$4))+$T$4))*C20</f>
        <v>29.338547181726078</v>
      </c>
      <c r="Y4">
        <f>($U$4*B4/((B4*(1+$D$3/$V$4))+$T$4))*D20</f>
        <v>29.338547181726078</v>
      </c>
      <c r="Z4">
        <f>($U$4*B4/((B4*(1+$E$3/$V$4))+$T$4))*E20</f>
        <v>28.359349226204422</v>
      </c>
      <c r="AA4">
        <f>($U$4*B4/((B4*(1+$F$3/$V$4))+$T$4))*F20</f>
        <v>28.359349226204422</v>
      </c>
      <c r="AB4">
        <f>($U$4*B4/((B4*(1+$G$3/$V$4))+$T$4))*G20</f>
        <v>21.808469898464615</v>
      </c>
      <c r="AC4">
        <f>($U$4*B4/((B4*(1+$H$3/$V$4))+$T$4))*H20</f>
        <v>21.808469898464615</v>
      </c>
      <c r="AD4">
        <f>($U$4*B4/((B4*(1+$I$3/$V$4))+$T$4))*I20</f>
        <v>6.5887530896436832</v>
      </c>
      <c r="AE4">
        <f>($U$4*B4/((B4*(1+$J$3/$V$4))+$T$4))*J20</f>
        <v>6.5887530896436832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29.338547181726078</v>
      </c>
      <c r="AP4">
        <f t="shared" ref="AP4:BD18" si="4">IFERROR(Y4, 0)</f>
        <v>29.338547181726078</v>
      </c>
      <c r="AQ4">
        <f t="shared" si="4"/>
        <v>28.359349226204422</v>
      </c>
      <c r="AR4">
        <f t="shared" si="4"/>
        <v>28.359349226204422</v>
      </c>
      <c r="AS4">
        <f t="shared" si="4"/>
        <v>21.808469898464615</v>
      </c>
      <c r="AT4">
        <f t="shared" si="4"/>
        <v>21.808469898464615</v>
      </c>
      <c r="AU4">
        <f t="shared" si="4"/>
        <v>6.5887530896436832</v>
      </c>
      <c r="AV4">
        <f t="shared" si="4"/>
        <v>6.5887530896436832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7.9160477437987637</v>
      </c>
      <c r="BG4">
        <f>(D4-AP4)^2</f>
        <v>2.2098225234977438</v>
      </c>
      <c r="BH4">
        <f t="shared" ref="BH4:BU18" si="5">(E4-AQ4)^2</f>
        <v>0.75750777555463522</v>
      </c>
      <c r="BI4">
        <f t="shared" si="5"/>
        <v>2.3695960402161527</v>
      </c>
      <c r="BJ4">
        <f t="shared" si="5"/>
        <v>2.4602866794226008</v>
      </c>
      <c r="BK4">
        <f t="shared" si="5"/>
        <v>5.7913871295959085</v>
      </c>
      <c r="BL4">
        <f t="shared" si="5"/>
        <v>63.828066194637941</v>
      </c>
      <c r="BM4">
        <f t="shared" si="5"/>
        <v>65.533022539633478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9.5899335583956122E-2</v>
      </c>
      <c r="BX4">
        <f t="shared" ref="BX4:CL18" si="6">ABS((AP4-D4)/AP4)</f>
        <v>5.0668738725140217E-2</v>
      </c>
      <c r="BY4">
        <f t="shared" si="6"/>
        <v>3.069002815481418E-2</v>
      </c>
      <c r="BZ4">
        <f t="shared" si="6"/>
        <v>5.428013223879067E-2</v>
      </c>
      <c r="CA4">
        <f t="shared" si="6"/>
        <v>7.1922978037345625E-2</v>
      </c>
      <c r="CB4">
        <f t="shared" si="6"/>
        <v>0.11034841567242697</v>
      </c>
      <c r="CC4">
        <f t="shared" si="6"/>
        <v>1.2125582491342639</v>
      </c>
      <c r="CD4">
        <f t="shared" si="6"/>
        <v>1.228646270427187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9.5899335583956122E-2</v>
      </c>
      <c r="CO4">
        <f t="shared" ref="CO4:DC18" si="7">IFERROR(BX4, 0)</f>
        <v>5.0668738725140217E-2</v>
      </c>
      <c r="CP4">
        <f t="shared" si="7"/>
        <v>3.069002815481418E-2</v>
      </c>
      <c r="CQ4">
        <f t="shared" si="7"/>
        <v>5.428013223879067E-2</v>
      </c>
      <c r="CR4">
        <f t="shared" si="7"/>
        <v>7.1922978037345625E-2</v>
      </c>
      <c r="CS4">
        <f t="shared" si="7"/>
        <v>0.11034841567242697</v>
      </c>
      <c r="CT4">
        <f t="shared" si="7"/>
        <v>1.2125582491342639</v>
      </c>
      <c r="CU4">
        <f t="shared" si="7"/>
        <v>1.228646270427187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3.3333333333333335</v>
      </c>
      <c r="C5">
        <f>'Raw data and fitting summary'!C7</f>
        <v>27.155999999999999</v>
      </c>
      <c r="D5">
        <f>'Raw data and fitting summary'!D7</f>
        <v>29.481999999999999</v>
      </c>
      <c r="E5">
        <f>'Raw data and fitting summary'!E7</f>
        <v>27.981999999999999</v>
      </c>
      <c r="F5">
        <f>'Raw data and fitting summary'!F7</f>
        <v>27.709</v>
      </c>
      <c r="G5">
        <f>'Raw data and fitting summary'!G7</f>
        <v>22.273</v>
      </c>
      <c r="H5">
        <f>'Raw data and fitting summary'!H7</f>
        <v>22.303999999999998</v>
      </c>
      <c r="I5">
        <f>'Raw data and fitting summary'!I7</f>
        <v>10.407</v>
      </c>
      <c r="J5">
        <f>'Raw data and fitting summary'!J7</f>
        <v>10.194000000000001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28.227585873057738</v>
      </c>
      <c r="Y5">
        <f t="shared" ref="Y5:Y18" si="9">($U$4*B5/((B5*(1+$D$3/$V$4))+$T$4))*D21</f>
        <v>28.227585873057738</v>
      </c>
      <c r="Z5">
        <f t="shared" ref="Z5:Z18" si="10">($U$4*B5/((B5*(1+$E$3/$V$4))+$T$4))*E21</f>
        <v>27.31999527081679</v>
      </c>
      <c r="AA5">
        <f t="shared" ref="AA5:AA18" si="11">($U$4*B5/((B5*(1+$F$3/$V$4))+$T$4))*F21</f>
        <v>27.31999527081679</v>
      </c>
      <c r="AB5">
        <f t="shared" ref="AB5:AB18" si="12">($U$4*B5/((B5*(1+$G$3/$V$4))+$T$4))*G21</f>
        <v>21.188581273079738</v>
      </c>
      <c r="AC5">
        <f t="shared" ref="AC5:AC18" si="13">($U$4*B5/((B5*(1+$H$3/$V$4))+$T$4))*H21</f>
        <v>21.188581273079738</v>
      </c>
      <c r="AD5">
        <f t="shared" ref="AD5:AD18" si="14">($U$4*B5/((B5*(1+$I$3/$V$4))+$T$4))*I21</f>
        <v>6.5310271099835013</v>
      </c>
      <c r="AE5">
        <f t="shared" ref="AE5:AE18" si="15">($U$4*B5/((B5*(1+$J$3/$V$4))+$T$4))*J21</f>
        <v>6.5310271099835013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28.227585873057738</v>
      </c>
      <c r="AP5">
        <f t="shared" si="4"/>
        <v>28.227585873057738</v>
      </c>
      <c r="AQ5">
        <f t="shared" si="4"/>
        <v>27.31999527081679</v>
      </c>
      <c r="AR5">
        <f t="shared" si="4"/>
        <v>27.31999527081679</v>
      </c>
      <c r="AS5">
        <f t="shared" si="4"/>
        <v>21.188581273079738</v>
      </c>
      <c r="AT5">
        <f t="shared" si="4"/>
        <v>21.188581273079738</v>
      </c>
      <c r="AU5">
        <f t="shared" si="4"/>
        <v>6.5310271099835013</v>
      </c>
      <c r="AV5">
        <f t="shared" si="4"/>
        <v>6.5310271099835013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1.1482962833369164</v>
      </c>
      <c r="BG5">
        <f t="shared" si="25"/>
        <v>1.5735548018723167</v>
      </c>
      <c r="BH5">
        <f t="shared" si="5"/>
        <v>0.43825026146093443</v>
      </c>
      <c r="BI5">
        <f t="shared" si="5"/>
        <v>0.15132467932690233</v>
      </c>
      <c r="BJ5">
        <f t="shared" si="5"/>
        <v>1.1759639752953619</v>
      </c>
      <c r="BK5">
        <f t="shared" si="5"/>
        <v>1.2441589363644154</v>
      </c>
      <c r="BL5">
        <f t="shared" si="5"/>
        <v>15.023165844142849</v>
      </c>
      <c r="BM5">
        <f t="shared" si="5"/>
        <v>13.417370392995826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3.7962363408502842E-2</v>
      </c>
      <c r="BX5">
        <f t="shared" si="6"/>
        <v>4.443929893911179E-2</v>
      </c>
      <c r="BY5">
        <f t="shared" si="6"/>
        <v>2.4231509655141217E-2</v>
      </c>
      <c r="BZ5">
        <f t="shared" si="6"/>
        <v>1.4238828569591461E-2</v>
      </c>
      <c r="CA5">
        <f t="shared" si="6"/>
        <v>5.1179392944917211E-2</v>
      </c>
      <c r="CB5">
        <f t="shared" si="6"/>
        <v>5.2642445123846464E-2</v>
      </c>
      <c r="CC5">
        <f t="shared" si="6"/>
        <v>0.59347064783907932</v>
      </c>
      <c r="CD5">
        <f t="shared" si="6"/>
        <v>0.5608570946547109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3.7962363408502842E-2</v>
      </c>
      <c r="CO5">
        <f t="shared" si="7"/>
        <v>4.443929893911179E-2</v>
      </c>
      <c r="CP5">
        <f t="shared" si="7"/>
        <v>2.4231509655141217E-2</v>
      </c>
      <c r="CQ5">
        <f t="shared" si="7"/>
        <v>1.4238828569591461E-2</v>
      </c>
      <c r="CR5">
        <f t="shared" si="7"/>
        <v>5.1179392944917211E-2</v>
      </c>
      <c r="CS5">
        <f t="shared" si="7"/>
        <v>5.2642445123846464E-2</v>
      </c>
      <c r="CT5">
        <f t="shared" si="7"/>
        <v>0.59347064783907932</v>
      </c>
      <c r="CU5">
        <f t="shared" si="7"/>
        <v>0.5608570946547109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1.6666666666666667</v>
      </c>
      <c r="C6">
        <f>'Raw data and fitting summary'!C8</f>
        <v>25.760999999999999</v>
      </c>
      <c r="D6">
        <f>'Raw data and fitting summary'!D8</f>
        <v>27.765999999999998</v>
      </c>
      <c r="E6">
        <f>'Raw data and fitting summary'!E8</f>
        <v>26.384</v>
      </c>
      <c r="F6">
        <f>'Raw data and fitting summary'!F8</f>
        <v>25.949000000000002</v>
      </c>
      <c r="G6">
        <f>'Raw data and fitting summary'!G8</f>
        <v>18.638000000000002</v>
      </c>
      <c r="H6">
        <f>'Raw data and fitting summary'!H8</f>
        <v>19.012</v>
      </c>
      <c r="I6">
        <f>'Raw data and fitting summary'!I8</f>
        <v>6.5579999999999998</v>
      </c>
      <c r="J6">
        <f>'Raw data and fitting summary'!J8</f>
        <v>6.38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26.240305205707752</v>
      </c>
      <c r="Y6">
        <f t="shared" si="9"/>
        <v>26.240305205707752</v>
      </c>
      <c r="Z6">
        <f t="shared" si="10"/>
        <v>25.454229330624951</v>
      </c>
      <c r="AA6">
        <f t="shared" si="11"/>
        <v>25.454229330624951</v>
      </c>
      <c r="AB6">
        <f t="shared" si="12"/>
        <v>20.048836420971845</v>
      </c>
      <c r="AC6">
        <f t="shared" si="13"/>
        <v>20.048836420971845</v>
      </c>
      <c r="AD6">
        <f t="shared" si="14"/>
        <v>6.4185574180938536</v>
      </c>
      <c r="AE6">
        <f t="shared" si="15"/>
        <v>6.4185574180938536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26.240305205707752</v>
      </c>
      <c r="AP6">
        <f t="shared" si="4"/>
        <v>26.240305205707752</v>
      </c>
      <c r="AQ6">
        <f t="shared" si="4"/>
        <v>25.454229330624951</v>
      </c>
      <c r="AR6">
        <f t="shared" si="4"/>
        <v>25.454229330624951</v>
      </c>
      <c r="AS6">
        <f t="shared" si="4"/>
        <v>20.048836420971845</v>
      </c>
      <c r="AT6">
        <f t="shared" si="4"/>
        <v>20.048836420971845</v>
      </c>
      <c r="AU6">
        <f t="shared" si="4"/>
        <v>6.4185574180938536</v>
      </c>
      <c r="AV6">
        <f t="shared" si="4"/>
        <v>6.4185574180938536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0.22973348021855156</v>
      </c>
      <c r="BG6">
        <f t="shared" si="25"/>
        <v>2.3277446053304582</v>
      </c>
      <c r="BH6">
        <f t="shared" si="5"/>
        <v>0.86447349763012693</v>
      </c>
      <c r="BI6">
        <f t="shared" si="5"/>
        <v>0.24479801527383546</v>
      </c>
      <c r="BJ6">
        <f t="shared" si="5"/>
        <v>1.9904594067406416</v>
      </c>
      <c r="BK6">
        <f t="shared" si="5"/>
        <v>1.075029763853705</v>
      </c>
      <c r="BL6">
        <f t="shared" si="5"/>
        <v>1.9444233648652297E-2</v>
      </c>
      <c r="BM6">
        <f t="shared" si="5"/>
        <v>1.4866744900642376E-3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1.8265992028305197E-2</v>
      </c>
      <c r="BX6">
        <f t="shared" si="6"/>
        <v>5.8143180208147086E-2</v>
      </c>
      <c r="BY6">
        <f t="shared" si="6"/>
        <v>3.652715850471288E-2</v>
      </c>
      <c r="BZ6">
        <f t="shared" si="6"/>
        <v>1.9437660553320035E-2</v>
      </c>
      <c r="CA6">
        <f t="shared" si="6"/>
        <v>7.0369990125514481E-2</v>
      </c>
      <c r="CB6">
        <f t="shared" si="6"/>
        <v>5.1715540952155942E-2</v>
      </c>
      <c r="CC6">
        <f t="shared" si="6"/>
        <v>2.1724909948310018E-2</v>
      </c>
      <c r="CD6">
        <f t="shared" si="6"/>
        <v>6.007178183864292E-3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1.8265992028305197E-2</v>
      </c>
      <c r="CO6">
        <f t="shared" si="7"/>
        <v>5.8143180208147086E-2</v>
      </c>
      <c r="CP6">
        <f t="shared" si="7"/>
        <v>3.652715850471288E-2</v>
      </c>
      <c r="CQ6">
        <f t="shared" si="7"/>
        <v>1.9437660553320035E-2</v>
      </c>
      <c r="CR6">
        <f t="shared" si="7"/>
        <v>7.0369990125514481E-2</v>
      </c>
      <c r="CS6">
        <f t="shared" si="7"/>
        <v>5.1715540952155942E-2</v>
      </c>
      <c r="CT6">
        <f t="shared" si="7"/>
        <v>2.1724909948310018E-2</v>
      </c>
      <c r="CU6">
        <f t="shared" si="7"/>
        <v>6.007178183864292E-3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0.83333333333333337</v>
      </c>
      <c r="C7">
        <f>'Raw data and fitting summary'!C9</f>
        <v>23.734999999999999</v>
      </c>
      <c r="D7">
        <f>'Raw data and fitting summary'!D9</f>
        <v>25.552</v>
      </c>
      <c r="E7">
        <f>'Raw data and fitting summary'!E9</f>
        <v>23.757000000000001</v>
      </c>
      <c r="F7">
        <f>'Raw data and fitting summary'!F9</f>
        <v>23.119</v>
      </c>
      <c r="G7">
        <f>'Raw data and fitting summary'!G9</f>
        <v>14.420999999999999</v>
      </c>
      <c r="H7">
        <f>'Raw data and fitting summary'!H9</f>
        <v>14.677</v>
      </c>
      <c r="I7">
        <f>'Raw data and fitting summary'!I9</f>
        <v>3.8860000000000001</v>
      </c>
      <c r="J7">
        <f>'Raw data and fitting summary'!J9</f>
        <v>3.746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23.001586315055416</v>
      </c>
      <c r="Y7">
        <f t="shared" si="9"/>
        <v>23.001586315055416</v>
      </c>
      <c r="Z7">
        <f t="shared" si="10"/>
        <v>22.395337322662883</v>
      </c>
      <c r="AA7">
        <f t="shared" si="11"/>
        <v>22.395337322662883</v>
      </c>
      <c r="AB7">
        <f t="shared" si="12"/>
        <v>18.101462209971473</v>
      </c>
      <c r="AC7">
        <f t="shared" si="13"/>
        <v>18.101462209971473</v>
      </c>
      <c r="AD7">
        <f t="shared" si="14"/>
        <v>6.204852043487425</v>
      </c>
      <c r="AE7">
        <f t="shared" si="15"/>
        <v>6.204852043487425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23.001586315055416</v>
      </c>
      <c r="AP7">
        <f t="shared" si="4"/>
        <v>23.001586315055416</v>
      </c>
      <c r="AQ7">
        <f t="shared" si="4"/>
        <v>22.395337322662883</v>
      </c>
      <c r="AR7">
        <f t="shared" si="4"/>
        <v>22.395337322662883</v>
      </c>
      <c r="AS7">
        <f t="shared" si="4"/>
        <v>18.101462209971473</v>
      </c>
      <c r="AT7">
        <f t="shared" si="4"/>
        <v>18.101462209971473</v>
      </c>
      <c r="AU7">
        <f t="shared" si="4"/>
        <v>6.204852043487425</v>
      </c>
      <c r="AV7">
        <f t="shared" si="4"/>
        <v>6.204852043487425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0.53789563326399259</v>
      </c>
      <c r="BG7">
        <f t="shared" si="25"/>
        <v>6.5046099643526096</v>
      </c>
      <c r="BH7">
        <f t="shared" si="5"/>
        <v>1.8541252468528904</v>
      </c>
      <c r="BI7">
        <f t="shared" si="5"/>
        <v>0.52368767057072441</v>
      </c>
      <c r="BJ7">
        <f t="shared" si="5"/>
        <v>13.545802079028102</v>
      </c>
      <c r="BK7">
        <f t="shared" si="5"/>
        <v>11.726941427522707</v>
      </c>
      <c r="BL7">
        <f t="shared" si="5"/>
        <v>5.3770747995858059</v>
      </c>
      <c r="BM7">
        <f t="shared" si="5"/>
        <v>6.0459533717622858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3.1885352379567668E-2</v>
      </c>
      <c r="BX7">
        <f t="shared" si="6"/>
        <v>0.11087990410797191</v>
      </c>
      <c r="BY7">
        <f t="shared" si="6"/>
        <v>6.0801168462829493E-2</v>
      </c>
      <c r="BZ7">
        <f t="shared" si="6"/>
        <v>3.2313095664105458E-2</v>
      </c>
      <c r="CA7">
        <f t="shared" si="6"/>
        <v>0.20332402804144925</v>
      </c>
      <c r="CB7">
        <f t="shared" si="6"/>
        <v>0.1891815241359372</v>
      </c>
      <c r="CC7">
        <f t="shared" si="6"/>
        <v>0.37371592863705394</v>
      </c>
      <c r="CD7">
        <f t="shared" si="6"/>
        <v>0.39627891628265677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3.1885352379567668E-2</v>
      </c>
      <c r="CO7">
        <f t="shared" si="7"/>
        <v>0.11087990410797191</v>
      </c>
      <c r="CP7">
        <f t="shared" si="7"/>
        <v>6.0801168462829493E-2</v>
      </c>
      <c r="CQ7">
        <f t="shared" si="7"/>
        <v>3.2313095664105458E-2</v>
      </c>
      <c r="CR7">
        <f t="shared" si="7"/>
        <v>0.20332402804144925</v>
      </c>
      <c r="CS7">
        <f t="shared" si="7"/>
        <v>0.1891815241359372</v>
      </c>
      <c r="CT7">
        <f t="shared" si="7"/>
        <v>0.37371592863705394</v>
      </c>
      <c r="CU7">
        <f t="shared" si="7"/>
        <v>0.39627891628265677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0.41666666666666669</v>
      </c>
      <c r="C8">
        <f>'Raw data and fitting summary'!C10</f>
        <v>20.762</v>
      </c>
      <c r="D8">
        <f>'Raw data and fitting summary'!D10</f>
        <v>21.474</v>
      </c>
      <c r="E8">
        <f>'Raw data and fitting summary'!E10</f>
        <v>19.367999999999999</v>
      </c>
      <c r="F8">
        <f>'Raw data and fitting summary'!F10</f>
        <v>19.524999999999999</v>
      </c>
      <c r="G8">
        <f>'Raw data and fitting summary'!G10</f>
        <v>10.095000000000001</v>
      </c>
      <c r="H8">
        <f>'Raw data and fitting summary'!H10</f>
        <v>10.037000000000001</v>
      </c>
      <c r="I8">
        <f>'Raw data and fitting summary'!I10</f>
        <v>2.2599999999999998</v>
      </c>
      <c r="J8">
        <f>'Raw data and fitting summary'!J10</f>
        <v>2.2200000000000002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18.44774700266079</v>
      </c>
      <c r="Y8">
        <f t="shared" si="9"/>
        <v>18.44774700266079</v>
      </c>
      <c r="Z8">
        <f t="shared" si="10"/>
        <v>18.055739616304006</v>
      </c>
      <c r="AA8">
        <f t="shared" si="11"/>
        <v>18.055739616304006</v>
      </c>
      <c r="AB8">
        <f t="shared" si="12"/>
        <v>15.157014173449307</v>
      </c>
      <c r="AC8">
        <f t="shared" si="13"/>
        <v>15.157014173449307</v>
      </c>
      <c r="AD8">
        <f t="shared" si="14"/>
        <v>5.8174677618416588</v>
      </c>
      <c r="AE8">
        <f t="shared" si="15"/>
        <v>5.8174677618416588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18.44774700266079</v>
      </c>
      <c r="AP8">
        <f t="shared" si="4"/>
        <v>18.44774700266079</v>
      </c>
      <c r="AQ8">
        <f t="shared" si="4"/>
        <v>18.055739616304006</v>
      </c>
      <c r="AR8">
        <f t="shared" si="4"/>
        <v>18.055739616304006</v>
      </c>
      <c r="AS8">
        <f t="shared" si="4"/>
        <v>15.157014173449307</v>
      </c>
      <c r="AT8">
        <f t="shared" si="4"/>
        <v>15.157014173449307</v>
      </c>
      <c r="AU8">
        <f t="shared" si="4"/>
        <v>5.8174677618416588</v>
      </c>
      <c r="AV8">
        <f t="shared" si="4"/>
        <v>5.8174677618416588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5.3557669356935182</v>
      </c>
      <c r="BG8">
        <f t="shared" si="25"/>
        <v>9.158207203904551</v>
      </c>
      <c r="BH8">
        <f t="shared" si="5"/>
        <v>1.7220273146179534</v>
      </c>
      <c r="BI8">
        <f t="shared" si="5"/>
        <v>2.1587260750984951</v>
      </c>
      <c r="BJ8">
        <f t="shared" si="5"/>
        <v>25.62398749220166</v>
      </c>
      <c r="BK8">
        <f t="shared" si="5"/>
        <v>26.214545136321778</v>
      </c>
      <c r="BL8">
        <f t="shared" si="5"/>
        <v>12.655576876542703</v>
      </c>
      <c r="BM8">
        <f t="shared" si="5"/>
        <v>12.941774297490033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0.12544908584259185</v>
      </c>
      <c r="BX8">
        <f t="shared" si="6"/>
        <v>0.16404458478873987</v>
      </c>
      <c r="BY8">
        <f t="shared" si="6"/>
        <v>7.2678295743202073E-2</v>
      </c>
      <c r="BZ8">
        <f t="shared" si="6"/>
        <v>8.1373591717576438E-2</v>
      </c>
      <c r="CA8">
        <f t="shared" si="6"/>
        <v>0.33397172527003943</v>
      </c>
      <c r="CB8">
        <f t="shared" si="6"/>
        <v>0.33779833645719526</v>
      </c>
      <c r="CC8">
        <f t="shared" si="6"/>
        <v>0.61151482182265804</v>
      </c>
      <c r="CD8">
        <f t="shared" si="6"/>
        <v>0.61839066568420376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0.12544908584259185</v>
      </c>
      <c r="CO8">
        <f t="shared" si="7"/>
        <v>0.16404458478873987</v>
      </c>
      <c r="CP8">
        <f t="shared" si="7"/>
        <v>7.2678295743202073E-2</v>
      </c>
      <c r="CQ8">
        <f t="shared" si="7"/>
        <v>8.1373591717576438E-2</v>
      </c>
      <c r="CR8">
        <f t="shared" si="7"/>
        <v>0.33397172527003943</v>
      </c>
      <c r="CS8">
        <f t="shared" si="7"/>
        <v>0.33779833645719526</v>
      </c>
      <c r="CT8">
        <f t="shared" si="7"/>
        <v>0.61151482182265804</v>
      </c>
      <c r="CU8">
        <f t="shared" si="7"/>
        <v>0.61839066568420376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0.20833333333333334</v>
      </c>
      <c r="C9">
        <f>'Raw data and fitting summary'!C11</f>
        <v>15.382999999999999</v>
      </c>
      <c r="D9">
        <f>'Raw data and fitting summary'!D11</f>
        <v>16.04</v>
      </c>
      <c r="E9">
        <f>'Raw data and fitting summary'!E11</f>
        <v>14.238</v>
      </c>
      <c r="F9">
        <f>'Raw data and fitting summary'!F11</f>
        <v>14.058999999999999</v>
      </c>
      <c r="G9">
        <f>'Raw data and fitting summary'!G11</f>
        <v>6.4009999999999998</v>
      </c>
      <c r="H9">
        <f>'Raw data and fitting summary'!H11</f>
        <v>6.4320000000000004</v>
      </c>
      <c r="I9">
        <f>'Raw data and fitting summary'!I11</f>
        <v>1.2689999999999999</v>
      </c>
      <c r="J9">
        <f>'Raw data and fitting summary'!J11</f>
        <v>1.2090000000000001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430.34747683508482</v>
      </c>
      <c r="X9">
        <f t="shared" si="8"/>
        <v>13.215109277492539</v>
      </c>
      <c r="Y9">
        <f t="shared" si="9"/>
        <v>13.215109277492539</v>
      </c>
      <c r="Z9">
        <f t="shared" si="10"/>
        <v>13.01272597598539</v>
      </c>
      <c r="AA9">
        <f t="shared" si="11"/>
        <v>13.01272597598539</v>
      </c>
      <c r="AB9">
        <f t="shared" si="12"/>
        <v>11.436432755192872</v>
      </c>
      <c r="AC9">
        <f t="shared" si="13"/>
        <v>11.436432755192872</v>
      </c>
      <c r="AD9">
        <f t="shared" si="14"/>
        <v>5.1717032720842564</v>
      </c>
      <c r="AE9">
        <f t="shared" si="15"/>
        <v>5.1717032720842564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13.215109277492539</v>
      </c>
      <c r="AP9">
        <f t="shared" si="4"/>
        <v>13.215109277492539</v>
      </c>
      <c r="AQ9">
        <f t="shared" si="4"/>
        <v>13.01272597598539</v>
      </c>
      <c r="AR9">
        <f t="shared" si="4"/>
        <v>13.01272597598539</v>
      </c>
      <c r="AS9">
        <f t="shared" si="4"/>
        <v>11.436432755192872</v>
      </c>
      <c r="AT9">
        <f t="shared" si="4"/>
        <v>11.436432755192872</v>
      </c>
      <c r="AU9">
        <f t="shared" si="4"/>
        <v>5.1717032720842564</v>
      </c>
      <c r="AV9">
        <f t="shared" si="4"/>
        <v>5.1717032720842564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4.6997501847339169</v>
      </c>
      <c r="BG9">
        <f t="shared" si="25"/>
        <v>7.9800075941087192</v>
      </c>
      <c r="BH9">
        <f t="shared" si="5"/>
        <v>1.5012964339249542</v>
      </c>
      <c r="BI9">
        <f t="shared" si="5"/>
        <v>1.0946893333277232</v>
      </c>
      <c r="BJ9">
        <f t="shared" si="5"/>
        <v>25.355583032069276</v>
      </c>
      <c r="BK9">
        <f t="shared" si="5"/>
        <v>25.044347201247312</v>
      </c>
      <c r="BL9">
        <f t="shared" si="5"/>
        <v>15.231092829937161</v>
      </c>
      <c r="BM9">
        <f t="shared" si="5"/>
        <v>15.703017222587272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0.16404637123960278</v>
      </c>
      <c r="BX9">
        <f t="shared" si="6"/>
        <v>0.21376219168453675</v>
      </c>
      <c r="BY9">
        <f t="shared" si="6"/>
        <v>9.4159673098151569E-2</v>
      </c>
      <c r="BZ9">
        <f t="shared" si="6"/>
        <v>8.0403908139269037E-2</v>
      </c>
      <c r="CA9">
        <f t="shared" si="6"/>
        <v>0.44029750036404169</v>
      </c>
      <c r="CB9">
        <f t="shared" si="6"/>
        <v>0.43758686491821841</v>
      </c>
      <c r="CC9">
        <f t="shared" si="6"/>
        <v>0.7546262936526561</v>
      </c>
      <c r="CD9">
        <f t="shared" si="6"/>
        <v>0.76622788733338154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0.16404637123960278</v>
      </c>
      <c r="CO9">
        <f t="shared" si="7"/>
        <v>0.21376219168453675</v>
      </c>
      <c r="CP9">
        <f t="shared" si="7"/>
        <v>9.4159673098151569E-2</v>
      </c>
      <c r="CQ9">
        <f t="shared" si="7"/>
        <v>8.0403908139269037E-2</v>
      </c>
      <c r="CR9">
        <f t="shared" si="7"/>
        <v>0.44029750036404169</v>
      </c>
      <c r="CS9">
        <f t="shared" si="7"/>
        <v>0.43758686491821841</v>
      </c>
      <c r="CT9">
        <f t="shared" si="7"/>
        <v>0.7546262936526561</v>
      </c>
      <c r="CU9">
        <f t="shared" si="7"/>
        <v>0.76622788733338154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11.210939055080791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6.666666666666667</v>
      </c>
      <c r="AN20">
        <f>IFERROR(AM20, NA())</f>
        <v>6.666666666666667</v>
      </c>
      <c r="AO20">
        <f>IFERROR(X4, NA())</f>
        <v>29.338547181726078</v>
      </c>
      <c r="AP20">
        <f t="shared" ref="AP20:BD34" si="30">IFERROR(Y4, NA())</f>
        <v>29.338547181726078</v>
      </c>
      <c r="AQ20">
        <f t="shared" si="30"/>
        <v>28.359349226204422</v>
      </c>
      <c r="AR20">
        <f t="shared" si="30"/>
        <v>28.359349226204422</v>
      </c>
      <c r="AS20">
        <f t="shared" si="30"/>
        <v>21.808469898464615</v>
      </c>
      <c r="AT20">
        <f t="shared" si="30"/>
        <v>21.808469898464615</v>
      </c>
      <c r="AU20">
        <f t="shared" si="30"/>
        <v>6.5887530896436832</v>
      </c>
      <c r="AV20">
        <f t="shared" si="30"/>
        <v>6.5887530896436832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26.524999999999999</v>
      </c>
      <c r="BF20">
        <f t="shared" ref="BF20:BF34" si="32">IFERROR(AP52,NA())</f>
        <v>27.852</v>
      </c>
      <c r="BG20">
        <f t="shared" ref="BG20:BG34" si="33">IFERROR(AQ52,NA())</f>
        <v>27.489000000000001</v>
      </c>
      <c r="BH20">
        <f t="shared" ref="BH20:BH34" si="34">IFERROR(AR52,NA())</f>
        <v>26.82</v>
      </c>
      <c r="BI20">
        <f t="shared" ref="BI20:BI34" si="35">IFERROR(AS52,NA())</f>
        <v>23.376999999999999</v>
      </c>
      <c r="BJ20">
        <f t="shared" ref="BJ20:BJ34" si="36">IFERROR(AT52,NA())</f>
        <v>24.215</v>
      </c>
      <c r="BK20">
        <f t="shared" ref="BK20:BK34" si="37">IFERROR(AU52,NA())</f>
        <v>14.577999999999999</v>
      </c>
      <c r="BL20">
        <f t="shared" ref="BL20:BL34" si="38">IFERROR(AV52,NA())</f>
        <v>14.683999999999999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26.524999999999999</v>
      </c>
      <c r="X21">
        <f>IFERROR(W21, NA())</f>
        <v>26.524999999999999</v>
      </c>
      <c r="Y21">
        <f>AO20</f>
        <v>29.338547181726078</v>
      </c>
      <c r="AA21">
        <f t="shared" ref="AA21:AA35" si="49">X4-C4</f>
        <v>2.8135471817260793</v>
      </c>
      <c r="AB21">
        <f>IFERROR(AA21,"")</f>
        <v>2.8135471817260793</v>
      </c>
      <c r="AC21">
        <v>3</v>
      </c>
      <c r="AM21">
        <f t="shared" si="29"/>
        <v>3.3333333333333335</v>
      </c>
      <c r="AN21">
        <f t="shared" ref="AN21:AN34" si="50">IFERROR(AM21, NA())</f>
        <v>3.3333333333333335</v>
      </c>
      <c r="AO21">
        <f t="shared" ref="AO21:AO34" si="51">IFERROR(X5, NA())</f>
        <v>28.227585873057738</v>
      </c>
      <c r="AP21">
        <f t="shared" si="30"/>
        <v>28.227585873057738</v>
      </c>
      <c r="AQ21">
        <f t="shared" si="30"/>
        <v>27.31999527081679</v>
      </c>
      <c r="AR21">
        <f t="shared" si="30"/>
        <v>27.31999527081679</v>
      </c>
      <c r="AS21">
        <f t="shared" si="30"/>
        <v>21.188581273079738</v>
      </c>
      <c r="AT21">
        <f t="shared" si="30"/>
        <v>21.188581273079738</v>
      </c>
      <c r="AU21">
        <f t="shared" si="30"/>
        <v>6.5310271099835013</v>
      </c>
      <c r="AV21">
        <f t="shared" si="30"/>
        <v>6.5310271099835013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27.155999999999999</v>
      </c>
      <c r="BF21">
        <f t="shared" si="32"/>
        <v>29.481999999999999</v>
      </c>
      <c r="BG21">
        <f t="shared" si="33"/>
        <v>27.981999999999999</v>
      </c>
      <c r="BH21">
        <f t="shared" si="34"/>
        <v>27.709</v>
      </c>
      <c r="BI21">
        <f t="shared" si="35"/>
        <v>22.273</v>
      </c>
      <c r="BJ21">
        <f t="shared" si="36"/>
        <v>22.303999999999998</v>
      </c>
      <c r="BK21">
        <f t="shared" si="37"/>
        <v>10.407</v>
      </c>
      <c r="BL21">
        <f t="shared" si="38"/>
        <v>10.194000000000001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27.155999999999999</v>
      </c>
      <c r="X22">
        <f>IFERROR(W22, NA())</f>
        <v>27.155999999999999</v>
      </c>
      <c r="Y22">
        <f t="shared" ref="Y22:Y34" si="53">AO21</f>
        <v>28.227585873057738</v>
      </c>
      <c r="AA22">
        <f t="shared" si="49"/>
        <v>1.0715858730577388</v>
      </c>
      <c r="AB22">
        <f t="shared" ref="AB22:AB85" si="54">IFERROR(AA22,"")</f>
        <v>1.0715858730577388</v>
      </c>
      <c r="AC22">
        <v>3</v>
      </c>
      <c r="AM22">
        <f t="shared" si="29"/>
        <v>1.6666666666666667</v>
      </c>
      <c r="AN22">
        <f t="shared" si="50"/>
        <v>1.6666666666666667</v>
      </c>
      <c r="AO22">
        <f t="shared" si="51"/>
        <v>26.240305205707752</v>
      </c>
      <c r="AP22">
        <f t="shared" si="30"/>
        <v>26.240305205707752</v>
      </c>
      <c r="AQ22">
        <f t="shared" si="30"/>
        <v>25.454229330624951</v>
      </c>
      <c r="AR22">
        <f t="shared" si="30"/>
        <v>25.454229330624951</v>
      </c>
      <c r="AS22">
        <f t="shared" si="30"/>
        <v>20.048836420971845</v>
      </c>
      <c r="AT22">
        <f t="shared" si="30"/>
        <v>20.048836420971845</v>
      </c>
      <c r="AU22">
        <f t="shared" si="30"/>
        <v>6.4185574180938536</v>
      </c>
      <c r="AV22">
        <f t="shared" si="30"/>
        <v>6.4185574180938536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25.760999999999999</v>
      </c>
      <c r="BF22">
        <f t="shared" si="32"/>
        <v>27.765999999999998</v>
      </c>
      <c r="BG22">
        <f t="shared" si="33"/>
        <v>26.384</v>
      </c>
      <c r="BH22">
        <f t="shared" si="34"/>
        <v>25.949000000000002</v>
      </c>
      <c r="BI22">
        <f t="shared" si="35"/>
        <v>18.638000000000002</v>
      </c>
      <c r="BJ22">
        <f t="shared" si="36"/>
        <v>19.012</v>
      </c>
      <c r="BK22">
        <f t="shared" si="37"/>
        <v>6.5579999999999998</v>
      </c>
      <c r="BL22">
        <f t="shared" si="38"/>
        <v>6.38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25.760999999999999</v>
      </c>
      <c r="X23">
        <f>IFERROR(W23, NA())</f>
        <v>25.760999999999999</v>
      </c>
      <c r="Y23">
        <f t="shared" si="53"/>
        <v>26.240305205707752</v>
      </c>
      <c r="AA23">
        <f t="shared" si="49"/>
        <v>0.47930520570775315</v>
      </c>
      <c r="AB23">
        <f t="shared" si="54"/>
        <v>0.47930520570775315</v>
      </c>
      <c r="AC23">
        <v>3</v>
      </c>
      <c r="AM23">
        <f t="shared" si="29"/>
        <v>0.83333333333333337</v>
      </c>
      <c r="AN23">
        <f t="shared" si="50"/>
        <v>0.83333333333333337</v>
      </c>
      <c r="AO23">
        <f t="shared" si="51"/>
        <v>23.001586315055416</v>
      </c>
      <c r="AP23">
        <f t="shared" si="30"/>
        <v>23.001586315055416</v>
      </c>
      <c r="AQ23">
        <f t="shared" si="30"/>
        <v>22.395337322662883</v>
      </c>
      <c r="AR23">
        <f t="shared" si="30"/>
        <v>22.395337322662883</v>
      </c>
      <c r="AS23">
        <f t="shared" si="30"/>
        <v>18.101462209971473</v>
      </c>
      <c r="AT23">
        <f t="shared" si="30"/>
        <v>18.101462209971473</v>
      </c>
      <c r="AU23">
        <f t="shared" si="30"/>
        <v>6.204852043487425</v>
      </c>
      <c r="AV23">
        <f t="shared" si="30"/>
        <v>6.204852043487425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23.734999999999999</v>
      </c>
      <c r="BF23">
        <f t="shared" si="32"/>
        <v>25.552</v>
      </c>
      <c r="BG23">
        <f t="shared" si="33"/>
        <v>23.757000000000001</v>
      </c>
      <c r="BH23">
        <f t="shared" si="34"/>
        <v>23.119</v>
      </c>
      <c r="BI23">
        <f t="shared" si="35"/>
        <v>14.420999999999999</v>
      </c>
      <c r="BJ23">
        <f t="shared" si="36"/>
        <v>14.677</v>
      </c>
      <c r="BK23">
        <f t="shared" si="37"/>
        <v>3.8860000000000001</v>
      </c>
      <c r="BL23">
        <f t="shared" si="38"/>
        <v>3.746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23.734999999999999</v>
      </c>
      <c r="X24">
        <f>IFERROR(W24, NA())</f>
        <v>23.734999999999999</v>
      </c>
      <c r="Y24">
        <f t="shared" si="53"/>
        <v>23.001586315055416</v>
      </c>
      <c r="AA24">
        <f t="shared" si="49"/>
        <v>-0.73341368494458337</v>
      </c>
      <c r="AB24">
        <f t="shared" si="54"/>
        <v>-0.73341368494458337</v>
      </c>
      <c r="AC24">
        <v>3</v>
      </c>
      <c r="AM24">
        <f t="shared" si="29"/>
        <v>0.41666666666666669</v>
      </c>
      <c r="AN24">
        <f t="shared" si="50"/>
        <v>0.41666666666666669</v>
      </c>
      <c r="AO24">
        <f t="shared" si="51"/>
        <v>18.44774700266079</v>
      </c>
      <c r="AP24">
        <f t="shared" si="30"/>
        <v>18.44774700266079</v>
      </c>
      <c r="AQ24">
        <f t="shared" si="30"/>
        <v>18.055739616304006</v>
      </c>
      <c r="AR24">
        <f t="shared" si="30"/>
        <v>18.055739616304006</v>
      </c>
      <c r="AS24">
        <f t="shared" si="30"/>
        <v>15.157014173449307</v>
      </c>
      <c r="AT24">
        <f t="shared" si="30"/>
        <v>15.157014173449307</v>
      </c>
      <c r="AU24">
        <f t="shared" si="30"/>
        <v>5.8174677618416588</v>
      </c>
      <c r="AV24">
        <f t="shared" si="30"/>
        <v>5.8174677618416588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20.762</v>
      </c>
      <c r="BF24">
        <f t="shared" si="32"/>
        <v>21.474</v>
      </c>
      <c r="BG24">
        <f t="shared" si="33"/>
        <v>19.367999999999999</v>
      </c>
      <c r="BH24">
        <f t="shared" si="34"/>
        <v>19.524999999999999</v>
      </c>
      <c r="BI24">
        <f t="shared" si="35"/>
        <v>10.095000000000001</v>
      </c>
      <c r="BJ24">
        <f t="shared" si="36"/>
        <v>10.037000000000001</v>
      </c>
      <c r="BK24">
        <f t="shared" si="37"/>
        <v>2.2599999999999998</v>
      </c>
      <c r="BL24">
        <f t="shared" si="38"/>
        <v>2.2200000000000002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20.762</v>
      </c>
      <c r="X25">
        <f t="shared" ref="X25:X88" si="58">IFERROR(W25, NA())</f>
        <v>20.762</v>
      </c>
      <c r="Y25">
        <f t="shared" si="53"/>
        <v>18.44774700266079</v>
      </c>
      <c r="AA25">
        <f t="shared" si="49"/>
        <v>-2.3142529973392101</v>
      </c>
      <c r="AB25">
        <f t="shared" si="54"/>
        <v>-2.3142529973392101</v>
      </c>
      <c r="AC25">
        <v>3</v>
      </c>
      <c r="AM25">
        <f t="shared" si="29"/>
        <v>0.20833333333333334</v>
      </c>
      <c r="AN25">
        <f t="shared" si="50"/>
        <v>0.20833333333333334</v>
      </c>
      <c r="AO25">
        <f t="shared" si="51"/>
        <v>13.215109277492539</v>
      </c>
      <c r="AP25">
        <f t="shared" si="30"/>
        <v>13.215109277492539</v>
      </c>
      <c r="AQ25">
        <f t="shared" si="30"/>
        <v>13.01272597598539</v>
      </c>
      <c r="AR25">
        <f t="shared" si="30"/>
        <v>13.01272597598539</v>
      </c>
      <c r="AS25">
        <f t="shared" si="30"/>
        <v>11.436432755192872</v>
      </c>
      <c r="AT25">
        <f t="shared" si="30"/>
        <v>11.436432755192872</v>
      </c>
      <c r="AU25">
        <f t="shared" si="30"/>
        <v>5.1717032720842564</v>
      </c>
      <c r="AV25">
        <f t="shared" si="30"/>
        <v>5.1717032720842564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15.382999999999999</v>
      </c>
      <c r="BF25">
        <f t="shared" si="32"/>
        <v>16.04</v>
      </c>
      <c r="BG25">
        <f t="shared" si="33"/>
        <v>14.238</v>
      </c>
      <c r="BH25">
        <f t="shared" si="34"/>
        <v>14.058999999999999</v>
      </c>
      <c r="BI25">
        <f t="shared" si="35"/>
        <v>6.4009999999999998</v>
      </c>
      <c r="BJ25">
        <f t="shared" si="36"/>
        <v>6.4320000000000004</v>
      </c>
      <c r="BK25">
        <f t="shared" si="37"/>
        <v>1.2689999999999999</v>
      </c>
      <c r="BL25">
        <f t="shared" si="38"/>
        <v>1.2090000000000001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15.382999999999999</v>
      </c>
      <c r="X26">
        <f t="shared" si="58"/>
        <v>15.382999999999999</v>
      </c>
      <c r="Y26">
        <f t="shared" si="53"/>
        <v>13.215109277492539</v>
      </c>
      <c r="AA26">
        <f t="shared" si="49"/>
        <v>-2.16789072250746</v>
      </c>
      <c r="AB26">
        <f t="shared" si="54"/>
        <v>-2.16789072250746</v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27.852</v>
      </c>
      <c r="X36">
        <f t="shared" si="58"/>
        <v>27.852</v>
      </c>
      <c r="Y36">
        <f>AP20</f>
        <v>29.338547181726078</v>
      </c>
      <c r="AA36">
        <f t="shared" ref="AA36:AA50" si="69">Y4-D4</f>
        <v>1.4865471817260776</v>
      </c>
      <c r="AB36">
        <f t="shared" si="54"/>
        <v>1.4865471817260776</v>
      </c>
      <c r="AC36">
        <v>3</v>
      </c>
      <c r="AN36">
        <f t="shared" ref="AN36:AN50" si="70">1/AN20</f>
        <v>0.15</v>
      </c>
      <c r="AO36">
        <f t="shared" ref="AO36:BT44" si="71">1/AO20</f>
        <v>3.4084850684864991E-2</v>
      </c>
      <c r="AP36">
        <f t="shared" si="71"/>
        <v>3.4084850684864991E-2</v>
      </c>
      <c r="AQ36">
        <f t="shared" si="71"/>
        <v>3.5261740035839276E-2</v>
      </c>
      <c r="AR36">
        <f t="shared" si="71"/>
        <v>3.5261740035839276E-2</v>
      </c>
      <c r="AS36">
        <f t="shared" si="71"/>
        <v>4.5853744194607762E-2</v>
      </c>
      <c r="AT36">
        <f t="shared" si="71"/>
        <v>4.5853744194607762E-2</v>
      </c>
      <c r="AU36">
        <f t="shared" si="71"/>
        <v>0.15177378578229278</v>
      </c>
      <c r="AV36">
        <f t="shared" si="71"/>
        <v>0.15177378578229278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3.7700282752120645E-2</v>
      </c>
      <c r="BF36">
        <f t="shared" si="71"/>
        <v>3.5904064340083294E-2</v>
      </c>
      <c r="BG36">
        <f t="shared" si="71"/>
        <v>3.6378187638691842E-2</v>
      </c>
      <c r="BH36">
        <f t="shared" si="71"/>
        <v>3.7285607755406409E-2</v>
      </c>
      <c r="BI36">
        <f t="shared" si="71"/>
        <v>4.2777088591350473E-2</v>
      </c>
      <c r="BJ36">
        <f t="shared" si="71"/>
        <v>4.1296716911005574E-2</v>
      </c>
      <c r="BK36">
        <f t="shared" si="71"/>
        <v>6.8596515297022917E-2</v>
      </c>
      <c r="BL36">
        <f t="shared" si="71"/>
        <v>6.8101334786161816E-2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29.481999999999999</v>
      </c>
      <c r="X37">
        <f t="shared" si="58"/>
        <v>29.481999999999999</v>
      </c>
      <c r="Y37">
        <f t="shared" ref="Y37:Y49" si="72">AP21</f>
        <v>28.227585873057738</v>
      </c>
      <c r="AA37">
        <f t="shared" si="69"/>
        <v>-1.2544141269422617</v>
      </c>
      <c r="AB37">
        <f t="shared" si="54"/>
        <v>-1.2544141269422617</v>
      </c>
      <c r="AC37">
        <v>3</v>
      </c>
      <c r="AN37">
        <f t="shared" si="70"/>
        <v>0.3</v>
      </c>
      <c r="AO37">
        <f t="shared" ref="AO37:BC37" si="73">1/AO21</f>
        <v>3.5426338068621929E-2</v>
      </c>
      <c r="AP37">
        <f t="shared" si="73"/>
        <v>3.5426338068621929E-2</v>
      </c>
      <c r="AQ37">
        <f t="shared" si="73"/>
        <v>3.6603227419596214E-2</v>
      </c>
      <c r="AR37">
        <f t="shared" si="73"/>
        <v>3.6603227419596214E-2</v>
      </c>
      <c r="AS37">
        <f t="shared" si="73"/>
        <v>4.7195231578364714E-2</v>
      </c>
      <c r="AT37">
        <f t="shared" si="73"/>
        <v>4.7195231578364714E-2</v>
      </c>
      <c r="AU37">
        <f t="shared" si="73"/>
        <v>0.1531152731660497</v>
      </c>
      <c r="AV37">
        <f t="shared" si="73"/>
        <v>0.1531152731660497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3.6824274561791132E-2</v>
      </c>
      <c r="BF37">
        <f t="shared" si="71"/>
        <v>3.3919001424598062E-2</v>
      </c>
      <c r="BG37">
        <f t="shared" si="71"/>
        <v>3.5737259666928742E-2</v>
      </c>
      <c r="BH37">
        <f t="shared" si="71"/>
        <v>3.60893572485474E-2</v>
      </c>
      <c r="BI37">
        <f t="shared" si="71"/>
        <v>4.4897409419476494E-2</v>
      </c>
      <c r="BJ37">
        <f t="shared" si="71"/>
        <v>4.483500717360115E-2</v>
      </c>
      <c r="BK37">
        <f t="shared" si="71"/>
        <v>9.6089170750456421E-2</v>
      </c>
      <c r="BL37">
        <f t="shared" si="71"/>
        <v>9.8096919756719636E-2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27.765999999999998</v>
      </c>
      <c r="X38">
        <f t="shared" si="58"/>
        <v>27.765999999999998</v>
      </c>
      <c r="Y38">
        <f t="shared" si="72"/>
        <v>26.240305205707752</v>
      </c>
      <c r="AA38">
        <f t="shared" si="69"/>
        <v>-1.5256947942922459</v>
      </c>
      <c r="AB38">
        <f t="shared" si="54"/>
        <v>-1.5256947942922459</v>
      </c>
      <c r="AC38">
        <v>3</v>
      </c>
      <c r="AN38">
        <f t="shared" si="70"/>
        <v>0.6</v>
      </c>
      <c r="AO38">
        <f t="shared" si="71"/>
        <v>3.810931283613582E-2</v>
      </c>
      <c r="AP38">
        <f t="shared" si="71"/>
        <v>3.810931283613582E-2</v>
      </c>
      <c r="AQ38">
        <f t="shared" si="71"/>
        <v>3.9286202187110097E-2</v>
      </c>
      <c r="AR38">
        <f t="shared" si="71"/>
        <v>3.9286202187110097E-2</v>
      </c>
      <c r="AS38">
        <f t="shared" si="71"/>
        <v>4.9878206345878605E-2</v>
      </c>
      <c r="AT38">
        <f t="shared" si="71"/>
        <v>4.9878206345878605E-2</v>
      </c>
      <c r="AU38">
        <f t="shared" si="71"/>
        <v>0.15579824793356359</v>
      </c>
      <c r="AV38">
        <f t="shared" si="71"/>
        <v>0.15579824793356359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3.8818368852140836E-2</v>
      </c>
      <c r="BF38">
        <f t="shared" si="71"/>
        <v>3.6015270474681269E-2</v>
      </c>
      <c r="BG38">
        <f t="shared" si="71"/>
        <v>3.7901758641600967E-2</v>
      </c>
      <c r="BH38">
        <f t="shared" si="71"/>
        <v>3.8537130525261087E-2</v>
      </c>
      <c r="BI38">
        <f t="shared" si="71"/>
        <v>5.3653825517759414E-2</v>
      </c>
      <c r="BJ38">
        <f t="shared" si="71"/>
        <v>5.2598358931201343E-2</v>
      </c>
      <c r="BK38">
        <f t="shared" si="71"/>
        <v>0.15248551387618176</v>
      </c>
      <c r="BL38">
        <f t="shared" si="71"/>
        <v>0.15673981191222572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25.552</v>
      </c>
      <c r="X39">
        <f t="shared" si="58"/>
        <v>25.552</v>
      </c>
      <c r="Y39">
        <f t="shared" si="72"/>
        <v>23.001586315055416</v>
      </c>
      <c r="AA39">
        <f t="shared" si="69"/>
        <v>-2.5504136849445835</v>
      </c>
      <c r="AB39">
        <f t="shared" si="54"/>
        <v>-2.5504136849445835</v>
      </c>
      <c r="AC39">
        <v>3</v>
      </c>
      <c r="AN39">
        <f t="shared" si="70"/>
        <v>1.2</v>
      </c>
      <c r="AO39">
        <f t="shared" si="71"/>
        <v>4.3475262371163587E-2</v>
      </c>
      <c r="AP39">
        <f t="shared" si="71"/>
        <v>4.3475262371163587E-2</v>
      </c>
      <c r="AQ39">
        <f t="shared" si="71"/>
        <v>4.4652151722137871E-2</v>
      </c>
      <c r="AR39">
        <f t="shared" si="71"/>
        <v>4.4652151722137871E-2</v>
      </c>
      <c r="AS39">
        <f t="shared" si="71"/>
        <v>5.5244155880906372E-2</v>
      </c>
      <c r="AT39">
        <f t="shared" si="71"/>
        <v>5.5244155880906372E-2</v>
      </c>
      <c r="AU39">
        <f t="shared" si="71"/>
        <v>0.16116419746859137</v>
      </c>
      <c r="AV39">
        <f t="shared" si="71"/>
        <v>0.16116419746859137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4.2131872761744259E-2</v>
      </c>
      <c r="BF39">
        <f t="shared" si="71"/>
        <v>3.9135879774577331E-2</v>
      </c>
      <c r="BG39">
        <f t="shared" si="71"/>
        <v>4.2092856842193875E-2</v>
      </c>
      <c r="BH39">
        <f t="shared" si="71"/>
        <v>4.325446602361694E-2</v>
      </c>
      <c r="BI39">
        <f t="shared" si="71"/>
        <v>6.9343318771236395E-2</v>
      </c>
      <c r="BJ39">
        <f t="shared" si="71"/>
        <v>6.8133814812291346E-2</v>
      </c>
      <c r="BK39">
        <f t="shared" si="71"/>
        <v>0.2573340195573855</v>
      </c>
      <c r="BL39">
        <f t="shared" si="71"/>
        <v>0.26695141484249868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21.474</v>
      </c>
      <c r="X40">
        <f t="shared" si="58"/>
        <v>21.474</v>
      </c>
      <c r="Y40">
        <f t="shared" si="72"/>
        <v>18.44774700266079</v>
      </c>
      <c r="AA40">
        <f t="shared" si="69"/>
        <v>-3.0262529973392098</v>
      </c>
      <c r="AB40">
        <f t="shared" si="54"/>
        <v>-3.0262529973392098</v>
      </c>
      <c r="AC40">
        <v>3</v>
      </c>
      <c r="AN40">
        <f t="shared" si="70"/>
        <v>2.4</v>
      </c>
      <c r="AO40">
        <f t="shared" si="71"/>
        <v>5.4207161441219141E-2</v>
      </c>
      <c r="AP40">
        <f t="shared" si="71"/>
        <v>5.4207161441219141E-2</v>
      </c>
      <c r="AQ40">
        <f t="shared" si="71"/>
        <v>5.5384050792193419E-2</v>
      </c>
      <c r="AR40">
        <f t="shared" si="71"/>
        <v>5.5384050792193419E-2</v>
      </c>
      <c r="AS40">
        <f t="shared" si="71"/>
        <v>6.5976054950961913E-2</v>
      </c>
      <c r="AT40">
        <f t="shared" si="71"/>
        <v>6.5976054950961913E-2</v>
      </c>
      <c r="AU40">
        <f t="shared" si="71"/>
        <v>0.17189609653864693</v>
      </c>
      <c r="AV40">
        <f t="shared" si="71"/>
        <v>0.17189609653864693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4.816491667469415E-2</v>
      </c>
      <c r="BF40">
        <f t="shared" si="71"/>
        <v>4.6567942628294681E-2</v>
      </c>
      <c r="BG40">
        <f t="shared" si="71"/>
        <v>5.163155720776539E-2</v>
      </c>
      <c r="BH40">
        <f t="shared" si="71"/>
        <v>5.1216389244558264E-2</v>
      </c>
      <c r="BI40">
        <f t="shared" si="71"/>
        <v>9.9058940069341253E-2</v>
      </c>
      <c r="BJ40">
        <f t="shared" si="71"/>
        <v>9.963136395337252E-2</v>
      </c>
      <c r="BK40">
        <f t="shared" si="71"/>
        <v>0.44247787610619471</v>
      </c>
      <c r="BL40">
        <f t="shared" si="71"/>
        <v>0.4504504504504504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>
        <f t="shared" si="68"/>
        <v>16.04</v>
      </c>
      <c r="X41">
        <f t="shared" si="58"/>
        <v>16.04</v>
      </c>
      <c r="Y41">
        <f t="shared" si="72"/>
        <v>13.215109277492539</v>
      </c>
      <c r="AA41">
        <f t="shared" si="69"/>
        <v>-2.82489072250746</v>
      </c>
      <c r="AB41">
        <f t="shared" si="54"/>
        <v>-2.82489072250746</v>
      </c>
      <c r="AC41">
        <v>3</v>
      </c>
      <c r="AN41">
        <f t="shared" si="70"/>
        <v>4.8</v>
      </c>
      <c r="AO41">
        <f t="shared" si="71"/>
        <v>7.567095958133023E-2</v>
      </c>
      <c r="AP41">
        <f t="shared" si="71"/>
        <v>7.567095958133023E-2</v>
      </c>
      <c r="AQ41">
        <f t="shared" si="71"/>
        <v>7.6847848932304508E-2</v>
      </c>
      <c r="AR41">
        <f t="shared" si="71"/>
        <v>7.6847848932304508E-2</v>
      </c>
      <c r="AS41">
        <f t="shared" si="71"/>
        <v>8.7439853091073008E-2</v>
      </c>
      <c r="AT41">
        <f t="shared" si="71"/>
        <v>8.7439853091073008E-2</v>
      </c>
      <c r="AU41">
        <f t="shared" si="71"/>
        <v>0.193359894678758</v>
      </c>
      <c r="AV41">
        <f t="shared" si="71"/>
        <v>0.193359894678758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>
        <f t="shared" si="71"/>
        <v>6.5006825716700259E-2</v>
      </c>
      <c r="BF41">
        <f t="shared" si="71"/>
        <v>6.2344139650872821E-2</v>
      </c>
      <c r="BG41">
        <f t="shared" si="71"/>
        <v>7.0234583508919798E-2</v>
      </c>
      <c r="BH41">
        <f t="shared" si="71"/>
        <v>7.1128814282665917E-2</v>
      </c>
      <c r="BI41">
        <f t="shared" si="71"/>
        <v>0.15622558975160131</v>
      </c>
      <c r="BJ41">
        <f t="shared" si="71"/>
        <v>0.15547263681592038</v>
      </c>
      <c r="BK41">
        <f t="shared" si="71"/>
        <v>0.78802206461780933</v>
      </c>
      <c r="BL41">
        <f t="shared" si="71"/>
        <v>0.82712985938792383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27.489000000000001</v>
      </c>
      <c r="X51">
        <f t="shared" si="58"/>
        <v>27.489000000000001</v>
      </c>
      <c r="Y51">
        <f>AQ20</f>
        <v>28.359349226204422</v>
      </c>
      <c r="AA51">
        <f t="shared" ref="AA51:AA65" si="75">Z4-E4</f>
        <v>0.87034922620442146</v>
      </c>
      <c r="AB51">
        <f t="shared" si="54"/>
        <v>0.87034922620442146</v>
      </c>
      <c r="AC51">
        <v>3</v>
      </c>
    </row>
    <row r="52" spans="23:72">
      <c r="W52">
        <f t="shared" ref="W52:W65" si="76">E5*E21</f>
        <v>27.981999999999999</v>
      </c>
      <c r="X52">
        <f t="shared" si="58"/>
        <v>27.981999999999999</v>
      </c>
      <c r="Y52">
        <f t="shared" ref="Y52:Y65" si="77">AQ21</f>
        <v>27.31999527081679</v>
      </c>
      <c r="AA52">
        <f t="shared" si="75"/>
        <v>-0.66200472918320941</v>
      </c>
      <c r="AB52">
        <f t="shared" si="54"/>
        <v>-0.66200472918320941</v>
      </c>
      <c r="AC52">
        <v>3</v>
      </c>
      <c r="AO52">
        <f t="shared" ref="AO52:AO66" si="78">C4*C20</f>
        <v>26.524999999999999</v>
      </c>
      <c r="AP52">
        <f t="shared" ref="AP52:AP66" si="79">D4*D20</f>
        <v>27.852</v>
      </c>
      <c r="AQ52">
        <f t="shared" ref="AQ52:AQ66" si="80">E4*E20</f>
        <v>27.489000000000001</v>
      </c>
      <c r="AR52">
        <f t="shared" ref="AR52:AR66" si="81">F4*F20</f>
        <v>26.82</v>
      </c>
      <c r="AS52">
        <f t="shared" ref="AS52:AS66" si="82">G4*G20</f>
        <v>23.376999999999999</v>
      </c>
      <c r="AT52">
        <f t="shared" ref="AT52:AT66" si="83">H4*H20</f>
        <v>24.215</v>
      </c>
      <c r="AU52">
        <f t="shared" ref="AU52:AU66" si="84">I4*I20</f>
        <v>14.577999999999999</v>
      </c>
      <c r="AV52">
        <f t="shared" ref="AV52:AV66" si="85">J4*J20</f>
        <v>14.683999999999999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26.384</v>
      </c>
      <c r="X53">
        <f t="shared" si="58"/>
        <v>26.384</v>
      </c>
      <c r="Y53">
        <f t="shared" si="77"/>
        <v>25.454229330624951</v>
      </c>
      <c r="AA53">
        <f t="shared" si="75"/>
        <v>-0.92977066937504915</v>
      </c>
      <c r="AB53">
        <f t="shared" si="54"/>
        <v>-0.92977066937504915</v>
      </c>
      <c r="AC53">
        <v>3</v>
      </c>
      <c r="AO53">
        <f t="shared" si="78"/>
        <v>27.155999999999999</v>
      </c>
      <c r="AP53">
        <f t="shared" si="79"/>
        <v>29.481999999999999</v>
      </c>
      <c r="AQ53">
        <f t="shared" si="80"/>
        <v>27.981999999999999</v>
      </c>
      <c r="AR53">
        <f t="shared" si="81"/>
        <v>27.709</v>
      </c>
      <c r="AS53">
        <f t="shared" si="82"/>
        <v>22.273</v>
      </c>
      <c r="AT53">
        <f t="shared" si="83"/>
        <v>22.303999999999998</v>
      </c>
      <c r="AU53">
        <f t="shared" si="84"/>
        <v>10.407</v>
      </c>
      <c r="AV53">
        <f t="shared" si="85"/>
        <v>10.194000000000001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23.757000000000001</v>
      </c>
      <c r="X54">
        <f t="shared" si="58"/>
        <v>23.757000000000001</v>
      </c>
      <c r="Y54">
        <f t="shared" si="77"/>
        <v>22.395337322662883</v>
      </c>
      <c r="AA54">
        <f t="shared" si="75"/>
        <v>-1.3616626773371188</v>
      </c>
      <c r="AB54">
        <f t="shared" si="54"/>
        <v>-1.3616626773371188</v>
      </c>
      <c r="AC54">
        <v>3</v>
      </c>
      <c r="AO54">
        <f t="shared" si="78"/>
        <v>25.760999999999999</v>
      </c>
      <c r="AP54">
        <f t="shared" si="79"/>
        <v>27.765999999999998</v>
      </c>
      <c r="AQ54">
        <f t="shared" si="80"/>
        <v>26.384</v>
      </c>
      <c r="AR54">
        <f t="shared" si="81"/>
        <v>25.949000000000002</v>
      </c>
      <c r="AS54">
        <f t="shared" si="82"/>
        <v>18.638000000000002</v>
      </c>
      <c r="AT54">
        <f t="shared" si="83"/>
        <v>19.012</v>
      </c>
      <c r="AU54">
        <f t="shared" si="84"/>
        <v>6.5579999999999998</v>
      </c>
      <c r="AV54">
        <f t="shared" si="85"/>
        <v>6.38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19.367999999999999</v>
      </c>
      <c r="X55">
        <f t="shared" si="58"/>
        <v>19.367999999999999</v>
      </c>
      <c r="Y55">
        <f t="shared" si="77"/>
        <v>18.055739616304006</v>
      </c>
      <c r="AA55">
        <f t="shared" si="75"/>
        <v>-1.3122603836959925</v>
      </c>
      <c r="AB55">
        <f t="shared" si="54"/>
        <v>-1.3122603836959925</v>
      </c>
      <c r="AC55">
        <v>3</v>
      </c>
      <c r="AO55">
        <f t="shared" si="78"/>
        <v>23.734999999999999</v>
      </c>
      <c r="AP55">
        <f t="shared" si="79"/>
        <v>25.552</v>
      </c>
      <c r="AQ55">
        <f t="shared" si="80"/>
        <v>23.757000000000001</v>
      </c>
      <c r="AR55">
        <f t="shared" si="81"/>
        <v>23.119</v>
      </c>
      <c r="AS55">
        <f t="shared" si="82"/>
        <v>14.420999999999999</v>
      </c>
      <c r="AT55">
        <f t="shared" si="83"/>
        <v>14.677</v>
      </c>
      <c r="AU55">
        <f t="shared" si="84"/>
        <v>3.8860000000000001</v>
      </c>
      <c r="AV55">
        <f t="shared" si="85"/>
        <v>3.746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>
        <f t="shared" si="76"/>
        <v>14.238</v>
      </c>
      <c r="X56">
        <f t="shared" si="58"/>
        <v>14.238</v>
      </c>
      <c r="Y56">
        <f t="shared" si="77"/>
        <v>13.01272597598539</v>
      </c>
      <c r="AA56">
        <f t="shared" si="75"/>
        <v>-1.2252740240146096</v>
      </c>
      <c r="AB56">
        <f t="shared" si="54"/>
        <v>-1.2252740240146096</v>
      </c>
      <c r="AC56">
        <v>3</v>
      </c>
      <c r="AO56">
        <f t="shared" si="78"/>
        <v>20.762</v>
      </c>
      <c r="AP56">
        <f t="shared" si="79"/>
        <v>21.474</v>
      </c>
      <c r="AQ56">
        <f t="shared" si="80"/>
        <v>19.367999999999999</v>
      </c>
      <c r="AR56">
        <f t="shared" si="81"/>
        <v>19.524999999999999</v>
      </c>
      <c r="AS56">
        <f t="shared" si="82"/>
        <v>10.095000000000001</v>
      </c>
      <c r="AT56">
        <f t="shared" si="83"/>
        <v>10.037000000000001</v>
      </c>
      <c r="AU56">
        <f t="shared" si="84"/>
        <v>2.2599999999999998</v>
      </c>
      <c r="AV56">
        <f t="shared" si="85"/>
        <v>2.2200000000000002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>
        <f t="shared" si="78"/>
        <v>15.382999999999999</v>
      </c>
      <c r="AP57">
        <f t="shared" si="79"/>
        <v>16.04</v>
      </c>
      <c r="AQ57">
        <f t="shared" si="80"/>
        <v>14.238</v>
      </c>
      <c r="AR57">
        <f t="shared" si="81"/>
        <v>14.058999999999999</v>
      </c>
      <c r="AS57">
        <f t="shared" si="82"/>
        <v>6.4009999999999998</v>
      </c>
      <c r="AT57">
        <f t="shared" si="83"/>
        <v>6.4320000000000004</v>
      </c>
      <c r="AU57">
        <f t="shared" si="84"/>
        <v>1.2689999999999999</v>
      </c>
      <c r="AV57">
        <f t="shared" si="85"/>
        <v>1.2090000000000001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26.82</v>
      </c>
      <c r="X66">
        <f t="shared" si="58"/>
        <v>26.82</v>
      </c>
      <c r="Y66">
        <f>AR20</f>
        <v>28.359349226204422</v>
      </c>
      <c r="AA66">
        <f t="shared" ref="AA66:AA80" si="94">AA4-F4</f>
        <v>1.5393492262044219</v>
      </c>
      <c r="AB66">
        <f t="shared" si="54"/>
        <v>1.5393492262044219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27.709</v>
      </c>
      <c r="X67">
        <f t="shared" si="58"/>
        <v>27.709</v>
      </c>
      <c r="Y67">
        <f t="shared" ref="Y67:Y80" si="96">AR21</f>
        <v>27.31999527081679</v>
      </c>
      <c r="AA67">
        <f t="shared" si="94"/>
        <v>-0.38900472918320972</v>
      </c>
      <c r="AB67">
        <f t="shared" si="54"/>
        <v>-0.38900472918320972</v>
      </c>
      <c r="AC67">
        <v>3</v>
      </c>
    </row>
    <row r="68" spans="23:74" ht="15" thickBot="1">
      <c r="W68">
        <f t="shared" si="95"/>
        <v>25.949000000000002</v>
      </c>
      <c r="X68">
        <f t="shared" si="58"/>
        <v>25.949000000000002</v>
      </c>
      <c r="Y68">
        <f t="shared" si="96"/>
        <v>25.454229330624951</v>
      </c>
      <c r="AA68">
        <f t="shared" si="94"/>
        <v>-0.49477066937505043</v>
      </c>
      <c r="AB68">
        <f t="shared" si="54"/>
        <v>-0.49477066937505043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0</v>
      </c>
      <c r="AR68" s="76">
        <f t="shared" si="97"/>
        <v>1.6699999999999999E-4</v>
      </c>
      <c r="AS68" s="76">
        <f t="shared" si="97"/>
        <v>1.6699999999999999E-4</v>
      </c>
      <c r="AT68" s="76">
        <f t="shared" si="97"/>
        <v>1.67E-3</v>
      </c>
      <c r="AU68" s="76">
        <f t="shared" si="97"/>
        <v>1.67E-3</v>
      </c>
      <c r="AV68" s="76">
        <f t="shared" si="97"/>
        <v>1.67E-2</v>
      </c>
      <c r="AW68" s="76">
        <f t="shared" ref="AW68" si="98">J3</f>
        <v>1.67E-2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0</v>
      </c>
      <c r="BH68" s="76">
        <f t="shared" si="107"/>
        <v>1.6699999999999999E-4</v>
      </c>
      <c r="BI68" s="76">
        <f t="shared" si="107"/>
        <v>1.6699999999999999E-4</v>
      </c>
      <c r="BJ68" s="76">
        <f t="shared" si="107"/>
        <v>1.67E-3</v>
      </c>
      <c r="BK68" s="76">
        <f t="shared" si="107"/>
        <v>1.67E-3</v>
      </c>
      <c r="BL68" s="76">
        <f t="shared" si="107"/>
        <v>1.67E-2</v>
      </c>
      <c r="BM68" s="76">
        <f t="shared" si="107"/>
        <v>1.67E-2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>
        <f t="shared" si="95"/>
        <v>23.119</v>
      </c>
      <c r="X69">
        <f t="shared" si="58"/>
        <v>23.119</v>
      </c>
      <c r="Y69">
        <f t="shared" si="96"/>
        <v>22.395337322662883</v>
      </c>
      <c r="AA69">
        <f t="shared" si="94"/>
        <v>-0.72366267733711709</v>
      </c>
      <c r="AB69">
        <f t="shared" si="54"/>
        <v>-0.72366267733711709</v>
      </c>
      <c r="AC69">
        <v>3</v>
      </c>
      <c r="AN69">
        <v>1</v>
      </c>
      <c r="AO69">
        <f>AN36</f>
        <v>0.15</v>
      </c>
      <c r="AP69">
        <f t="shared" ref="AP69:BU77" si="108">AO36</f>
        <v>3.4084850684864991E-2</v>
      </c>
      <c r="AQ69">
        <f t="shared" si="108"/>
        <v>3.4084850684864991E-2</v>
      </c>
      <c r="AR69">
        <f t="shared" si="108"/>
        <v>3.5261740035839276E-2</v>
      </c>
      <c r="AS69">
        <f t="shared" si="108"/>
        <v>3.5261740035839276E-2</v>
      </c>
      <c r="AT69">
        <f t="shared" si="108"/>
        <v>4.5853744194607762E-2</v>
      </c>
      <c r="AU69">
        <f t="shared" si="108"/>
        <v>4.5853744194607762E-2</v>
      </c>
      <c r="AV69">
        <f t="shared" si="108"/>
        <v>0.15177378578229278</v>
      </c>
      <c r="AW69">
        <f t="shared" si="108"/>
        <v>0.15177378578229278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3.7700282752120645E-2</v>
      </c>
      <c r="BG69">
        <f t="shared" si="108"/>
        <v>3.5904064340083294E-2</v>
      </c>
      <c r="BH69">
        <f t="shared" si="108"/>
        <v>3.6378187638691842E-2</v>
      </c>
      <c r="BI69">
        <f t="shared" si="108"/>
        <v>3.7285607755406409E-2</v>
      </c>
      <c r="BJ69">
        <f t="shared" si="108"/>
        <v>4.2777088591350473E-2</v>
      </c>
      <c r="BK69">
        <f t="shared" si="108"/>
        <v>4.1296716911005574E-2</v>
      </c>
      <c r="BL69">
        <f t="shared" si="108"/>
        <v>6.8596515297022917E-2</v>
      </c>
      <c r="BM69">
        <f t="shared" si="108"/>
        <v>6.8101334786161816E-2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>
        <f t="shared" si="95"/>
        <v>19.524999999999999</v>
      </c>
      <c r="X70">
        <f t="shared" si="58"/>
        <v>19.524999999999999</v>
      </c>
      <c r="Y70">
        <f t="shared" si="96"/>
        <v>18.055739616304006</v>
      </c>
      <c r="AA70">
        <f t="shared" si="94"/>
        <v>-1.4692603836959925</v>
      </c>
      <c r="AB70">
        <f t="shared" si="54"/>
        <v>-1.4692603836959925</v>
      </c>
      <c r="AC70">
        <v>3</v>
      </c>
      <c r="AN70">
        <v>2</v>
      </c>
      <c r="AO70">
        <f t="shared" ref="AO70:BD83" si="109">AN37</f>
        <v>0.3</v>
      </c>
      <c r="AP70">
        <f t="shared" si="109"/>
        <v>3.5426338068621929E-2</v>
      </c>
      <c r="AQ70">
        <f t="shared" si="109"/>
        <v>3.5426338068621929E-2</v>
      </c>
      <c r="AR70">
        <f t="shared" si="109"/>
        <v>3.6603227419596214E-2</v>
      </c>
      <c r="AS70">
        <f t="shared" si="109"/>
        <v>3.6603227419596214E-2</v>
      </c>
      <c r="AT70">
        <f t="shared" si="109"/>
        <v>4.7195231578364714E-2</v>
      </c>
      <c r="AU70">
        <f t="shared" si="109"/>
        <v>4.7195231578364714E-2</v>
      </c>
      <c r="AV70">
        <f t="shared" si="109"/>
        <v>0.1531152731660497</v>
      </c>
      <c r="AW70">
        <f t="shared" si="109"/>
        <v>0.1531152731660497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3.6824274561791132E-2</v>
      </c>
      <c r="BG70">
        <f t="shared" si="108"/>
        <v>3.3919001424598062E-2</v>
      </c>
      <c r="BH70">
        <f t="shared" si="108"/>
        <v>3.5737259666928742E-2</v>
      </c>
      <c r="BI70">
        <f t="shared" si="108"/>
        <v>3.60893572485474E-2</v>
      </c>
      <c r="BJ70">
        <f t="shared" si="108"/>
        <v>4.4897409419476494E-2</v>
      </c>
      <c r="BK70">
        <f t="shared" si="108"/>
        <v>4.483500717360115E-2</v>
      </c>
      <c r="BL70">
        <f t="shared" si="108"/>
        <v>9.6089170750456421E-2</v>
      </c>
      <c r="BM70">
        <f t="shared" si="108"/>
        <v>9.8096919756719636E-2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>
        <f t="shared" si="95"/>
        <v>14.058999999999999</v>
      </c>
      <c r="X71">
        <f t="shared" si="58"/>
        <v>14.058999999999999</v>
      </c>
      <c r="Y71">
        <f t="shared" si="96"/>
        <v>13.01272597598539</v>
      </c>
      <c r="AA71">
        <f t="shared" si="94"/>
        <v>-1.0462740240146093</v>
      </c>
      <c r="AB71">
        <f t="shared" si="54"/>
        <v>-1.0462740240146093</v>
      </c>
      <c r="AC71">
        <v>3</v>
      </c>
      <c r="AN71">
        <v>3</v>
      </c>
      <c r="AO71">
        <f t="shared" si="109"/>
        <v>0.6</v>
      </c>
      <c r="AP71">
        <f t="shared" si="108"/>
        <v>3.810931283613582E-2</v>
      </c>
      <c r="AQ71">
        <f t="shared" si="108"/>
        <v>3.810931283613582E-2</v>
      </c>
      <c r="AR71">
        <f t="shared" si="108"/>
        <v>3.9286202187110097E-2</v>
      </c>
      <c r="AS71">
        <f t="shared" si="108"/>
        <v>3.9286202187110097E-2</v>
      </c>
      <c r="AT71">
        <f t="shared" si="108"/>
        <v>4.9878206345878605E-2</v>
      </c>
      <c r="AU71">
        <f t="shared" si="108"/>
        <v>4.9878206345878605E-2</v>
      </c>
      <c r="AV71">
        <f t="shared" si="108"/>
        <v>0.15579824793356359</v>
      </c>
      <c r="AW71">
        <f t="shared" si="108"/>
        <v>0.15579824793356359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3.8818368852140836E-2</v>
      </c>
      <c r="BG71">
        <f t="shared" si="108"/>
        <v>3.6015270474681269E-2</v>
      </c>
      <c r="BH71">
        <f t="shared" si="108"/>
        <v>3.7901758641600967E-2</v>
      </c>
      <c r="BI71">
        <f t="shared" si="108"/>
        <v>3.8537130525261087E-2</v>
      </c>
      <c r="BJ71">
        <f t="shared" si="108"/>
        <v>5.3653825517759414E-2</v>
      </c>
      <c r="BK71">
        <f t="shared" si="108"/>
        <v>5.2598358931201343E-2</v>
      </c>
      <c r="BL71">
        <f t="shared" si="108"/>
        <v>0.15248551387618176</v>
      </c>
      <c r="BM71">
        <f t="shared" si="108"/>
        <v>0.15673981191222572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9"/>
        <v>1.2</v>
      </c>
      <c r="AP72">
        <f t="shared" si="108"/>
        <v>4.3475262371163587E-2</v>
      </c>
      <c r="AQ72">
        <f t="shared" si="108"/>
        <v>4.3475262371163587E-2</v>
      </c>
      <c r="AR72">
        <f t="shared" si="108"/>
        <v>4.4652151722137871E-2</v>
      </c>
      <c r="AS72">
        <f t="shared" si="108"/>
        <v>4.4652151722137871E-2</v>
      </c>
      <c r="AT72">
        <f t="shared" si="108"/>
        <v>5.5244155880906372E-2</v>
      </c>
      <c r="AU72">
        <f t="shared" si="108"/>
        <v>5.5244155880906372E-2</v>
      </c>
      <c r="AV72">
        <f t="shared" si="108"/>
        <v>0.16116419746859137</v>
      </c>
      <c r="AW72">
        <f t="shared" si="108"/>
        <v>0.16116419746859137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4.2131872761744259E-2</v>
      </c>
      <c r="BG72">
        <f t="shared" si="108"/>
        <v>3.9135879774577331E-2</v>
      </c>
      <c r="BH72">
        <f t="shared" si="108"/>
        <v>4.2092856842193875E-2</v>
      </c>
      <c r="BI72">
        <f t="shared" si="108"/>
        <v>4.325446602361694E-2</v>
      </c>
      <c r="BJ72">
        <f t="shared" si="108"/>
        <v>6.9343318771236395E-2</v>
      </c>
      <c r="BK72">
        <f t="shared" si="108"/>
        <v>6.8133814812291346E-2</v>
      </c>
      <c r="BL72">
        <f t="shared" si="108"/>
        <v>0.2573340195573855</v>
      </c>
      <c r="BM72">
        <f t="shared" si="108"/>
        <v>0.26695141484249868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>
        <f t="shared" si="109"/>
        <v>2.4</v>
      </c>
      <c r="AP73">
        <f t="shared" si="108"/>
        <v>5.4207161441219141E-2</v>
      </c>
      <c r="AQ73">
        <f t="shared" si="108"/>
        <v>5.4207161441219141E-2</v>
      </c>
      <c r="AR73">
        <f t="shared" si="108"/>
        <v>5.5384050792193419E-2</v>
      </c>
      <c r="AS73">
        <f t="shared" si="108"/>
        <v>5.5384050792193419E-2</v>
      </c>
      <c r="AT73">
        <f t="shared" si="108"/>
        <v>6.5976054950961913E-2</v>
      </c>
      <c r="AU73">
        <f t="shared" si="108"/>
        <v>6.5976054950961913E-2</v>
      </c>
      <c r="AV73">
        <f t="shared" si="108"/>
        <v>0.17189609653864693</v>
      </c>
      <c r="AW73">
        <f t="shared" si="108"/>
        <v>0.17189609653864693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>
        <f t="shared" si="108"/>
        <v>4.816491667469415E-2</v>
      </c>
      <c r="BG73">
        <f t="shared" si="108"/>
        <v>4.6567942628294681E-2</v>
      </c>
      <c r="BH73">
        <f t="shared" si="108"/>
        <v>5.163155720776539E-2</v>
      </c>
      <c r="BI73">
        <f t="shared" si="108"/>
        <v>5.1216389244558264E-2</v>
      </c>
      <c r="BJ73">
        <f t="shared" si="108"/>
        <v>9.9058940069341253E-2</v>
      </c>
      <c r="BK73">
        <f t="shared" si="108"/>
        <v>9.963136395337252E-2</v>
      </c>
      <c r="BL73">
        <f t="shared" si="108"/>
        <v>0.44247787610619471</v>
      </c>
      <c r="BM73">
        <f t="shared" si="108"/>
        <v>0.4504504504504504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>
        <f t="shared" si="109"/>
        <v>4.8</v>
      </c>
      <c r="AP74">
        <f t="shared" si="108"/>
        <v>7.567095958133023E-2</v>
      </c>
      <c r="AQ74">
        <f t="shared" si="108"/>
        <v>7.567095958133023E-2</v>
      </c>
      <c r="AR74">
        <f t="shared" si="108"/>
        <v>7.6847848932304508E-2</v>
      </c>
      <c r="AS74">
        <f t="shared" si="108"/>
        <v>7.6847848932304508E-2</v>
      </c>
      <c r="AT74">
        <f t="shared" si="108"/>
        <v>8.7439853091073008E-2</v>
      </c>
      <c r="AU74">
        <f t="shared" si="108"/>
        <v>8.7439853091073008E-2</v>
      </c>
      <c r="AV74">
        <f t="shared" si="108"/>
        <v>0.193359894678758</v>
      </c>
      <c r="AW74">
        <f t="shared" si="108"/>
        <v>0.193359894678758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>
        <f t="shared" si="108"/>
        <v>6.5006825716700259E-2</v>
      </c>
      <c r="BG74">
        <f t="shared" si="108"/>
        <v>6.2344139650872821E-2</v>
      </c>
      <c r="BH74">
        <f t="shared" si="108"/>
        <v>7.0234583508919798E-2</v>
      </c>
      <c r="BI74">
        <f t="shared" si="108"/>
        <v>7.1128814282665917E-2</v>
      </c>
      <c r="BJ74">
        <f t="shared" si="108"/>
        <v>0.15622558975160131</v>
      </c>
      <c r="BK74">
        <f t="shared" si="108"/>
        <v>0.15547263681592038</v>
      </c>
      <c r="BL74">
        <f t="shared" si="108"/>
        <v>0.78802206461780933</v>
      </c>
      <c r="BM74">
        <f t="shared" si="108"/>
        <v>0.82712985938792383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>
        <f>G4*G20</f>
        <v>23.376999999999999</v>
      </c>
      <c r="X81">
        <f t="shared" si="58"/>
        <v>23.376999999999999</v>
      </c>
      <c r="Y81">
        <f>AS20</f>
        <v>21.808469898464615</v>
      </c>
      <c r="AA81">
        <f t="shared" ref="AA81:AA95" si="111">AB4-G4</f>
        <v>-1.5685301015353836</v>
      </c>
      <c r="AB81">
        <f t="shared" si="54"/>
        <v>-1.5685301015353836</v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>
        <f t="shared" ref="W82:W95" si="112">G5*G21</f>
        <v>22.273</v>
      </c>
      <c r="X82">
        <f t="shared" si="58"/>
        <v>22.273</v>
      </c>
      <c r="Y82">
        <f t="shared" ref="Y82:Y95" si="113">AS21</f>
        <v>21.188581273079738</v>
      </c>
      <c r="AA82">
        <f t="shared" si="111"/>
        <v>-1.0844187269202621</v>
      </c>
      <c r="AB82">
        <f t="shared" si="54"/>
        <v>-1.0844187269202621</v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>
        <f t="shared" si="112"/>
        <v>18.638000000000002</v>
      </c>
      <c r="X83">
        <f t="shared" si="58"/>
        <v>18.638000000000002</v>
      </c>
      <c r="Y83">
        <f t="shared" si="113"/>
        <v>20.048836420971845</v>
      </c>
      <c r="AA83">
        <f t="shared" si="111"/>
        <v>1.4108364209718438</v>
      </c>
      <c r="AB83">
        <f t="shared" si="54"/>
        <v>1.4108364209718438</v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>
        <f t="shared" si="112"/>
        <v>14.420999999999999</v>
      </c>
      <c r="X84">
        <f t="shared" si="58"/>
        <v>14.420999999999999</v>
      </c>
      <c r="Y84">
        <f t="shared" si="113"/>
        <v>18.101462209971473</v>
      </c>
      <c r="AA84">
        <f t="shared" si="111"/>
        <v>3.6804622099714734</v>
      </c>
      <c r="AB84">
        <f t="shared" si="54"/>
        <v>3.6804622099714734</v>
      </c>
      <c r="AC84">
        <v>3</v>
      </c>
    </row>
    <row r="85" spans="23:74">
      <c r="W85">
        <f t="shared" si="112"/>
        <v>10.095000000000001</v>
      </c>
      <c r="X85">
        <f t="shared" si="58"/>
        <v>10.095000000000001</v>
      </c>
      <c r="Y85">
        <f t="shared" si="113"/>
        <v>15.157014173449307</v>
      </c>
      <c r="AA85">
        <f t="shared" si="111"/>
        <v>5.062014173449306</v>
      </c>
      <c r="AB85">
        <f t="shared" si="54"/>
        <v>5.062014173449306</v>
      </c>
      <c r="AC85">
        <v>3</v>
      </c>
    </row>
    <row r="86" spans="23:74">
      <c r="W86">
        <f t="shared" si="112"/>
        <v>6.4009999999999998</v>
      </c>
      <c r="X86">
        <f t="shared" si="58"/>
        <v>6.4009999999999998</v>
      </c>
      <c r="Y86">
        <f t="shared" si="113"/>
        <v>11.436432755192872</v>
      </c>
      <c r="AA86">
        <f t="shared" si="111"/>
        <v>5.0354327551928719</v>
      </c>
      <c r="AB86">
        <f t="shared" ref="AB86:AB149" si="114">IFERROR(AA86,"")</f>
        <v>5.0354327551928719</v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>
        <f>H4*H20</f>
        <v>24.215</v>
      </c>
      <c r="X96">
        <f t="shared" si="115"/>
        <v>24.215</v>
      </c>
      <c r="Y96">
        <f>AT20</f>
        <v>21.808469898464615</v>
      </c>
      <c r="AA96">
        <f t="shared" ref="AA96:AA110" si="116">AC4-H4</f>
        <v>-2.4065301015353846</v>
      </c>
      <c r="AB96">
        <f t="shared" si="114"/>
        <v>-2.4065301015353846</v>
      </c>
      <c r="AC96">
        <v>3</v>
      </c>
    </row>
    <row r="97" spans="23:29">
      <c r="W97">
        <f t="shared" ref="W97:W110" si="117">H5*H21</f>
        <v>22.303999999999998</v>
      </c>
      <c r="X97">
        <f t="shared" si="115"/>
        <v>22.303999999999998</v>
      </c>
      <c r="Y97">
        <f t="shared" ref="Y97:Y110" si="118">AT21</f>
        <v>21.188581273079738</v>
      </c>
      <c r="AA97">
        <f t="shared" si="116"/>
        <v>-1.1154187269202609</v>
      </c>
      <c r="AB97">
        <f t="shared" si="114"/>
        <v>-1.1154187269202609</v>
      </c>
      <c r="AC97">
        <v>3</v>
      </c>
    </row>
    <row r="98" spans="23:29">
      <c r="W98">
        <f t="shared" si="117"/>
        <v>19.012</v>
      </c>
      <c r="X98">
        <f t="shared" si="115"/>
        <v>19.012</v>
      </c>
      <c r="Y98">
        <f t="shared" si="118"/>
        <v>20.048836420971845</v>
      </c>
      <c r="AA98">
        <f t="shared" si="116"/>
        <v>1.036836420971845</v>
      </c>
      <c r="AB98">
        <f t="shared" si="114"/>
        <v>1.036836420971845</v>
      </c>
      <c r="AC98">
        <v>3</v>
      </c>
    </row>
    <row r="99" spans="23:29">
      <c r="W99">
        <f t="shared" si="117"/>
        <v>14.677</v>
      </c>
      <c r="X99">
        <f t="shared" si="115"/>
        <v>14.677</v>
      </c>
      <c r="Y99">
        <f t="shared" si="118"/>
        <v>18.101462209971473</v>
      </c>
      <c r="AA99">
        <f t="shared" si="116"/>
        <v>3.4244622099714732</v>
      </c>
      <c r="AB99">
        <f t="shared" si="114"/>
        <v>3.4244622099714732</v>
      </c>
      <c r="AC99">
        <v>3</v>
      </c>
    </row>
    <row r="100" spans="23:29">
      <c r="W100">
        <f t="shared" si="117"/>
        <v>10.037000000000001</v>
      </c>
      <c r="X100">
        <f t="shared" si="115"/>
        <v>10.037000000000001</v>
      </c>
      <c r="Y100">
        <f t="shared" si="118"/>
        <v>15.157014173449307</v>
      </c>
      <c r="AA100">
        <f t="shared" si="116"/>
        <v>5.1200141734493059</v>
      </c>
      <c r="AB100">
        <f t="shared" si="114"/>
        <v>5.1200141734493059</v>
      </c>
      <c r="AC100">
        <v>3</v>
      </c>
    </row>
    <row r="101" spans="23:29">
      <c r="W101">
        <f t="shared" si="117"/>
        <v>6.4320000000000004</v>
      </c>
      <c r="X101">
        <f t="shared" si="115"/>
        <v>6.4320000000000004</v>
      </c>
      <c r="Y101">
        <f t="shared" si="118"/>
        <v>11.436432755192872</v>
      </c>
      <c r="AA101">
        <f t="shared" si="116"/>
        <v>5.0044327551928713</v>
      </c>
      <c r="AB101">
        <f t="shared" si="114"/>
        <v>5.0044327551928713</v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>
        <f>I4*I20</f>
        <v>14.577999999999999</v>
      </c>
      <c r="X111">
        <f t="shared" si="115"/>
        <v>14.577999999999999</v>
      </c>
      <c r="Y111">
        <f>AU20</f>
        <v>6.5887530896436832</v>
      </c>
      <c r="AA111">
        <f t="shared" ref="AA111:AA125" si="119">AD4-I4</f>
        <v>-7.9892469103563162</v>
      </c>
      <c r="AB111">
        <f t="shared" si="114"/>
        <v>-7.9892469103563162</v>
      </c>
      <c r="AC111">
        <v>3</v>
      </c>
    </row>
    <row r="112" spans="23:29">
      <c r="W112">
        <f t="shared" ref="W112:W125" si="120">I5*I21</f>
        <v>10.407</v>
      </c>
      <c r="X112">
        <f t="shared" si="115"/>
        <v>10.407</v>
      </c>
      <c r="Y112">
        <f t="shared" ref="Y112:Y125" si="121">AU21</f>
        <v>6.5310271099835013</v>
      </c>
      <c r="AA112">
        <f t="shared" si="119"/>
        <v>-3.8759728900164987</v>
      </c>
      <c r="AB112">
        <f t="shared" si="114"/>
        <v>-3.8759728900164987</v>
      </c>
      <c r="AC112">
        <v>3</v>
      </c>
    </row>
    <row r="113" spans="23:29">
      <c r="W113">
        <f t="shared" si="120"/>
        <v>6.5579999999999998</v>
      </c>
      <c r="X113">
        <f t="shared" si="115"/>
        <v>6.5579999999999998</v>
      </c>
      <c r="Y113">
        <f t="shared" si="121"/>
        <v>6.4185574180938536</v>
      </c>
      <c r="AA113">
        <f t="shared" si="119"/>
        <v>-0.13944258190614622</v>
      </c>
      <c r="AB113">
        <f t="shared" si="114"/>
        <v>-0.13944258190614622</v>
      </c>
      <c r="AC113">
        <v>3</v>
      </c>
    </row>
    <row r="114" spans="23:29">
      <c r="W114">
        <f t="shared" si="120"/>
        <v>3.8860000000000001</v>
      </c>
      <c r="X114">
        <f t="shared" si="115"/>
        <v>3.8860000000000001</v>
      </c>
      <c r="Y114">
        <f t="shared" si="121"/>
        <v>6.204852043487425</v>
      </c>
      <c r="AA114">
        <f t="shared" si="119"/>
        <v>2.3188520434874249</v>
      </c>
      <c r="AB114">
        <f t="shared" si="114"/>
        <v>2.3188520434874249</v>
      </c>
      <c r="AC114">
        <v>3</v>
      </c>
    </row>
    <row r="115" spans="23:29">
      <c r="W115">
        <f t="shared" si="120"/>
        <v>2.2599999999999998</v>
      </c>
      <c r="X115">
        <f t="shared" si="115"/>
        <v>2.2599999999999998</v>
      </c>
      <c r="Y115">
        <f t="shared" si="121"/>
        <v>5.8174677618416588</v>
      </c>
      <c r="AA115">
        <f t="shared" si="119"/>
        <v>3.557467761841659</v>
      </c>
      <c r="AB115">
        <f t="shared" si="114"/>
        <v>3.557467761841659</v>
      </c>
      <c r="AC115">
        <v>3</v>
      </c>
    </row>
    <row r="116" spans="23:29">
      <c r="W116">
        <f t="shared" si="120"/>
        <v>1.2689999999999999</v>
      </c>
      <c r="X116">
        <f t="shared" si="115"/>
        <v>1.2689999999999999</v>
      </c>
      <c r="Y116">
        <f t="shared" si="121"/>
        <v>5.1717032720842564</v>
      </c>
      <c r="AA116">
        <f t="shared" si="119"/>
        <v>3.9027032720842563</v>
      </c>
      <c r="AB116">
        <f t="shared" si="114"/>
        <v>3.9027032720842563</v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>
        <f>J4*J20</f>
        <v>14.683999999999999</v>
      </c>
      <c r="X126">
        <f t="shared" si="115"/>
        <v>14.683999999999999</v>
      </c>
      <c r="Y126">
        <f>AV20</f>
        <v>6.5887530896436832</v>
      </c>
      <c r="AA126">
        <f t="shared" ref="AA126:AA140" si="122">AE4-J4</f>
        <v>-8.0952469103563161</v>
      </c>
      <c r="AB126">
        <f t="shared" si="114"/>
        <v>-8.0952469103563161</v>
      </c>
      <c r="AC126">
        <v>3</v>
      </c>
    </row>
    <row r="127" spans="23:29">
      <c r="W127">
        <f t="shared" ref="W127:W140" si="123">J5*J21</f>
        <v>10.194000000000001</v>
      </c>
      <c r="X127">
        <f t="shared" si="115"/>
        <v>10.194000000000001</v>
      </c>
      <c r="Y127">
        <f t="shared" ref="Y127:Y139" si="124">AV21</f>
        <v>6.5310271099835013</v>
      </c>
      <c r="AA127">
        <f t="shared" si="122"/>
        <v>-3.6629728900164995</v>
      </c>
      <c r="AB127">
        <f t="shared" si="114"/>
        <v>-3.6629728900164995</v>
      </c>
      <c r="AC127">
        <v>3</v>
      </c>
    </row>
    <row r="128" spans="23:29">
      <c r="W128">
        <f t="shared" si="123"/>
        <v>6.38</v>
      </c>
      <c r="X128">
        <f t="shared" si="115"/>
        <v>6.38</v>
      </c>
      <c r="Y128">
        <f t="shared" si="124"/>
        <v>6.4185574180938536</v>
      </c>
      <c r="AA128">
        <f t="shared" si="122"/>
        <v>3.8557418093853713E-2</v>
      </c>
      <c r="AB128">
        <f t="shared" si="114"/>
        <v>3.8557418093853713E-2</v>
      </c>
      <c r="AC128">
        <v>3</v>
      </c>
    </row>
    <row r="129" spans="23:29">
      <c r="W129">
        <f t="shared" si="123"/>
        <v>3.746</v>
      </c>
      <c r="X129">
        <f t="shared" si="115"/>
        <v>3.746</v>
      </c>
      <c r="Y129">
        <f t="shared" si="124"/>
        <v>6.204852043487425</v>
      </c>
      <c r="AA129">
        <f t="shared" si="122"/>
        <v>2.458852043487425</v>
      </c>
      <c r="AB129">
        <f t="shared" si="114"/>
        <v>2.458852043487425</v>
      </c>
      <c r="AC129">
        <v>3</v>
      </c>
    </row>
    <row r="130" spans="23:29">
      <c r="W130">
        <f t="shared" si="123"/>
        <v>2.2200000000000002</v>
      </c>
      <c r="X130">
        <f t="shared" si="115"/>
        <v>2.2200000000000002</v>
      </c>
      <c r="Y130">
        <f t="shared" si="124"/>
        <v>5.8174677618416588</v>
      </c>
      <c r="AA130">
        <f t="shared" si="122"/>
        <v>3.5974677618416586</v>
      </c>
      <c r="AB130">
        <f t="shared" si="114"/>
        <v>3.5974677618416586</v>
      </c>
      <c r="AC130">
        <v>3</v>
      </c>
    </row>
    <row r="131" spans="23:29">
      <c r="W131">
        <f t="shared" si="123"/>
        <v>1.2090000000000001</v>
      </c>
      <c r="X131">
        <f t="shared" si="115"/>
        <v>1.2090000000000001</v>
      </c>
      <c r="Y131">
        <f t="shared" si="124"/>
        <v>5.1717032720842564</v>
      </c>
      <c r="AA131">
        <f t="shared" si="122"/>
        <v>3.9627032720842563</v>
      </c>
      <c r="AB131">
        <f t="shared" si="114"/>
        <v>3.9627032720842563</v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R1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30.694052231220869</v>
      </c>
      <c r="BW1" t="s">
        <v>38</v>
      </c>
      <c r="CN1" t="s">
        <v>35</v>
      </c>
      <c r="CQ1" t="s">
        <v>40</v>
      </c>
      <c r="CR1">
        <f>SUM(CN4:DC18)</f>
        <v>2.8225807845892446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1.6699999999999999E-4</v>
      </c>
      <c r="F3" s="2">
        <f>'Raw data and fitting summary'!F5</f>
        <v>1.6699999999999999E-4</v>
      </c>
      <c r="G3" s="2">
        <f>'Raw data and fitting summary'!G5</f>
        <v>1.67E-3</v>
      </c>
      <c r="H3" s="2">
        <f>'Raw data and fitting summary'!H5</f>
        <v>1.67E-3</v>
      </c>
      <c r="I3" s="2">
        <f>'Raw data and fitting summary'!I5</f>
        <v>1.67E-2</v>
      </c>
      <c r="J3" s="2">
        <f>'Raw data and fitting summary'!J5</f>
        <v>1.67E-2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0</v>
      </c>
      <c r="Z3" s="2">
        <f t="shared" si="0"/>
        <v>1.6699999999999999E-4</v>
      </c>
      <c r="AA3" s="2">
        <f t="shared" si="0"/>
        <v>1.6699999999999999E-4</v>
      </c>
      <c r="AB3" s="2">
        <f t="shared" si="0"/>
        <v>1.67E-3</v>
      </c>
      <c r="AC3" s="2">
        <f t="shared" si="0"/>
        <v>1.67E-3</v>
      </c>
      <c r="AD3" s="2">
        <f t="shared" si="0"/>
        <v>1.67E-2</v>
      </c>
      <c r="AE3" s="2">
        <f t="shared" si="0"/>
        <v>1.67E-2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1.6699999999999999E-4</v>
      </c>
      <c r="BI3" s="2">
        <f t="shared" si="1"/>
        <v>1.6699999999999999E-4</v>
      </c>
      <c r="BJ3" s="2">
        <f t="shared" si="1"/>
        <v>1.67E-3</v>
      </c>
      <c r="BK3" s="2">
        <f t="shared" si="1"/>
        <v>1.67E-3</v>
      </c>
      <c r="BL3" s="2">
        <f t="shared" si="1"/>
        <v>1.67E-2</v>
      </c>
      <c r="BM3" s="2">
        <f t="shared" si="1"/>
        <v>1.67E-2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1.6699999999999999E-4</v>
      </c>
      <c r="CQ3" s="2">
        <f t="shared" si="3"/>
        <v>1.6699999999999999E-4</v>
      </c>
      <c r="CR3" s="2">
        <f t="shared" si="3"/>
        <v>1.67E-3</v>
      </c>
      <c r="CS3" s="2">
        <f t="shared" si="3"/>
        <v>1.67E-3</v>
      </c>
      <c r="CT3" s="2">
        <f t="shared" si="3"/>
        <v>1.67E-2</v>
      </c>
      <c r="CU3" s="2">
        <f t="shared" si="3"/>
        <v>1.67E-2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6.666666666666667</v>
      </c>
      <c r="C4">
        <f>'Raw data and fitting summary'!C6</f>
        <v>26.524999999999999</v>
      </c>
      <c r="D4">
        <f>'Raw data and fitting summary'!D6</f>
        <v>27.852</v>
      </c>
      <c r="E4">
        <f>'Raw data and fitting summary'!E6</f>
        <v>27.489000000000001</v>
      </c>
      <c r="F4">
        <f>'Raw data and fitting summary'!F6</f>
        <v>26.82</v>
      </c>
      <c r="G4">
        <f>'Raw data and fitting summary'!G6</f>
        <v>23.376999999999999</v>
      </c>
      <c r="H4">
        <f>'Raw data and fitting summary'!H6</f>
        <v>24.215</v>
      </c>
      <c r="I4">
        <f>'Raw data and fitting summary'!I6</f>
        <v>14.577999999999999</v>
      </c>
      <c r="J4">
        <f>'Raw data and fitting summary'!J6</f>
        <v>14.683999999999999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0.14948380552251239</v>
      </c>
      <c r="T4">
        <f>'Raw data and fitting summary'!F43</f>
        <v>28.577225014776747</v>
      </c>
      <c r="U4">
        <f>'Raw data and fitting summary'!H43</f>
        <v>4.2238232818422991E-4</v>
      </c>
      <c r="V4">
        <f>'Raw data and fitting summary'!I43</f>
        <v>0.140350325011104</v>
      </c>
      <c r="X4">
        <f>($T$4*B4/((B4*(1+$C$3/$V$4))+$S$4*(1+$C$3/$U$4)))*C20</f>
        <v>27.95050288416774</v>
      </c>
      <c r="Y4">
        <f>($T$4*B4/((B4*(1+$D$3/$V$4))+$S$4*(1+$D$3/$U$4)))*D20</f>
        <v>27.95050288416774</v>
      </c>
      <c r="Z4">
        <f>($T$4*B4/((B4*(1+$E$3/$V$4))+$S$4*(1+$E$3/$U$4)))*E20</f>
        <v>27.678294738581766</v>
      </c>
      <c r="AA4">
        <f>($T$4*B4/((B4*(1+$F$3/$V$4))+$S$4*(1+$F$3/$U$4)))*F20</f>
        <v>27.678294738581766</v>
      </c>
      <c r="AB4">
        <f>($T$4*B4/((B4*(1+$G$3/$V$4))+$S$4*(1+$G$3/$U$4)))*G20</f>
        <v>25.447785644870596</v>
      </c>
      <c r="AC4">
        <f>($T$4*B4/((B4*(1+$H$3/$V$4))+$S$4*(1+$H$3/$U$4)))*H20</f>
        <v>25.447785644870596</v>
      </c>
      <c r="AD4">
        <f>($T$4*B4/((B4*(1+$I$3/$V$4))+$S$4*(1+$I$3/$U$4)))*I20</f>
        <v>14.091708714831992</v>
      </c>
      <c r="AE4">
        <f>($T$4*B4/((B4*(1+$J$3/$V$4))+$S$4*(1+$J$3/$U$4)))*J20</f>
        <v>14.091708714831992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27.95050288416774</v>
      </c>
      <c r="AP4">
        <f t="shared" ref="AP4:BD18" si="4">IFERROR(Y4, 0)</f>
        <v>27.95050288416774</v>
      </c>
      <c r="AQ4">
        <f t="shared" si="4"/>
        <v>27.678294738581766</v>
      </c>
      <c r="AR4">
        <f t="shared" si="4"/>
        <v>27.678294738581766</v>
      </c>
      <c r="AS4">
        <f t="shared" si="4"/>
        <v>25.447785644870596</v>
      </c>
      <c r="AT4">
        <f t="shared" si="4"/>
        <v>25.447785644870596</v>
      </c>
      <c r="AU4">
        <f t="shared" si="4"/>
        <v>14.091708714831992</v>
      </c>
      <c r="AV4">
        <f t="shared" si="4"/>
        <v>14.091708714831992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2.0320584727705495</v>
      </c>
      <c r="BG4">
        <f>(D4-AP4)^2</f>
        <v>9.7028181893631608E-3</v>
      </c>
      <c r="BH4">
        <f t="shared" ref="BH4:BU18" si="5">(E4-AQ4)^2</f>
        <v>3.5832498054738725E-2</v>
      </c>
      <c r="BI4">
        <f t="shared" si="5"/>
        <v>0.73666985827714104</v>
      </c>
      <c r="BJ4">
        <f t="shared" si="5"/>
        <v>4.2881531870021332</v>
      </c>
      <c r="BK4">
        <f t="shared" si="5"/>
        <v>1.5197604461990109</v>
      </c>
      <c r="BL4">
        <f t="shared" si="5"/>
        <v>0.2364792140303528</v>
      </c>
      <c r="BM4">
        <f t="shared" si="5"/>
        <v>0.35080896648597032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5.1000974475318019E-2</v>
      </c>
      <c r="BX4">
        <f t="shared" ref="BX4:CL18" si="6">ABS((AP4-D4)/AP4)</f>
        <v>3.5241900503885271E-3</v>
      </c>
      <c r="BY4">
        <f t="shared" si="6"/>
        <v>6.8391040838906968E-3</v>
      </c>
      <c r="BZ4">
        <f t="shared" si="6"/>
        <v>3.1009668286585506E-2</v>
      </c>
      <c r="CA4">
        <f t="shared" si="6"/>
        <v>8.1373903166619785E-2</v>
      </c>
      <c r="CB4">
        <f t="shared" si="6"/>
        <v>4.8443729528155753E-2</v>
      </c>
      <c r="CC4">
        <f t="shared" si="6"/>
        <v>3.4509036129605077E-2</v>
      </c>
      <c r="CD4">
        <f t="shared" si="6"/>
        <v>4.2031189911312994E-2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5.1000974475318019E-2</v>
      </c>
      <c r="CO4">
        <f t="shared" ref="CO4:DC18" si="7">IFERROR(BX4, 0)</f>
        <v>3.5241900503885271E-3</v>
      </c>
      <c r="CP4">
        <f t="shared" si="7"/>
        <v>6.8391040838906968E-3</v>
      </c>
      <c r="CQ4">
        <f t="shared" si="7"/>
        <v>3.1009668286585506E-2</v>
      </c>
      <c r="CR4">
        <f t="shared" si="7"/>
        <v>8.1373903166619785E-2</v>
      </c>
      <c r="CS4">
        <f t="shared" si="7"/>
        <v>4.8443729528155753E-2</v>
      </c>
      <c r="CT4">
        <f t="shared" si="7"/>
        <v>3.4509036129605077E-2</v>
      </c>
      <c r="CU4">
        <f t="shared" si="7"/>
        <v>4.2031189911312994E-2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3.3333333333333335</v>
      </c>
      <c r="C5">
        <f>'Raw data and fitting summary'!C7</f>
        <v>27.155999999999999</v>
      </c>
      <c r="D5">
        <f>'Raw data and fitting summary'!D7</f>
        <v>29.481999999999999</v>
      </c>
      <c r="E5">
        <f>'Raw data and fitting summary'!E7</f>
        <v>27.981999999999999</v>
      </c>
      <c r="F5">
        <f>'Raw data and fitting summary'!F7</f>
        <v>27.709</v>
      </c>
      <c r="G5">
        <f>'Raw data and fitting summary'!G7</f>
        <v>22.273</v>
      </c>
      <c r="H5">
        <f>'Raw data and fitting summary'!H7</f>
        <v>22.303999999999998</v>
      </c>
      <c r="I5">
        <f>'Raw data and fitting summary'!I7</f>
        <v>10.407</v>
      </c>
      <c r="J5">
        <f>'Raw data and fitting summary'!J7</f>
        <v>10.194000000000001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27.350679900241872</v>
      </c>
      <c r="Y5">
        <f t="shared" ref="Y5:Y18" si="9">($T$4*B5/((B5*(1+$D$3/$V$4))+$S$4*(1+$D$3/$U$4)))*D21</f>
        <v>27.350679900241872</v>
      </c>
      <c r="Z5">
        <f t="shared" ref="Z5:Z18" si="10">($T$4*B5/((B5*(1+$E$3/$V$4))+$S$4*(1+$E$3/$U$4)))*E21</f>
        <v>26.86420907103976</v>
      </c>
      <c r="AA5">
        <f t="shared" ref="AA5:AA18" si="11">($T$4*B5/((B5*(1+$F$3/$V$4))+$S$4*(1+$F$3/$U$4)))*F21</f>
        <v>26.86420907103976</v>
      </c>
      <c r="AB5">
        <f t="shared" ref="AB5:AB18" si="12">($T$4*B5/((B5*(1+$G$3/$V$4))+$S$4*(1+$G$3/$U$4)))*G21</f>
        <v>23.15724720978319</v>
      </c>
      <c r="AC5">
        <f t="shared" ref="AC5:AC18" si="13">($T$4*B5/((B5*(1+$H$3/$V$4))+$S$4*(1+$H$3/$U$4)))*H21</f>
        <v>23.15724720978319</v>
      </c>
      <c r="AD5">
        <f t="shared" ref="AD5:AD18" si="14">($T$4*B5/((B5*(1+$I$3/$V$4))+$S$4*(1+$I$3/$U$4)))*I21</f>
        <v>9.7303908289678809</v>
      </c>
      <c r="AE5">
        <f t="shared" ref="AE5:AE18" si="15">($T$4*B5/((B5*(1+$J$3/$V$4))+$S$4*(1+$J$3/$U$4)))*J21</f>
        <v>9.7303908289678809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27.350679900241872</v>
      </c>
      <c r="AP5">
        <f t="shared" si="4"/>
        <v>27.350679900241872</v>
      </c>
      <c r="AQ5">
        <f t="shared" si="4"/>
        <v>26.86420907103976</v>
      </c>
      <c r="AR5">
        <f t="shared" si="4"/>
        <v>26.86420907103976</v>
      </c>
      <c r="AS5">
        <f t="shared" si="4"/>
        <v>23.15724720978319</v>
      </c>
      <c r="AT5">
        <f t="shared" si="4"/>
        <v>23.15724720978319</v>
      </c>
      <c r="AU5">
        <f t="shared" si="4"/>
        <v>9.7303908289678809</v>
      </c>
      <c r="AV5">
        <f t="shared" si="4"/>
        <v>9.7303908289678809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3.7900263558185571E-2</v>
      </c>
      <c r="BG5">
        <f t="shared" si="25"/>
        <v>4.5425253676329955</v>
      </c>
      <c r="BH5">
        <f t="shared" si="5"/>
        <v>1.2494565608657957</v>
      </c>
      <c r="BI5">
        <f t="shared" si="5"/>
        <v>0.71367171365350524</v>
      </c>
      <c r="BJ5">
        <f t="shared" si="5"/>
        <v>0.78189312800935706</v>
      </c>
      <c r="BK5">
        <f t="shared" si="5"/>
        <v>0.72803080100280138</v>
      </c>
      <c r="BL5">
        <f t="shared" si="5"/>
        <v>0.45779997032477149</v>
      </c>
      <c r="BM5">
        <f t="shared" si="5"/>
        <v>0.21493346346508946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7.1179181267867217E-3</v>
      </c>
      <c r="BX5">
        <f t="shared" si="6"/>
        <v>7.7925671593241805E-2</v>
      </c>
      <c r="BY5">
        <f t="shared" si="6"/>
        <v>4.1608927551313776E-2</v>
      </c>
      <c r="BZ5">
        <f t="shared" si="6"/>
        <v>3.1446707652038941E-2</v>
      </c>
      <c r="CA5">
        <f t="shared" si="6"/>
        <v>3.8184469931712102E-2</v>
      </c>
      <c r="CB5">
        <f t="shared" si="6"/>
        <v>3.6845796136888063E-2</v>
      </c>
      <c r="CC5">
        <f t="shared" si="6"/>
        <v>6.9535662331035905E-2</v>
      </c>
      <c r="CD5">
        <f t="shared" si="6"/>
        <v>4.7645483021291526E-2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7.1179181267867217E-3</v>
      </c>
      <c r="CO5">
        <f t="shared" si="7"/>
        <v>7.7925671593241805E-2</v>
      </c>
      <c r="CP5">
        <f t="shared" si="7"/>
        <v>4.1608927551313776E-2</v>
      </c>
      <c r="CQ5">
        <f t="shared" si="7"/>
        <v>3.1446707652038941E-2</v>
      </c>
      <c r="CR5">
        <f t="shared" si="7"/>
        <v>3.8184469931712102E-2</v>
      </c>
      <c r="CS5">
        <f t="shared" si="7"/>
        <v>3.6845796136888063E-2</v>
      </c>
      <c r="CT5">
        <f t="shared" si="7"/>
        <v>6.9535662331035905E-2</v>
      </c>
      <c r="CU5">
        <f t="shared" si="7"/>
        <v>4.7645483021291526E-2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1.6666666666666667</v>
      </c>
      <c r="C6">
        <f>'Raw data and fitting summary'!C8</f>
        <v>25.760999999999999</v>
      </c>
      <c r="D6">
        <f>'Raw data and fitting summary'!D8</f>
        <v>27.765999999999998</v>
      </c>
      <c r="E6">
        <f>'Raw data and fitting summary'!E8</f>
        <v>26.384</v>
      </c>
      <c r="F6">
        <f>'Raw data and fitting summary'!F8</f>
        <v>25.949000000000002</v>
      </c>
      <c r="G6">
        <f>'Raw data and fitting summary'!G8</f>
        <v>18.638000000000002</v>
      </c>
      <c r="H6">
        <f>'Raw data and fitting summary'!H8</f>
        <v>19.012</v>
      </c>
      <c r="I6">
        <f>'Raw data and fitting summary'!I8</f>
        <v>6.5579999999999998</v>
      </c>
      <c r="J6">
        <f>'Raw data and fitting summary'!J8</f>
        <v>6.38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26.225089323435753</v>
      </c>
      <c r="Y6">
        <f t="shared" si="9"/>
        <v>26.225089323435753</v>
      </c>
      <c r="Z6">
        <f t="shared" si="10"/>
        <v>25.371721541522362</v>
      </c>
      <c r="AA6">
        <f t="shared" si="11"/>
        <v>25.371721541522362</v>
      </c>
      <c r="AB6">
        <f t="shared" si="12"/>
        <v>19.624475047117819</v>
      </c>
      <c r="AC6">
        <f t="shared" si="13"/>
        <v>19.624475047117819</v>
      </c>
      <c r="AD6">
        <f t="shared" si="14"/>
        <v>6.0101587982974136</v>
      </c>
      <c r="AE6">
        <f t="shared" si="15"/>
        <v>6.0101587982974136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26.225089323435753</v>
      </c>
      <c r="AP6">
        <f t="shared" si="4"/>
        <v>26.225089323435753</v>
      </c>
      <c r="AQ6">
        <f t="shared" si="4"/>
        <v>25.371721541522362</v>
      </c>
      <c r="AR6">
        <f t="shared" si="4"/>
        <v>25.371721541522362</v>
      </c>
      <c r="AS6">
        <f t="shared" si="4"/>
        <v>19.624475047117819</v>
      </c>
      <c r="AT6">
        <f t="shared" si="4"/>
        <v>19.624475047117819</v>
      </c>
      <c r="AU6">
        <f t="shared" si="4"/>
        <v>6.0101587982974136</v>
      </c>
      <c r="AV6">
        <f t="shared" si="4"/>
        <v>6.0101587982974136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0.21537890012705602</v>
      </c>
      <c r="BG6">
        <f t="shared" si="25"/>
        <v>2.3744057131496787</v>
      </c>
      <c r="BH6">
        <f t="shared" si="5"/>
        <v>1.0247076774978636</v>
      </c>
      <c r="BI6">
        <f t="shared" si="5"/>
        <v>0.33325041862231986</v>
      </c>
      <c r="BJ6">
        <f t="shared" si="5"/>
        <v>0.97313301858610057</v>
      </c>
      <c r="BK6">
        <f t="shared" si="5"/>
        <v>0.37512568334197444</v>
      </c>
      <c r="BL6">
        <f t="shared" si="5"/>
        <v>0.30012998228293375</v>
      </c>
      <c r="BM6">
        <f t="shared" si="5"/>
        <v>0.13678251447681311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1.7696386758195938E-2</v>
      </c>
      <c r="BX6">
        <f t="shared" si="6"/>
        <v>5.8757118328944168E-2</v>
      </c>
      <c r="BY6">
        <f t="shared" si="6"/>
        <v>3.9897901954385841E-2</v>
      </c>
      <c r="BZ6">
        <f t="shared" si="6"/>
        <v>2.2752829662460561E-2</v>
      </c>
      <c r="CA6">
        <f t="shared" si="6"/>
        <v>5.0267589056487802E-2</v>
      </c>
      <c r="CB6">
        <f t="shared" si="6"/>
        <v>3.120975443405662E-2</v>
      </c>
      <c r="CC6">
        <f t="shared" si="6"/>
        <v>9.115253358326926E-2</v>
      </c>
      <c r="CD6">
        <f t="shared" si="6"/>
        <v>6.1536011628737106E-2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1.7696386758195938E-2</v>
      </c>
      <c r="CO6">
        <f t="shared" si="7"/>
        <v>5.8757118328944168E-2</v>
      </c>
      <c r="CP6">
        <f t="shared" si="7"/>
        <v>3.9897901954385841E-2</v>
      </c>
      <c r="CQ6">
        <f t="shared" si="7"/>
        <v>2.2752829662460561E-2</v>
      </c>
      <c r="CR6">
        <f t="shared" si="7"/>
        <v>5.0267589056487802E-2</v>
      </c>
      <c r="CS6">
        <f t="shared" si="7"/>
        <v>3.120975443405662E-2</v>
      </c>
      <c r="CT6">
        <f t="shared" si="7"/>
        <v>9.115253358326926E-2</v>
      </c>
      <c r="CU6">
        <f t="shared" si="7"/>
        <v>6.1536011628737106E-2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0.83333333333333337</v>
      </c>
      <c r="C7">
        <f>'Raw data and fitting summary'!C9</f>
        <v>23.734999999999999</v>
      </c>
      <c r="D7">
        <f>'Raw data and fitting summary'!D9</f>
        <v>25.552</v>
      </c>
      <c r="E7">
        <f>'Raw data and fitting summary'!E9</f>
        <v>23.757000000000001</v>
      </c>
      <c r="F7">
        <f>'Raw data and fitting summary'!F9</f>
        <v>23.119</v>
      </c>
      <c r="G7">
        <f>'Raw data and fitting summary'!G9</f>
        <v>14.420999999999999</v>
      </c>
      <c r="H7">
        <f>'Raw data and fitting summary'!H9</f>
        <v>14.677</v>
      </c>
      <c r="I7">
        <f>'Raw data and fitting summary'!I9</f>
        <v>3.8860000000000001</v>
      </c>
      <c r="J7">
        <f>'Raw data and fitting summary'!J9</f>
        <v>3.746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24.230707053709185</v>
      </c>
      <c r="Y7">
        <f t="shared" si="9"/>
        <v>24.230707053709185</v>
      </c>
      <c r="Z7">
        <f t="shared" si="10"/>
        <v>22.834501238408137</v>
      </c>
      <c r="AA7">
        <f t="shared" si="11"/>
        <v>22.834501238408137</v>
      </c>
      <c r="AB7">
        <f t="shared" si="12"/>
        <v>15.036626232898897</v>
      </c>
      <c r="AC7">
        <f t="shared" si="13"/>
        <v>15.036626232898897</v>
      </c>
      <c r="AD7">
        <f t="shared" si="14"/>
        <v>3.405840560949613</v>
      </c>
      <c r="AE7">
        <f t="shared" si="15"/>
        <v>3.405840560949613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24.230707053709185</v>
      </c>
      <c r="AP7">
        <f t="shared" si="4"/>
        <v>24.230707053709185</v>
      </c>
      <c r="AQ7">
        <f t="shared" si="4"/>
        <v>22.834501238408137</v>
      </c>
      <c r="AR7">
        <f t="shared" si="4"/>
        <v>22.834501238408137</v>
      </c>
      <c r="AS7">
        <f t="shared" si="4"/>
        <v>15.036626232898897</v>
      </c>
      <c r="AT7">
        <f t="shared" si="4"/>
        <v>15.036626232898897</v>
      </c>
      <c r="AU7">
        <f t="shared" si="4"/>
        <v>3.405840560949613</v>
      </c>
      <c r="AV7">
        <f t="shared" si="4"/>
        <v>3.405840560949613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0.2457254830970417</v>
      </c>
      <c r="BG7">
        <f t="shared" si="25"/>
        <v>1.7458150499178606</v>
      </c>
      <c r="BH7">
        <f t="shared" si="5"/>
        <v>0.85100396513852328</v>
      </c>
      <c r="BI7">
        <f t="shared" si="5"/>
        <v>8.0939545347303479E-2</v>
      </c>
      <c r="BJ7">
        <f t="shared" si="5"/>
        <v>0.37899565863328732</v>
      </c>
      <c r="BK7">
        <f t="shared" si="5"/>
        <v>0.12933102738905175</v>
      </c>
      <c r="BL7">
        <f t="shared" si="5"/>
        <v>0.23055308690918247</v>
      </c>
      <c r="BM7">
        <f t="shared" si="5"/>
        <v>0.11570844397507397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2.0457803918408731E-2</v>
      </c>
      <c r="BX7">
        <f t="shared" si="6"/>
        <v>5.4529690089606918E-2</v>
      </c>
      <c r="BY7">
        <f t="shared" si="6"/>
        <v>4.0399339226214449E-2</v>
      </c>
      <c r="BZ7">
        <f t="shared" si="6"/>
        <v>1.2459162502456125E-2</v>
      </c>
      <c r="CA7">
        <f t="shared" si="6"/>
        <v>4.0941779316955945E-2</v>
      </c>
      <c r="CB7">
        <f t="shared" si="6"/>
        <v>2.3916683658204162E-2</v>
      </c>
      <c r="CC7">
        <f t="shared" si="6"/>
        <v>0.14098118524858649</v>
      </c>
      <c r="CD7">
        <f t="shared" si="6"/>
        <v>9.9875326799074862E-2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2.0457803918408731E-2</v>
      </c>
      <c r="CO7">
        <f t="shared" si="7"/>
        <v>5.4529690089606918E-2</v>
      </c>
      <c r="CP7">
        <f t="shared" si="7"/>
        <v>4.0399339226214449E-2</v>
      </c>
      <c r="CQ7">
        <f t="shared" si="7"/>
        <v>1.2459162502456125E-2</v>
      </c>
      <c r="CR7">
        <f t="shared" si="7"/>
        <v>4.0941779316955945E-2</v>
      </c>
      <c r="CS7">
        <f t="shared" si="7"/>
        <v>2.3916683658204162E-2</v>
      </c>
      <c r="CT7">
        <f t="shared" si="7"/>
        <v>0.14098118524858649</v>
      </c>
      <c r="CU7">
        <f t="shared" si="7"/>
        <v>9.9875326799074862E-2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0.41666666666666669</v>
      </c>
      <c r="C8">
        <f>'Raw data and fitting summary'!C10</f>
        <v>20.762</v>
      </c>
      <c r="D8">
        <f>'Raw data and fitting summary'!D10</f>
        <v>21.474</v>
      </c>
      <c r="E8">
        <f>'Raw data and fitting summary'!E10</f>
        <v>19.367999999999999</v>
      </c>
      <c r="F8">
        <f>'Raw data and fitting summary'!F10</f>
        <v>19.524999999999999</v>
      </c>
      <c r="G8">
        <f>'Raw data and fitting summary'!G10</f>
        <v>10.095000000000001</v>
      </c>
      <c r="H8">
        <f>'Raw data and fitting summary'!H10</f>
        <v>10.037000000000001</v>
      </c>
      <c r="I8">
        <f>'Raw data and fitting summary'!I10</f>
        <v>2.2599999999999998</v>
      </c>
      <c r="J8">
        <f>'Raw data and fitting summary'!J10</f>
        <v>2.2200000000000002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21.031824001573085</v>
      </c>
      <c r="Y8">
        <f t="shared" si="9"/>
        <v>21.031824001573085</v>
      </c>
      <c r="Z8">
        <f t="shared" si="10"/>
        <v>19.028690846121567</v>
      </c>
      <c r="AA8">
        <f t="shared" si="11"/>
        <v>19.028690846121567</v>
      </c>
      <c r="AB8">
        <f t="shared" si="12"/>
        <v>10.245976634397675</v>
      </c>
      <c r="AC8">
        <f t="shared" si="13"/>
        <v>10.245976634397675</v>
      </c>
      <c r="AD8">
        <f t="shared" si="14"/>
        <v>1.8245847361406127</v>
      </c>
      <c r="AE8">
        <f t="shared" si="15"/>
        <v>1.8245847361406127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21.031824001573085</v>
      </c>
      <c r="AP8">
        <f t="shared" si="4"/>
        <v>21.031824001573085</v>
      </c>
      <c r="AQ8">
        <f t="shared" si="4"/>
        <v>19.028690846121567</v>
      </c>
      <c r="AR8">
        <f t="shared" si="4"/>
        <v>19.028690846121567</v>
      </c>
      <c r="AS8">
        <f t="shared" si="4"/>
        <v>10.245976634397675</v>
      </c>
      <c r="AT8">
        <f t="shared" si="4"/>
        <v>10.245976634397675</v>
      </c>
      <c r="AU8">
        <f t="shared" si="4"/>
        <v>1.8245847361406127</v>
      </c>
      <c r="AV8">
        <f t="shared" si="4"/>
        <v>1.8245847361406127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7.2804991824911972E-2</v>
      </c>
      <c r="BG8">
        <f t="shared" si="25"/>
        <v>0.19551961358483924</v>
      </c>
      <c r="BH8">
        <f t="shared" si="5"/>
        <v>0.11513070190569735</v>
      </c>
      <c r="BI8">
        <f t="shared" si="5"/>
        <v>0.24632277622352497</v>
      </c>
      <c r="BJ8">
        <f t="shared" si="5"/>
        <v>2.2793944134048904E-2</v>
      </c>
      <c r="BK8">
        <f t="shared" si="5"/>
        <v>4.3671233724179012E-2</v>
      </c>
      <c r="BL8">
        <f t="shared" si="5"/>
        <v>0.18958645200173971</v>
      </c>
      <c r="BM8">
        <f t="shared" si="5"/>
        <v>0.15635323089298905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1.2829320060537925E-2</v>
      </c>
      <c r="BX8">
        <f t="shared" si="6"/>
        <v>2.1024139342067639E-2</v>
      </c>
      <c r="BY8">
        <f t="shared" si="6"/>
        <v>1.7831450235978263E-2</v>
      </c>
      <c r="BZ8">
        <f t="shared" si="6"/>
        <v>2.6082149207841576E-2</v>
      </c>
      <c r="CA8">
        <f t="shared" si="6"/>
        <v>1.4735211662577576E-2</v>
      </c>
      <c r="CB8">
        <f t="shared" si="6"/>
        <v>2.0395970228557797E-2</v>
      </c>
      <c r="CC8">
        <f t="shared" si="6"/>
        <v>0.2386380063555632</v>
      </c>
      <c r="CD8">
        <f t="shared" si="6"/>
        <v>0.21671520978289857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1.2829320060537925E-2</v>
      </c>
      <c r="CO8">
        <f t="shared" si="7"/>
        <v>2.1024139342067639E-2</v>
      </c>
      <c r="CP8">
        <f t="shared" si="7"/>
        <v>1.7831450235978263E-2</v>
      </c>
      <c r="CQ8">
        <f t="shared" si="7"/>
        <v>2.6082149207841576E-2</v>
      </c>
      <c r="CR8">
        <f t="shared" si="7"/>
        <v>1.4735211662577576E-2</v>
      </c>
      <c r="CS8">
        <f t="shared" si="7"/>
        <v>2.0395970228557797E-2</v>
      </c>
      <c r="CT8">
        <f t="shared" si="7"/>
        <v>0.2386380063555632</v>
      </c>
      <c r="CU8">
        <f t="shared" si="7"/>
        <v>0.21671520978289857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0.20833333333333334</v>
      </c>
      <c r="C9">
        <f>'Raw data and fitting summary'!C11</f>
        <v>15.382999999999999</v>
      </c>
      <c r="D9">
        <f>'Raw data and fitting summary'!D11</f>
        <v>16.04</v>
      </c>
      <c r="E9">
        <f>'Raw data and fitting summary'!E11</f>
        <v>14.238</v>
      </c>
      <c r="F9">
        <f>'Raw data and fitting summary'!F11</f>
        <v>14.058999999999999</v>
      </c>
      <c r="G9">
        <f>'Raw data and fitting summary'!G11</f>
        <v>6.4009999999999998</v>
      </c>
      <c r="H9">
        <f>'Raw data and fitting summary'!H11</f>
        <v>6.4320000000000004</v>
      </c>
      <c r="I9">
        <f>'Raw data and fitting summary'!I11</f>
        <v>1.2689999999999999</v>
      </c>
      <c r="J9">
        <f>'Raw data and fitting summary'!J11</f>
        <v>1.2090000000000001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30.694052231220869</v>
      </c>
      <c r="X9">
        <f t="shared" si="8"/>
        <v>16.638634370008994</v>
      </c>
      <c r="Y9">
        <f t="shared" si="9"/>
        <v>16.638634370008994</v>
      </c>
      <c r="Z9">
        <f t="shared" si="10"/>
        <v>14.27146171072533</v>
      </c>
      <c r="AA9">
        <f t="shared" si="11"/>
        <v>14.27146171072533</v>
      </c>
      <c r="AB9">
        <f t="shared" si="12"/>
        <v>6.2582414379776861</v>
      </c>
      <c r="AC9">
        <f t="shared" si="13"/>
        <v>6.2582414379776861</v>
      </c>
      <c r="AD9">
        <f t="shared" si="14"/>
        <v>0.94608883659425957</v>
      </c>
      <c r="AE9">
        <f t="shared" si="15"/>
        <v>0.94608883659425957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16.638634370008994</v>
      </c>
      <c r="AP9">
        <f t="shared" si="4"/>
        <v>16.638634370008994</v>
      </c>
      <c r="AQ9">
        <f t="shared" si="4"/>
        <v>14.27146171072533</v>
      </c>
      <c r="AR9">
        <f t="shared" si="4"/>
        <v>14.27146171072533</v>
      </c>
      <c r="AS9">
        <f t="shared" si="4"/>
        <v>6.2582414379776861</v>
      </c>
      <c r="AT9">
        <f t="shared" si="4"/>
        <v>6.2582414379776861</v>
      </c>
      <c r="AU9">
        <f t="shared" si="4"/>
        <v>0.94608883659425957</v>
      </c>
      <c r="AV9">
        <f t="shared" si="4"/>
        <v>0.94608883659425957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1.576617671147885</v>
      </c>
      <c r="BG9">
        <f t="shared" si="25"/>
        <v>0.35836310895606593</v>
      </c>
      <c r="BH9">
        <f t="shared" si="5"/>
        <v>1.119686084665672E-3</v>
      </c>
      <c r="BI9">
        <f t="shared" si="5"/>
        <v>4.5139978524333962E-2</v>
      </c>
      <c r="BJ9">
        <f t="shared" si="5"/>
        <v>2.0380007030678798E-2</v>
      </c>
      <c r="BK9">
        <f t="shared" si="5"/>
        <v>3.0192037876062453E-2</v>
      </c>
      <c r="BL9">
        <f t="shared" si="5"/>
        <v>0.10427161945204873</v>
      </c>
      <c r="BM9">
        <f t="shared" si="5"/>
        <v>6.9122279843359988E-2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7.5464989619115963E-2</v>
      </c>
      <c r="BX9">
        <f t="shared" si="6"/>
        <v>3.5978575927362665E-2</v>
      </c>
      <c r="BY9">
        <f t="shared" si="6"/>
        <v>2.3446589707193668E-3</v>
      </c>
      <c r="BZ9">
        <f t="shared" si="6"/>
        <v>1.4887172388632101E-2</v>
      </c>
      <c r="CA9">
        <f t="shared" si="6"/>
        <v>2.2811290270137823E-2</v>
      </c>
      <c r="CB9">
        <f t="shared" si="6"/>
        <v>2.7764758477976423E-2</v>
      </c>
      <c r="CC9">
        <f t="shared" si="6"/>
        <v>0.34131167276865804</v>
      </c>
      <c r="CD9">
        <f t="shared" si="6"/>
        <v>0.27789268114839072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7.5464989619115963E-2</v>
      </c>
      <c r="CO9">
        <f t="shared" si="7"/>
        <v>3.5978575927362665E-2</v>
      </c>
      <c r="CP9">
        <f t="shared" si="7"/>
        <v>2.3446589707193668E-3</v>
      </c>
      <c r="CQ9">
        <f t="shared" si="7"/>
        <v>1.4887172388632101E-2</v>
      </c>
      <c r="CR9">
        <f t="shared" si="7"/>
        <v>2.2811290270137823E-2</v>
      </c>
      <c r="CS9">
        <f t="shared" si="7"/>
        <v>2.7764758477976423E-2</v>
      </c>
      <c r="CT9">
        <f t="shared" si="7"/>
        <v>0.34131167276865804</v>
      </c>
      <c r="CU9">
        <f t="shared" si="7"/>
        <v>0.27789268114839072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2.8225807845892446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6.666666666666667</v>
      </c>
      <c r="AN20">
        <f>IFERROR(AM20, NA())</f>
        <v>6.666666666666667</v>
      </c>
      <c r="AO20">
        <f>IFERROR(X4, NA())</f>
        <v>27.95050288416774</v>
      </c>
      <c r="AP20">
        <f t="shared" ref="AP20:BD34" si="30">IFERROR(Y4, NA())</f>
        <v>27.95050288416774</v>
      </c>
      <c r="AQ20">
        <f t="shared" si="30"/>
        <v>27.678294738581766</v>
      </c>
      <c r="AR20">
        <f t="shared" si="30"/>
        <v>27.678294738581766</v>
      </c>
      <c r="AS20">
        <f t="shared" si="30"/>
        <v>25.447785644870596</v>
      </c>
      <c r="AT20">
        <f t="shared" si="30"/>
        <v>25.447785644870596</v>
      </c>
      <c r="AU20">
        <f t="shared" si="30"/>
        <v>14.091708714831992</v>
      </c>
      <c r="AV20">
        <f t="shared" si="30"/>
        <v>14.091708714831992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26.524999999999999</v>
      </c>
      <c r="BF20">
        <f t="shared" ref="BF20:BF34" si="32">IFERROR(AP52,NA())</f>
        <v>27.852</v>
      </c>
      <c r="BG20">
        <f t="shared" ref="BG20:BG34" si="33">IFERROR(AQ52,NA())</f>
        <v>27.489000000000001</v>
      </c>
      <c r="BH20">
        <f t="shared" ref="BH20:BH34" si="34">IFERROR(AR52,NA())</f>
        <v>26.82</v>
      </c>
      <c r="BI20">
        <f t="shared" ref="BI20:BI34" si="35">IFERROR(AS52,NA())</f>
        <v>23.376999999999999</v>
      </c>
      <c r="BJ20">
        <f t="shared" ref="BJ20:BJ34" si="36">IFERROR(AT52,NA())</f>
        <v>24.215</v>
      </c>
      <c r="BK20">
        <f t="shared" ref="BK20:BK34" si="37">IFERROR(AU52,NA())</f>
        <v>14.577999999999999</v>
      </c>
      <c r="BL20">
        <f t="shared" ref="BL20:BL34" si="38">IFERROR(AV52,NA())</f>
        <v>14.683999999999999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26.524999999999999</v>
      </c>
      <c r="X21">
        <f>IFERROR(W21, NA())</f>
        <v>26.524999999999999</v>
      </c>
      <c r="Y21">
        <f>AO20</f>
        <v>27.95050288416774</v>
      </c>
      <c r="AA21">
        <f t="shared" ref="AA21:AA35" si="49">X4-C4</f>
        <v>1.4255028841677415</v>
      </c>
      <c r="AB21">
        <f>IFERROR(AA21,"")</f>
        <v>1.4255028841677415</v>
      </c>
      <c r="AC21">
        <v>4</v>
      </c>
      <c r="AM21">
        <f t="shared" si="29"/>
        <v>3.3333333333333335</v>
      </c>
      <c r="AN21">
        <f t="shared" ref="AN21:AN34" si="50">IFERROR(AM21, NA())</f>
        <v>3.3333333333333335</v>
      </c>
      <c r="AO21">
        <f t="shared" ref="AO21:AO34" si="51">IFERROR(X5, NA())</f>
        <v>27.350679900241872</v>
      </c>
      <c r="AP21">
        <f t="shared" si="30"/>
        <v>27.350679900241872</v>
      </c>
      <c r="AQ21">
        <f t="shared" si="30"/>
        <v>26.86420907103976</v>
      </c>
      <c r="AR21">
        <f t="shared" si="30"/>
        <v>26.86420907103976</v>
      </c>
      <c r="AS21">
        <f t="shared" si="30"/>
        <v>23.15724720978319</v>
      </c>
      <c r="AT21">
        <f t="shared" si="30"/>
        <v>23.15724720978319</v>
      </c>
      <c r="AU21">
        <f t="shared" si="30"/>
        <v>9.7303908289678809</v>
      </c>
      <c r="AV21">
        <f t="shared" si="30"/>
        <v>9.7303908289678809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27.155999999999999</v>
      </c>
      <c r="BF21">
        <f t="shared" si="32"/>
        <v>29.481999999999999</v>
      </c>
      <c r="BG21">
        <f t="shared" si="33"/>
        <v>27.981999999999999</v>
      </c>
      <c r="BH21">
        <f t="shared" si="34"/>
        <v>27.709</v>
      </c>
      <c r="BI21">
        <f t="shared" si="35"/>
        <v>22.273</v>
      </c>
      <c r="BJ21">
        <f t="shared" si="36"/>
        <v>22.303999999999998</v>
      </c>
      <c r="BK21">
        <f t="shared" si="37"/>
        <v>10.407</v>
      </c>
      <c r="BL21">
        <f t="shared" si="38"/>
        <v>10.194000000000001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27.155999999999999</v>
      </c>
      <c r="X22">
        <f>IFERROR(W22, NA())</f>
        <v>27.155999999999999</v>
      </c>
      <c r="Y22">
        <f t="shared" ref="Y22:Y34" si="53">AO21</f>
        <v>27.350679900241872</v>
      </c>
      <c r="AA22">
        <f t="shared" si="49"/>
        <v>0.19467990024187287</v>
      </c>
      <c r="AB22">
        <f t="shared" ref="AB22:AB85" si="54">IFERROR(AA22,"")</f>
        <v>0.19467990024187287</v>
      </c>
      <c r="AC22">
        <v>4</v>
      </c>
      <c r="AM22">
        <f t="shared" si="29"/>
        <v>1.6666666666666667</v>
      </c>
      <c r="AN22">
        <f t="shared" si="50"/>
        <v>1.6666666666666667</v>
      </c>
      <c r="AO22">
        <f t="shared" si="51"/>
        <v>26.225089323435753</v>
      </c>
      <c r="AP22">
        <f t="shared" si="30"/>
        <v>26.225089323435753</v>
      </c>
      <c r="AQ22">
        <f t="shared" si="30"/>
        <v>25.371721541522362</v>
      </c>
      <c r="AR22">
        <f t="shared" si="30"/>
        <v>25.371721541522362</v>
      </c>
      <c r="AS22">
        <f t="shared" si="30"/>
        <v>19.624475047117819</v>
      </c>
      <c r="AT22">
        <f t="shared" si="30"/>
        <v>19.624475047117819</v>
      </c>
      <c r="AU22">
        <f t="shared" si="30"/>
        <v>6.0101587982974136</v>
      </c>
      <c r="AV22">
        <f t="shared" si="30"/>
        <v>6.0101587982974136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25.760999999999999</v>
      </c>
      <c r="BF22">
        <f t="shared" si="32"/>
        <v>27.765999999999998</v>
      </c>
      <c r="BG22">
        <f t="shared" si="33"/>
        <v>26.384</v>
      </c>
      <c r="BH22">
        <f t="shared" si="34"/>
        <v>25.949000000000002</v>
      </c>
      <c r="BI22">
        <f t="shared" si="35"/>
        <v>18.638000000000002</v>
      </c>
      <c r="BJ22">
        <f t="shared" si="36"/>
        <v>19.012</v>
      </c>
      <c r="BK22">
        <f t="shared" si="37"/>
        <v>6.5579999999999998</v>
      </c>
      <c r="BL22">
        <f t="shared" si="38"/>
        <v>6.38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25.760999999999999</v>
      </c>
      <c r="X23">
        <f>IFERROR(W23, NA())</f>
        <v>25.760999999999999</v>
      </c>
      <c r="Y23">
        <f t="shared" si="53"/>
        <v>26.225089323435753</v>
      </c>
      <c r="AA23">
        <f t="shared" si="49"/>
        <v>0.46408932343575415</v>
      </c>
      <c r="AB23">
        <f t="shared" si="54"/>
        <v>0.46408932343575415</v>
      </c>
      <c r="AC23">
        <v>4</v>
      </c>
      <c r="AM23">
        <f t="shared" si="29"/>
        <v>0.83333333333333337</v>
      </c>
      <c r="AN23">
        <f t="shared" si="50"/>
        <v>0.83333333333333337</v>
      </c>
      <c r="AO23">
        <f t="shared" si="51"/>
        <v>24.230707053709185</v>
      </c>
      <c r="AP23">
        <f t="shared" si="30"/>
        <v>24.230707053709185</v>
      </c>
      <c r="AQ23">
        <f t="shared" si="30"/>
        <v>22.834501238408137</v>
      </c>
      <c r="AR23">
        <f t="shared" si="30"/>
        <v>22.834501238408137</v>
      </c>
      <c r="AS23">
        <f t="shared" si="30"/>
        <v>15.036626232898897</v>
      </c>
      <c r="AT23">
        <f t="shared" si="30"/>
        <v>15.036626232898897</v>
      </c>
      <c r="AU23">
        <f t="shared" si="30"/>
        <v>3.405840560949613</v>
      </c>
      <c r="AV23">
        <f t="shared" si="30"/>
        <v>3.405840560949613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23.734999999999999</v>
      </c>
      <c r="BF23">
        <f t="shared" si="32"/>
        <v>25.552</v>
      </c>
      <c r="BG23">
        <f t="shared" si="33"/>
        <v>23.757000000000001</v>
      </c>
      <c r="BH23">
        <f t="shared" si="34"/>
        <v>23.119</v>
      </c>
      <c r="BI23">
        <f t="shared" si="35"/>
        <v>14.420999999999999</v>
      </c>
      <c r="BJ23">
        <f t="shared" si="36"/>
        <v>14.677</v>
      </c>
      <c r="BK23">
        <f t="shared" si="37"/>
        <v>3.8860000000000001</v>
      </c>
      <c r="BL23">
        <f t="shared" si="38"/>
        <v>3.746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23.734999999999999</v>
      </c>
      <c r="X24">
        <f>IFERROR(W24, NA())</f>
        <v>23.734999999999999</v>
      </c>
      <c r="Y24">
        <f t="shared" si="53"/>
        <v>24.230707053709185</v>
      </c>
      <c r="AA24">
        <f t="shared" si="49"/>
        <v>0.49570705370918589</v>
      </c>
      <c r="AB24">
        <f t="shared" si="54"/>
        <v>0.49570705370918589</v>
      </c>
      <c r="AC24">
        <v>4</v>
      </c>
      <c r="AM24">
        <f t="shared" si="29"/>
        <v>0.41666666666666669</v>
      </c>
      <c r="AN24">
        <f t="shared" si="50"/>
        <v>0.41666666666666669</v>
      </c>
      <c r="AO24">
        <f t="shared" si="51"/>
        <v>21.031824001573085</v>
      </c>
      <c r="AP24">
        <f t="shared" si="30"/>
        <v>21.031824001573085</v>
      </c>
      <c r="AQ24">
        <f t="shared" si="30"/>
        <v>19.028690846121567</v>
      </c>
      <c r="AR24">
        <f t="shared" si="30"/>
        <v>19.028690846121567</v>
      </c>
      <c r="AS24">
        <f t="shared" si="30"/>
        <v>10.245976634397675</v>
      </c>
      <c r="AT24">
        <f t="shared" si="30"/>
        <v>10.245976634397675</v>
      </c>
      <c r="AU24">
        <f t="shared" si="30"/>
        <v>1.8245847361406127</v>
      </c>
      <c r="AV24">
        <f t="shared" si="30"/>
        <v>1.8245847361406127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20.762</v>
      </c>
      <c r="BF24">
        <f t="shared" si="32"/>
        <v>21.474</v>
      </c>
      <c r="BG24">
        <f t="shared" si="33"/>
        <v>19.367999999999999</v>
      </c>
      <c r="BH24">
        <f t="shared" si="34"/>
        <v>19.524999999999999</v>
      </c>
      <c r="BI24">
        <f t="shared" si="35"/>
        <v>10.095000000000001</v>
      </c>
      <c r="BJ24">
        <f t="shared" si="36"/>
        <v>10.037000000000001</v>
      </c>
      <c r="BK24">
        <f t="shared" si="37"/>
        <v>2.2599999999999998</v>
      </c>
      <c r="BL24">
        <f t="shared" si="38"/>
        <v>2.2200000000000002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20.762</v>
      </c>
      <c r="X25">
        <f t="shared" ref="X25:X88" si="58">IFERROR(W25, NA())</f>
        <v>20.762</v>
      </c>
      <c r="Y25">
        <f t="shared" si="53"/>
        <v>21.031824001573085</v>
      </c>
      <c r="AA25">
        <f t="shared" si="49"/>
        <v>0.26982400157308462</v>
      </c>
      <c r="AB25">
        <f t="shared" si="54"/>
        <v>0.26982400157308462</v>
      </c>
      <c r="AC25">
        <v>4</v>
      </c>
      <c r="AM25">
        <f t="shared" si="29"/>
        <v>0.20833333333333334</v>
      </c>
      <c r="AN25">
        <f t="shared" si="50"/>
        <v>0.20833333333333334</v>
      </c>
      <c r="AO25">
        <f t="shared" si="51"/>
        <v>16.638634370008994</v>
      </c>
      <c r="AP25">
        <f t="shared" si="30"/>
        <v>16.638634370008994</v>
      </c>
      <c r="AQ25">
        <f t="shared" si="30"/>
        <v>14.27146171072533</v>
      </c>
      <c r="AR25">
        <f t="shared" si="30"/>
        <v>14.27146171072533</v>
      </c>
      <c r="AS25">
        <f t="shared" si="30"/>
        <v>6.2582414379776861</v>
      </c>
      <c r="AT25">
        <f t="shared" si="30"/>
        <v>6.2582414379776861</v>
      </c>
      <c r="AU25">
        <f t="shared" si="30"/>
        <v>0.94608883659425957</v>
      </c>
      <c r="AV25">
        <f t="shared" si="30"/>
        <v>0.94608883659425957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15.382999999999999</v>
      </c>
      <c r="BF25">
        <f t="shared" si="32"/>
        <v>16.04</v>
      </c>
      <c r="BG25">
        <f t="shared" si="33"/>
        <v>14.238</v>
      </c>
      <c r="BH25">
        <f t="shared" si="34"/>
        <v>14.058999999999999</v>
      </c>
      <c r="BI25">
        <f t="shared" si="35"/>
        <v>6.4009999999999998</v>
      </c>
      <c r="BJ25">
        <f t="shared" si="36"/>
        <v>6.4320000000000004</v>
      </c>
      <c r="BK25">
        <f t="shared" si="37"/>
        <v>1.2689999999999999</v>
      </c>
      <c r="BL25">
        <f t="shared" si="38"/>
        <v>1.2090000000000001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15.382999999999999</v>
      </c>
      <c r="X26">
        <f t="shared" si="58"/>
        <v>15.382999999999999</v>
      </c>
      <c r="Y26">
        <f t="shared" si="53"/>
        <v>16.638634370008994</v>
      </c>
      <c r="AA26">
        <f t="shared" si="49"/>
        <v>1.2556343700089947</v>
      </c>
      <c r="AB26">
        <f t="shared" si="54"/>
        <v>1.2556343700089947</v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27.852</v>
      </c>
      <c r="X36">
        <f t="shared" si="58"/>
        <v>27.852</v>
      </c>
      <c r="Y36">
        <f>AP20</f>
        <v>27.95050288416774</v>
      </c>
      <c r="AA36">
        <f t="shared" ref="AA36:AA50" si="69">Y4-D4</f>
        <v>9.8502884167739779E-2</v>
      </c>
      <c r="AB36">
        <f t="shared" si="54"/>
        <v>9.8502884167739779E-2</v>
      </c>
      <c r="AC36">
        <v>4</v>
      </c>
      <c r="AN36">
        <f t="shared" ref="AN36:AN50" si="70">1/AN20</f>
        <v>0.15</v>
      </c>
      <c r="AO36">
        <f t="shared" ref="AO36:BT44" si="71">1/AO20</f>
        <v>3.5777531593767467E-2</v>
      </c>
      <c r="AP36">
        <f t="shared" si="71"/>
        <v>3.5777531593767467E-2</v>
      </c>
      <c r="AQ36">
        <f t="shared" si="71"/>
        <v>3.6129393427047518E-2</v>
      </c>
      <c r="AR36">
        <f t="shared" si="71"/>
        <v>3.6129393427047518E-2</v>
      </c>
      <c r="AS36">
        <f t="shared" si="71"/>
        <v>3.9296149926568005E-2</v>
      </c>
      <c r="AT36">
        <f t="shared" si="71"/>
        <v>3.9296149926568005E-2</v>
      </c>
      <c r="AU36">
        <f t="shared" si="71"/>
        <v>7.0963714921772891E-2</v>
      </c>
      <c r="AV36">
        <f t="shared" si="71"/>
        <v>7.0963714921772891E-2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3.7700282752120645E-2</v>
      </c>
      <c r="BF36">
        <f t="shared" si="71"/>
        <v>3.5904064340083294E-2</v>
      </c>
      <c r="BG36">
        <f t="shared" si="71"/>
        <v>3.6378187638691842E-2</v>
      </c>
      <c r="BH36">
        <f t="shared" si="71"/>
        <v>3.7285607755406409E-2</v>
      </c>
      <c r="BI36">
        <f t="shared" si="71"/>
        <v>4.2777088591350473E-2</v>
      </c>
      <c r="BJ36">
        <f t="shared" si="71"/>
        <v>4.1296716911005574E-2</v>
      </c>
      <c r="BK36">
        <f t="shared" si="71"/>
        <v>6.8596515297022917E-2</v>
      </c>
      <c r="BL36">
        <f t="shared" si="71"/>
        <v>6.8101334786161816E-2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29.481999999999999</v>
      </c>
      <c r="X37">
        <f t="shared" si="58"/>
        <v>29.481999999999999</v>
      </c>
      <c r="Y37">
        <f t="shared" ref="Y37:Y49" si="72">AP21</f>
        <v>27.350679900241872</v>
      </c>
      <c r="AA37">
        <f t="shared" si="69"/>
        <v>-2.1313200997581276</v>
      </c>
      <c r="AB37">
        <f t="shared" si="54"/>
        <v>-2.1313200997581276</v>
      </c>
      <c r="AC37">
        <v>4</v>
      </c>
      <c r="AN37">
        <f t="shared" si="70"/>
        <v>0.3</v>
      </c>
      <c r="AO37">
        <f t="shared" ref="AO37:BC37" si="73">1/AO21</f>
        <v>3.6562162390381993E-2</v>
      </c>
      <c r="AP37">
        <f t="shared" si="73"/>
        <v>3.6562162390381993E-2</v>
      </c>
      <c r="AQ37">
        <f t="shared" si="73"/>
        <v>3.7224248715292466E-2</v>
      </c>
      <c r="AR37">
        <f t="shared" si="73"/>
        <v>3.7224248715292466E-2</v>
      </c>
      <c r="AS37">
        <f t="shared" si="73"/>
        <v>4.3183025639486727E-2</v>
      </c>
      <c r="AT37">
        <f t="shared" si="73"/>
        <v>4.3183025639486727E-2</v>
      </c>
      <c r="AU37">
        <f t="shared" si="73"/>
        <v>0.10277079488142941</v>
      </c>
      <c r="AV37">
        <f t="shared" si="73"/>
        <v>0.10277079488142941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3.6824274561791132E-2</v>
      </c>
      <c r="BF37">
        <f t="shared" si="71"/>
        <v>3.3919001424598062E-2</v>
      </c>
      <c r="BG37">
        <f t="shared" si="71"/>
        <v>3.5737259666928742E-2</v>
      </c>
      <c r="BH37">
        <f t="shared" si="71"/>
        <v>3.60893572485474E-2</v>
      </c>
      <c r="BI37">
        <f t="shared" si="71"/>
        <v>4.4897409419476494E-2</v>
      </c>
      <c r="BJ37">
        <f t="shared" si="71"/>
        <v>4.483500717360115E-2</v>
      </c>
      <c r="BK37">
        <f t="shared" si="71"/>
        <v>9.6089170750456421E-2</v>
      </c>
      <c r="BL37">
        <f t="shared" si="71"/>
        <v>9.8096919756719636E-2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27.765999999999998</v>
      </c>
      <c r="X38">
        <f t="shared" si="58"/>
        <v>27.765999999999998</v>
      </c>
      <c r="Y38">
        <f t="shared" si="72"/>
        <v>26.225089323435753</v>
      </c>
      <c r="AA38">
        <f t="shared" si="69"/>
        <v>-1.5409106765642449</v>
      </c>
      <c r="AB38">
        <f t="shared" si="54"/>
        <v>-1.5409106765642449</v>
      </c>
      <c r="AC38">
        <v>4</v>
      </c>
      <c r="AN38">
        <f t="shared" si="70"/>
        <v>0.6</v>
      </c>
      <c r="AO38">
        <f t="shared" si="71"/>
        <v>3.8131423983611044E-2</v>
      </c>
      <c r="AP38">
        <f t="shared" si="71"/>
        <v>3.8131423983611044E-2</v>
      </c>
      <c r="AQ38">
        <f t="shared" si="71"/>
        <v>3.9413959291782361E-2</v>
      </c>
      <c r="AR38">
        <f t="shared" si="71"/>
        <v>3.9413959291782361E-2</v>
      </c>
      <c r="AS38">
        <f t="shared" si="71"/>
        <v>5.0956777065324185E-2</v>
      </c>
      <c r="AT38">
        <f t="shared" si="71"/>
        <v>5.0956777065324185E-2</v>
      </c>
      <c r="AU38">
        <f t="shared" si="71"/>
        <v>0.1663849548007425</v>
      </c>
      <c r="AV38">
        <f t="shared" si="71"/>
        <v>0.1663849548007425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3.8818368852140836E-2</v>
      </c>
      <c r="BF38">
        <f t="shared" si="71"/>
        <v>3.6015270474681269E-2</v>
      </c>
      <c r="BG38">
        <f t="shared" si="71"/>
        <v>3.7901758641600967E-2</v>
      </c>
      <c r="BH38">
        <f t="shared" si="71"/>
        <v>3.8537130525261087E-2</v>
      </c>
      <c r="BI38">
        <f t="shared" si="71"/>
        <v>5.3653825517759414E-2</v>
      </c>
      <c r="BJ38">
        <f t="shared" si="71"/>
        <v>5.2598358931201343E-2</v>
      </c>
      <c r="BK38">
        <f t="shared" si="71"/>
        <v>0.15248551387618176</v>
      </c>
      <c r="BL38">
        <f t="shared" si="71"/>
        <v>0.15673981191222572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25.552</v>
      </c>
      <c r="X39">
        <f t="shared" si="58"/>
        <v>25.552</v>
      </c>
      <c r="Y39">
        <f t="shared" si="72"/>
        <v>24.230707053709185</v>
      </c>
      <c r="AA39">
        <f t="shared" si="69"/>
        <v>-1.3212929462908143</v>
      </c>
      <c r="AB39">
        <f t="shared" si="54"/>
        <v>-1.3212929462908143</v>
      </c>
      <c r="AC39">
        <v>4</v>
      </c>
      <c r="AN39">
        <f t="shared" si="70"/>
        <v>1.2</v>
      </c>
      <c r="AO39">
        <f t="shared" si="71"/>
        <v>4.1269947170069148E-2</v>
      </c>
      <c r="AP39">
        <f t="shared" si="71"/>
        <v>4.1269947170069148E-2</v>
      </c>
      <c r="AQ39">
        <f t="shared" si="71"/>
        <v>4.3793380444762151E-2</v>
      </c>
      <c r="AR39">
        <f t="shared" si="71"/>
        <v>4.3793380444762151E-2</v>
      </c>
      <c r="AS39">
        <f t="shared" si="71"/>
        <v>6.6504279916999101E-2</v>
      </c>
      <c r="AT39">
        <f t="shared" si="71"/>
        <v>6.6504279916999101E-2</v>
      </c>
      <c r="AU39">
        <f t="shared" si="71"/>
        <v>0.29361327463936865</v>
      </c>
      <c r="AV39">
        <f t="shared" si="71"/>
        <v>0.29361327463936865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4.2131872761744259E-2</v>
      </c>
      <c r="BF39">
        <f t="shared" si="71"/>
        <v>3.9135879774577331E-2</v>
      </c>
      <c r="BG39">
        <f t="shared" si="71"/>
        <v>4.2092856842193875E-2</v>
      </c>
      <c r="BH39">
        <f t="shared" si="71"/>
        <v>4.325446602361694E-2</v>
      </c>
      <c r="BI39">
        <f t="shared" si="71"/>
        <v>6.9343318771236395E-2</v>
      </c>
      <c r="BJ39">
        <f t="shared" si="71"/>
        <v>6.8133814812291346E-2</v>
      </c>
      <c r="BK39">
        <f t="shared" si="71"/>
        <v>0.2573340195573855</v>
      </c>
      <c r="BL39">
        <f t="shared" si="71"/>
        <v>0.26695141484249868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21.474</v>
      </c>
      <c r="X40">
        <f t="shared" si="58"/>
        <v>21.474</v>
      </c>
      <c r="Y40">
        <f t="shared" si="72"/>
        <v>21.031824001573085</v>
      </c>
      <c r="AA40">
        <f t="shared" si="69"/>
        <v>-0.44217599842691513</v>
      </c>
      <c r="AB40">
        <f t="shared" si="54"/>
        <v>-0.44217599842691513</v>
      </c>
      <c r="AC40">
        <v>4</v>
      </c>
      <c r="AN40">
        <f t="shared" si="70"/>
        <v>2.4</v>
      </c>
      <c r="AO40">
        <f t="shared" si="71"/>
        <v>4.7546993542985361E-2</v>
      </c>
      <c r="AP40">
        <f t="shared" si="71"/>
        <v>4.7546993542985361E-2</v>
      </c>
      <c r="AQ40">
        <f t="shared" si="71"/>
        <v>5.2552222750721723E-2</v>
      </c>
      <c r="AR40">
        <f t="shared" si="71"/>
        <v>5.2552222750721723E-2</v>
      </c>
      <c r="AS40">
        <f t="shared" si="71"/>
        <v>9.7599285620348919E-2</v>
      </c>
      <c r="AT40">
        <f t="shared" si="71"/>
        <v>9.7599285620348919E-2</v>
      </c>
      <c r="AU40">
        <f t="shared" si="71"/>
        <v>0.54806991431662089</v>
      </c>
      <c r="AV40">
        <f t="shared" si="71"/>
        <v>0.54806991431662089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4.816491667469415E-2</v>
      </c>
      <c r="BF40">
        <f t="shared" si="71"/>
        <v>4.6567942628294681E-2</v>
      </c>
      <c r="BG40">
        <f t="shared" si="71"/>
        <v>5.163155720776539E-2</v>
      </c>
      <c r="BH40">
        <f t="shared" si="71"/>
        <v>5.1216389244558264E-2</v>
      </c>
      <c r="BI40">
        <f t="shared" si="71"/>
        <v>9.9058940069341253E-2</v>
      </c>
      <c r="BJ40">
        <f t="shared" si="71"/>
        <v>9.963136395337252E-2</v>
      </c>
      <c r="BK40">
        <f t="shared" si="71"/>
        <v>0.44247787610619471</v>
      </c>
      <c r="BL40">
        <f t="shared" si="71"/>
        <v>0.4504504504504504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>
        <f t="shared" si="68"/>
        <v>16.04</v>
      </c>
      <c r="X41">
        <f t="shared" si="58"/>
        <v>16.04</v>
      </c>
      <c r="Y41">
        <f t="shared" si="72"/>
        <v>16.638634370008994</v>
      </c>
      <c r="AA41">
        <f t="shared" si="69"/>
        <v>0.59863437000899467</v>
      </c>
      <c r="AB41">
        <f t="shared" si="54"/>
        <v>0.59863437000899467</v>
      </c>
      <c r="AC41">
        <v>4</v>
      </c>
      <c r="AN41">
        <f t="shared" si="70"/>
        <v>4.8</v>
      </c>
      <c r="AO41">
        <f t="shared" si="71"/>
        <v>6.0101086288817794E-2</v>
      </c>
      <c r="AP41">
        <f t="shared" si="71"/>
        <v>6.0101086288817794E-2</v>
      </c>
      <c r="AQ41">
        <f t="shared" si="71"/>
        <v>7.0069907362640863E-2</v>
      </c>
      <c r="AR41">
        <f t="shared" si="71"/>
        <v>7.0069907362640863E-2</v>
      </c>
      <c r="AS41">
        <f t="shared" si="71"/>
        <v>0.15978929702704855</v>
      </c>
      <c r="AT41">
        <f t="shared" si="71"/>
        <v>0.15978929702704855</v>
      </c>
      <c r="AU41">
        <f t="shared" si="71"/>
        <v>1.0569831936711254</v>
      </c>
      <c r="AV41">
        <f t="shared" si="71"/>
        <v>1.0569831936711254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>
        <f t="shared" si="71"/>
        <v>6.5006825716700259E-2</v>
      </c>
      <c r="BF41">
        <f t="shared" si="71"/>
        <v>6.2344139650872821E-2</v>
      </c>
      <c r="BG41">
        <f t="shared" si="71"/>
        <v>7.0234583508919798E-2</v>
      </c>
      <c r="BH41">
        <f t="shared" si="71"/>
        <v>7.1128814282665917E-2</v>
      </c>
      <c r="BI41">
        <f t="shared" si="71"/>
        <v>0.15622558975160131</v>
      </c>
      <c r="BJ41">
        <f t="shared" si="71"/>
        <v>0.15547263681592038</v>
      </c>
      <c r="BK41">
        <f t="shared" si="71"/>
        <v>0.78802206461780933</v>
      </c>
      <c r="BL41">
        <f t="shared" si="71"/>
        <v>0.82712985938792383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27.489000000000001</v>
      </c>
      <c r="X51">
        <f t="shared" si="58"/>
        <v>27.489000000000001</v>
      </c>
      <c r="Y51">
        <f>AQ20</f>
        <v>27.678294738581766</v>
      </c>
      <c r="AA51">
        <f t="shared" ref="AA51:AA65" si="75">Z4-E4</f>
        <v>0.18929473858176493</v>
      </c>
      <c r="AB51">
        <f t="shared" si="54"/>
        <v>0.18929473858176493</v>
      </c>
      <c r="AC51">
        <v>4</v>
      </c>
    </row>
    <row r="52" spans="23:72">
      <c r="W52">
        <f t="shared" ref="W52:W65" si="76">E5*E21</f>
        <v>27.981999999999999</v>
      </c>
      <c r="X52">
        <f t="shared" si="58"/>
        <v>27.981999999999999</v>
      </c>
      <c r="Y52">
        <f t="shared" ref="Y52:Y65" si="77">AQ21</f>
        <v>26.86420907103976</v>
      </c>
      <c r="AA52">
        <f t="shared" si="75"/>
        <v>-1.1177909289602397</v>
      </c>
      <c r="AB52">
        <f t="shared" si="54"/>
        <v>-1.1177909289602397</v>
      </c>
      <c r="AC52">
        <v>4</v>
      </c>
      <c r="AO52">
        <f t="shared" ref="AO52:AO66" si="78">C4*C20</f>
        <v>26.524999999999999</v>
      </c>
      <c r="AP52">
        <f t="shared" ref="AP52:AP66" si="79">D4*D20</f>
        <v>27.852</v>
      </c>
      <c r="AQ52">
        <f t="shared" ref="AQ52:AQ66" si="80">E4*E20</f>
        <v>27.489000000000001</v>
      </c>
      <c r="AR52">
        <f t="shared" ref="AR52:AR66" si="81">F4*F20</f>
        <v>26.82</v>
      </c>
      <c r="AS52">
        <f t="shared" ref="AS52:AS66" si="82">G4*G20</f>
        <v>23.376999999999999</v>
      </c>
      <c r="AT52">
        <f t="shared" ref="AT52:AT66" si="83">H4*H20</f>
        <v>24.215</v>
      </c>
      <c r="AU52">
        <f t="shared" ref="AU52:AU66" si="84">I4*I20</f>
        <v>14.577999999999999</v>
      </c>
      <c r="AV52">
        <f t="shared" ref="AV52:AV66" si="85">J4*J20</f>
        <v>14.683999999999999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26.384</v>
      </c>
      <c r="X53">
        <f t="shared" si="58"/>
        <v>26.384</v>
      </c>
      <c r="Y53">
        <f t="shared" si="77"/>
        <v>25.371721541522362</v>
      </c>
      <c r="AA53">
        <f t="shared" si="75"/>
        <v>-1.0122784584776383</v>
      </c>
      <c r="AB53">
        <f t="shared" si="54"/>
        <v>-1.0122784584776383</v>
      </c>
      <c r="AC53">
        <v>4</v>
      </c>
      <c r="AO53">
        <f t="shared" si="78"/>
        <v>27.155999999999999</v>
      </c>
      <c r="AP53">
        <f t="shared" si="79"/>
        <v>29.481999999999999</v>
      </c>
      <c r="AQ53">
        <f t="shared" si="80"/>
        <v>27.981999999999999</v>
      </c>
      <c r="AR53">
        <f t="shared" si="81"/>
        <v>27.709</v>
      </c>
      <c r="AS53">
        <f t="shared" si="82"/>
        <v>22.273</v>
      </c>
      <c r="AT53">
        <f t="shared" si="83"/>
        <v>22.303999999999998</v>
      </c>
      <c r="AU53">
        <f t="shared" si="84"/>
        <v>10.407</v>
      </c>
      <c r="AV53">
        <f t="shared" si="85"/>
        <v>10.194000000000001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23.757000000000001</v>
      </c>
      <c r="X54">
        <f t="shared" si="58"/>
        <v>23.757000000000001</v>
      </c>
      <c r="Y54">
        <f t="shared" si="77"/>
        <v>22.834501238408137</v>
      </c>
      <c r="AA54">
        <f t="shared" si="75"/>
        <v>-0.92249876159186428</v>
      </c>
      <c r="AB54">
        <f t="shared" si="54"/>
        <v>-0.92249876159186428</v>
      </c>
      <c r="AC54">
        <v>4</v>
      </c>
      <c r="AO54">
        <f t="shared" si="78"/>
        <v>25.760999999999999</v>
      </c>
      <c r="AP54">
        <f t="shared" si="79"/>
        <v>27.765999999999998</v>
      </c>
      <c r="AQ54">
        <f t="shared" si="80"/>
        <v>26.384</v>
      </c>
      <c r="AR54">
        <f t="shared" si="81"/>
        <v>25.949000000000002</v>
      </c>
      <c r="AS54">
        <f t="shared" si="82"/>
        <v>18.638000000000002</v>
      </c>
      <c r="AT54">
        <f t="shared" si="83"/>
        <v>19.012</v>
      </c>
      <c r="AU54">
        <f t="shared" si="84"/>
        <v>6.5579999999999998</v>
      </c>
      <c r="AV54">
        <f t="shared" si="85"/>
        <v>6.38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19.367999999999999</v>
      </c>
      <c r="X55">
        <f t="shared" si="58"/>
        <v>19.367999999999999</v>
      </c>
      <c r="Y55">
        <f t="shared" si="77"/>
        <v>19.028690846121567</v>
      </c>
      <c r="AA55">
        <f t="shared" si="75"/>
        <v>-0.33930915387843186</v>
      </c>
      <c r="AB55">
        <f t="shared" si="54"/>
        <v>-0.33930915387843186</v>
      </c>
      <c r="AC55">
        <v>4</v>
      </c>
      <c r="AO55">
        <f t="shared" si="78"/>
        <v>23.734999999999999</v>
      </c>
      <c r="AP55">
        <f t="shared" si="79"/>
        <v>25.552</v>
      </c>
      <c r="AQ55">
        <f t="shared" si="80"/>
        <v>23.757000000000001</v>
      </c>
      <c r="AR55">
        <f t="shared" si="81"/>
        <v>23.119</v>
      </c>
      <c r="AS55">
        <f t="shared" si="82"/>
        <v>14.420999999999999</v>
      </c>
      <c r="AT55">
        <f t="shared" si="83"/>
        <v>14.677</v>
      </c>
      <c r="AU55">
        <f t="shared" si="84"/>
        <v>3.8860000000000001</v>
      </c>
      <c r="AV55">
        <f t="shared" si="85"/>
        <v>3.746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>
        <f t="shared" si="76"/>
        <v>14.238</v>
      </c>
      <c r="X56">
        <f t="shared" si="58"/>
        <v>14.238</v>
      </c>
      <c r="Y56">
        <f t="shared" si="77"/>
        <v>14.27146171072533</v>
      </c>
      <c r="AA56">
        <f t="shared" si="75"/>
        <v>3.3461710725330107E-2</v>
      </c>
      <c r="AB56">
        <f t="shared" si="54"/>
        <v>3.3461710725330107E-2</v>
      </c>
      <c r="AC56">
        <v>4</v>
      </c>
      <c r="AO56">
        <f t="shared" si="78"/>
        <v>20.762</v>
      </c>
      <c r="AP56">
        <f t="shared" si="79"/>
        <v>21.474</v>
      </c>
      <c r="AQ56">
        <f t="shared" si="80"/>
        <v>19.367999999999999</v>
      </c>
      <c r="AR56">
        <f t="shared" si="81"/>
        <v>19.524999999999999</v>
      </c>
      <c r="AS56">
        <f t="shared" si="82"/>
        <v>10.095000000000001</v>
      </c>
      <c r="AT56">
        <f t="shared" si="83"/>
        <v>10.037000000000001</v>
      </c>
      <c r="AU56">
        <f t="shared" si="84"/>
        <v>2.2599999999999998</v>
      </c>
      <c r="AV56">
        <f t="shared" si="85"/>
        <v>2.2200000000000002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>
        <f t="shared" si="78"/>
        <v>15.382999999999999</v>
      </c>
      <c r="AP57">
        <f t="shared" si="79"/>
        <v>16.04</v>
      </c>
      <c r="AQ57">
        <f t="shared" si="80"/>
        <v>14.238</v>
      </c>
      <c r="AR57">
        <f t="shared" si="81"/>
        <v>14.058999999999999</v>
      </c>
      <c r="AS57">
        <f t="shared" si="82"/>
        <v>6.4009999999999998</v>
      </c>
      <c r="AT57">
        <f t="shared" si="83"/>
        <v>6.4320000000000004</v>
      </c>
      <c r="AU57">
        <f t="shared" si="84"/>
        <v>1.2689999999999999</v>
      </c>
      <c r="AV57">
        <f t="shared" si="85"/>
        <v>1.2090000000000001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26.82</v>
      </c>
      <c r="X66">
        <f t="shared" si="58"/>
        <v>26.82</v>
      </c>
      <c r="Y66">
        <f>AR20</f>
        <v>27.678294738581766</v>
      </c>
      <c r="AA66">
        <f t="shared" ref="AA66:AA80" si="94">AA4-F4</f>
        <v>0.85829473858176542</v>
      </c>
      <c r="AB66">
        <f t="shared" si="54"/>
        <v>0.85829473858176542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27.709</v>
      </c>
      <c r="X67">
        <f t="shared" si="58"/>
        <v>27.709</v>
      </c>
      <c r="Y67">
        <f t="shared" ref="Y67:Y80" si="96">AR21</f>
        <v>26.86420907103976</v>
      </c>
      <c r="AA67">
        <f t="shared" si="94"/>
        <v>-0.84479092896024</v>
      </c>
      <c r="AB67">
        <f t="shared" si="54"/>
        <v>-0.84479092896024</v>
      </c>
      <c r="AC67">
        <v>4</v>
      </c>
    </row>
    <row r="68" spans="23:74" ht="15" thickBot="1">
      <c r="W68">
        <f t="shared" si="95"/>
        <v>25.949000000000002</v>
      </c>
      <c r="X68">
        <f t="shared" si="58"/>
        <v>25.949000000000002</v>
      </c>
      <c r="Y68">
        <f t="shared" si="96"/>
        <v>25.371721541522362</v>
      </c>
      <c r="AA68">
        <f t="shared" si="94"/>
        <v>-0.57727845847763959</v>
      </c>
      <c r="AB68">
        <f t="shared" si="54"/>
        <v>-0.57727845847763959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0</v>
      </c>
      <c r="AR68" s="76">
        <f t="shared" si="97"/>
        <v>1.6699999999999999E-4</v>
      </c>
      <c r="AS68" s="76">
        <f t="shared" si="97"/>
        <v>1.6699999999999999E-4</v>
      </c>
      <c r="AT68" s="76">
        <f t="shared" si="97"/>
        <v>1.67E-3</v>
      </c>
      <c r="AU68" s="76">
        <f t="shared" si="97"/>
        <v>1.67E-3</v>
      </c>
      <c r="AV68" s="76">
        <f t="shared" si="97"/>
        <v>1.67E-2</v>
      </c>
      <c r="AW68" s="76">
        <f t="shared" si="97"/>
        <v>1.67E-2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0</v>
      </c>
      <c r="BH68" s="76">
        <f t="shared" si="98"/>
        <v>1.6699999999999999E-4</v>
      </c>
      <c r="BI68" s="76">
        <f t="shared" si="98"/>
        <v>1.6699999999999999E-4</v>
      </c>
      <c r="BJ68" s="76">
        <f t="shared" si="98"/>
        <v>1.67E-3</v>
      </c>
      <c r="BK68" s="76">
        <f t="shared" si="98"/>
        <v>1.67E-3</v>
      </c>
      <c r="BL68" s="76">
        <f t="shared" si="98"/>
        <v>1.67E-2</v>
      </c>
      <c r="BM68" s="76">
        <f t="shared" si="98"/>
        <v>1.67E-2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>
        <f t="shared" si="95"/>
        <v>23.119</v>
      </c>
      <c r="X69">
        <f t="shared" si="58"/>
        <v>23.119</v>
      </c>
      <c r="Y69">
        <f t="shared" si="96"/>
        <v>22.834501238408137</v>
      </c>
      <c r="AA69">
        <f t="shared" si="94"/>
        <v>-0.2844987615918626</v>
      </c>
      <c r="AB69">
        <f t="shared" si="54"/>
        <v>-0.2844987615918626</v>
      </c>
      <c r="AC69">
        <v>4</v>
      </c>
      <c r="AN69">
        <v>1</v>
      </c>
      <c r="AO69">
        <f>AN36</f>
        <v>0.15</v>
      </c>
      <c r="AP69">
        <f t="shared" ref="AP69:BU77" si="99">AO36</f>
        <v>3.5777531593767467E-2</v>
      </c>
      <c r="AQ69">
        <f t="shared" si="99"/>
        <v>3.5777531593767467E-2</v>
      </c>
      <c r="AR69">
        <f t="shared" si="99"/>
        <v>3.6129393427047518E-2</v>
      </c>
      <c r="AS69">
        <f t="shared" si="99"/>
        <v>3.6129393427047518E-2</v>
      </c>
      <c r="AT69">
        <f t="shared" si="99"/>
        <v>3.9296149926568005E-2</v>
      </c>
      <c r="AU69">
        <f t="shared" si="99"/>
        <v>3.9296149926568005E-2</v>
      </c>
      <c r="AV69">
        <f t="shared" si="99"/>
        <v>7.0963714921772891E-2</v>
      </c>
      <c r="AW69">
        <f t="shared" si="99"/>
        <v>7.0963714921772891E-2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3.7700282752120645E-2</v>
      </c>
      <c r="BG69">
        <f t="shared" si="99"/>
        <v>3.5904064340083294E-2</v>
      </c>
      <c r="BH69">
        <f t="shared" si="99"/>
        <v>3.6378187638691842E-2</v>
      </c>
      <c r="BI69">
        <f t="shared" si="99"/>
        <v>3.7285607755406409E-2</v>
      </c>
      <c r="BJ69">
        <f t="shared" si="99"/>
        <v>4.2777088591350473E-2</v>
      </c>
      <c r="BK69">
        <f t="shared" si="99"/>
        <v>4.1296716911005574E-2</v>
      </c>
      <c r="BL69">
        <f t="shared" si="99"/>
        <v>6.8596515297022917E-2</v>
      </c>
      <c r="BM69">
        <f t="shared" si="99"/>
        <v>6.8101334786161816E-2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>
        <f t="shared" si="95"/>
        <v>19.524999999999999</v>
      </c>
      <c r="X70">
        <f t="shared" si="58"/>
        <v>19.524999999999999</v>
      </c>
      <c r="Y70">
        <f t="shared" si="96"/>
        <v>19.028690846121567</v>
      </c>
      <c r="AA70">
        <f t="shared" si="94"/>
        <v>-0.49630915387843189</v>
      </c>
      <c r="AB70">
        <f t="shared" si="54"/>
        <v>-0.49630915387843189</v>
      </c>
      <c r="AC70">
        <v>4</v>
      </c>
      <c r="AN70">
        <v>2</v>
      </c>
      <c r="AO70">
        <f t="shared" ref="AO70:BD83" si="100">AN37</f>
        <v>0.3</v>
      </c>
      <c r="AP70">
        <f t="shared" si="100"/>
        <v>3.6562162390381993E-2</v>
      </c>
      <c r="AQ70">
        <f t="shared" si="100"/>
        <v>3.6562162390381993E-2</v>
      </c>
      <c r="AR70">
        <f t="shared" si="100"/>
        <v>3.7224248715292466E-2</v>
      </c>
      <c r="AS70">
        <f t="shared" si="100"/>
        <v>3.7224248715292466E-2</v>
      </c>
      <c r="AT70">
        <f t="shared" si="100"/>
        <v>4.3183025639486727E-2</v>
      </c>
      <c r="AU70">
        <f t="shared" si="100"/>
        <v>4.3183025639486727E-2</v>
      </c>
      <c r="AV70">
        <f t="shared" si="100"/>
        <v>0.10277079488142941</v>
      </c>
      <c r="AW70">
        <f t="shared" si="100"/>
        <v>0.10277079488142941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3.6824274561791132E-2</v>
      </c>
      <c r="BG70">
        <f t="shared" si="99"/>
        <v>3.3919001424598062E-2</v>
      </c>
      <c r="BH70">
        <f t="shared" si="99"/>
        <v>3.5737259666928742E-2</v>
      </c>
      <c r="BI70">
        <f t="shared" si="99"/>
        <v>3.60893572485474E-2</v>
      </c>
      <c r="BJ70">
        <f t="shared" si="99"/>
        <v>4.4897409419476494E-2</v>
      </c>
      <c r="BK70">
        <f t="shared" si="99"/>
        <v>4.483500717360115E-2</v>
      </c>
      <c r="BL70">
        <f t="shared" si="99"/>
        <v>9.6089170750456421E-2</v>
      </c>
      <c r="BM70">
        <f t="shared" si="99"/>
        <v>9.8096919756719636E-2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>
        <f t="shared" si="95"/>
        <v>14.058999999999999</v>
      </c>
      <c r="X71">
        <f t="shared" si="58"/>
        <v>14.058999999999999</v>
      </c>
      <c r="Y71">
        <f t="shared" si="96"/>
        <v>14.27146171072533</v>
      </c>
      <c r="AA71">
        <f t="shared" si="94"/>
        <v>0.21246171072533038</v>
      </c>
      <c r="AB71">
        <f t="shared" si="54"/>
        <v>0.21246171072533038</v>
      </c>
      <c r="AC71">
        <v>4</v>
      </c>
      <c r="AN71">
        <v>3</v>
      </c>
      <c r="AO71">
        <f t="shared" si="100"/>
        <v>0.6</v>
      </c>
      <c r="AP71">
        <f t="shared" si="99"/>
        <v>3.8131423983611044E-2</v>
      </c>
      <c r="AQ71">
        <f t="shared" si="99"/>
        <v>3.8131423983611044E-2</v>
      </c>
      <c r="AR71">
        <f t="shared" si="99"/>
        <v>3.9413959291782361E-2</v>
      </c>
      <c r="AS71">
        <f t="shared" si="99"/>
        <v>3.9413959291782361E-2</v>
      </c>
      <c r="AT71">
        <f t="shared" si="99"/>
        <v>5.0956777065324185E-2</v>
      </c>
      <c r="AU71">
        <f t="shared" si="99"/>
        <v>5.0956777065324185E-2</v>
      </c>
      <c r="AV71">
        <f t="shared" si="99"/>
        <v>0.1663849548007425</v>
      </c>
      <c r="AW71">
        <f t="shared" si="99"/>
        <v>0.1663849548007425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3.8818368852140836E-2</v>
      </c>
      <c r="BG71">
        <f t="shared" si="99"/>
        <v>3.6015270474681269E-2</v>
      </c>
      <c r="BH71">
        <f t="shared" si="99"/>
        <v>3.7901758641600967E-2</v>
      </c>
      <c r="BI71">
        <f t="shared" si="99"/>
        <v>3.8537130525261087E-2</v>
      </c>
      <c r="BJ71">
        <f t="shared" si="99"/>
        <v>5.3653825517759414E-2</v>
      </c>
      <c r="BK71">
        <f t="shared" si="99"/>
        <v>5.2598358931201343E-2</v>
      </c>
      <c r="BL71">
        <f t="shared" si="99"/>
        <v>0.15248551387618176</v>
      </c>
      <c r="BM71">
        <f t="shared" si="99"/>
        <v>0.15673981191222572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1.2</v>
      </c>
      <c r="AP72">
        <f t="shared" si="99"/>
        <v>4.1269947170069148E-2</v>
      </c>
      <c r="AQ72">
        <f t="shared" si="99"/>
        <v>4.1269947170069148E-2</v>
      </c>
      <c r="AR72">
        <f t="shared" si="99"/>
        <v>4.3793380444762151E-2</v>
      </c>
      <c r="AS72">
        <f t="shared" si="99"/>
        <v>4.3793380444762151E-2</v>
      </c>
      <c r="AT72">
        <f t="shared" si="99"/>
        <v>6.6504279916999101E-2</v>
      </c>
      <c r="AU72">
        <f t="shared" si="99"/>
        <v>6.6504279916999101E-2</v>
      </c>
      <c r="AV72">
        <f t="shared" si="99"/>
        <v>0.29361327463936865</v>
      </c>
      <c r="AW72">
        <f t="shared" si="99"/>
        <v>0.29361327463936865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4.2131872761744259E-2</v>
      </c>
      <c r="BG72">
        <f t="shared" si="99"/>
        <v>3.9135879774577331E-2</v>
      </c>
      <c r="BH72">
        <f t="shared" si="99"/>
        <v>4.2092856842193875E-2</v>
      </c>
      <c r="BI72">
        <f t="shared" si="99"/>
        <v>4.325446602361694E-2</v>
      </c>
      <c r="BJ72">
        <f t="shared" si="99"/>
        <v>6.9343318771236395E-2</v>
      </c>
      <c r="BK72">
        <f t="shared" si="99"/>
        <v>6.8133814812291346E-2</v>
      </c>
      <c r="BL72">
        <f t="shared" si="99"/>
        <v>0.2573340195573855</v>
      </c>
      <c r="BM72">
        <f t="shared" si="99"/>
        <v>0.26695141484249868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>
        <f t="shared" si="100"/>
        <v>2.4</v>
      </c>
      <c r="AP73">
        <f t="shared" si="99"/>
        <v>4.7546993542985361E-2</v>
      </c>
      <c r="AQ73">
        <f t="shared" si="99"/>
        <v>4.7546993542985361E-2</v>
      </c>
      <c r="AR73">
        <f t="shared" si="99"/>
        <v>5.2552222750721723E-2</v>
      </c>
      <c r="AS73">
        <f t="shared" si="99"/>
        <v>5.2552222750721723E-2</v>
      </c>
      <c r="AT73">
        <f t="shared" si="99"/>
        <v>9.7599285620348919E-2</v>
      </c>
      <c r="AU73">
        <f t="shared" si="99"/>
        <v>9.7599285620348919E-2</v>
      </c>
      <c r="AV73">
        <f t="shared" si="99"/>
        <v>0.54806991431662089</v>
      </c>
      <c r="AW73">
        <f t="shared" si="99"/>
        <v>0.54806991431662089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>
        <f t="shared" si="99"/>
        <v>4.816491667469415E-2</v>
      </c>
      <c r="BG73">
        <f t="shared" si="99"/>
        <v>4.6567942628294681E-2</v>
      </c>
      <c r="BH73">
        <f t="shared" si="99"/>
        <v>5.163155720776539E-2</v>
      </c>
      <c r="BI73">
        <f t="shared" si="99"/>
        <v>5.1216389244558264E-2</v>
      </c>
      <c r="BJ73">
        <f t="shared" si="99"/>
        <v>9.9058940069341253E-2</v>
      </c>
      <c r="BK73">
        <f t="shared" si="99"/>
        <v>9.963136395337252E-2</v>
      </c>
      <c r="BL73">
        <f t="shared" si="99"/>
        <v>0.44247787610619471</v>
      </c>
      <c r="BM73">
        <f t="shared" si="99"/>
        <v>0.4504504504504504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>
        <f t="shared" si="100"/>
        <v>4.8</v>
      </c>
      <c r="AP74">
        <f t="shared" si="99"/>
        <v>6.0101086288817794E-2</v>
      </c>
      <c r="AQ74">
        <f t="shared" si="99"/>
        <v>6.0101086288817794E-2</v>
      </c>
      <c r="AR74">
        <f t="shared" si="99"/>
        <v>7.0069907362640863E-2</v>
      </c>
      <c r="AS74">
        <f t="shared" si="99"/>
        <v>7.0069907362640863E-2</v>
      </c>
      <c r="AT74">
        <f t="shared" si="99"/>
        <v>0.15978929702704855</v>
      </c>
      <c r="AU74">
        <f t="shared" si="99"/>
        <v>0.15978929702704855</v>
      </c>
      <c r="AV74">
        <f t="shared" si="99"/>
        <v>1.0569831936711254</v>
      </c>
      <c r="AW74">
        <f t="shared" si="99"/>
        <v>1.0569831936711254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>
        <f t="shared" si="99"/>
        <v>6.5006825716700259E-2</v>
      </c>
      <c r="BG74">
        <f t="shared" si="99"/>
        <v>6.2344139650872821E-2</v>
      </c>
      <c r="BH74">
        <f t="shared" si="99"/>
        <v>7.0234583508919798E-2</v>
      </c>
      <c r="BI74">
        <f t="shared" si="99"/>
        <v>7.1128814282665917E-2</v>
      </c>
      <c r="BJ74">
        <f t="shared" si="99"/>
        <v>0.15622558975160131</v>
      </c>
      <c r="BK74">
        <f t="shared" si="99"/>
        <v>0.15547263681592038</v>
      </c>
      <c r="BL74">
        <f t="shared" si="99"/>
        <v>0.78802206461780933</v>
      </c>
      <c r="BM74">
        <f t="shared" si="99"/>
        <v>0.82712985938792383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23.376999999999999</v>
      </c>
      <c r="X81">
        <f t="shared" si="58"/>
        <v>23.376999999999999</v>
      </c>
      <c r="Y81">
        <f>AS20</f>
        <v>25.447785644870596</v>
      </c>
      <c r="AA81">
        <f t="shared" ref="AA81:AA95" si="102">AB4-G4</f>
        <v>2.0707856448705968</v>
      </c>
      <c r="AB81">
        <f t="shared" si="54"/>
        <v>2.0707856448705968</v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22.273</v>
      </c>
      <c r="X82">
        <f t="shared" si="58"/>
        <v>22.273</v>
      </c>
      <c r="Y82">
        <f t="shared" ref="Y82:Y95" si="104">AS21</f>
        <v>23.15724720978319</v>
      </c>
      <c r="AA82">
        <f t="shared" si="102"/>
        <v>0.88424720978319016</v>
      </c>
      <c r="AB82">
        <f t="shared" si="54"/>
        <v>0.88424720978319016</v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18.638000000000002</v>
      </c>
      <c r="X83">
        <f t="shared" si="58"/>
        <v>18.638000000000002</v>
      </c>
      <c r="Y83">
        <f t="shared" si="104"/>
        <v>19.624475047117819</v>
      </c>
      <c r="AA83">
        <f t="shared" si="102"/>
        <v>0.98647504711781764</v>
      </c>
      <c r="AB83">
        <f t="shared" si="54"/>
        <v>0.98647504711781764</v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14.420999999999999</v>
      </c>
      <c r="X84">
        <f t="shared" si="58"/>
        <v>14.420999999999999</v>
      </c>
      <c r="Y84">
        <f t="shared" si="104"/>
        <v>15.036626232898897</v>
      </c>
      <c r="AA84">
        <f t="shared" si="102"/>
        <v>0.61562623289889729</v>
      </c>
      <c r="AB84">
        <f t="shared" si="54"/>
        <v>0.61562623289889729</v>
      </c>
      <c r="AC84">
        <v>4</v>
      </c>
    </row>
    <row r="85" spans="23:74">
      <c r="W85">
        <f t="shared" si="103"/>
        <v>10.095000000000001</v>
      </c>
      <c r="X85">
        <f t="shared" si="58"/>
        <v>10.095000000000001</v>
      </c>
      <c r="Y85">
        <f t="shared" si="104"/>
        <v>10.245976634397675</v>
      </c>
      <c r="AA85">
        <f t="shared" si="102"/>
        <v>0.15097663439767395</v>
      </c>
      <c r="AB85">
        <f t="shared" si="54"/>
        <v>0.15097663439767395</v>
      </c>
      <c r="AC85">
        <v>4</v>
      </c>
    </row>
    <row r="86" spans="23:74">
      <c r="W86">
        <f t="shared" si="103"/>
        <v>6.4009999999999998</v>
      </c>
      <c r="X86">
        <f t="shared" si="58"/>
        <v>6.4009999999999998</v>
      </c>
      <c r="Y86">
        <f t="shared" si="104"/>
        <v>6.2582414379776861</v>
      </c>
      <c r="AA86">
        <f t="shared" si="102"/>
        <v>-0.14275856202231374</v>
      </c>
      <c r="AB86">
        <f t="shared" ref="AB86:AB149" si="105">IFERROR(AA86,"")</f>
        <v>-0.14275856202231374</v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>
        <f>H4*H20</f>
        <v>24.215</v>
      </c>
      <c r="X96">
        <f t="shared" si="106"/>
        <v>24.215</v>
      </c>
      <c r="Y96">
        <f>AT20</f>
        <v>25.447785644870596</v>
      </c>
      <c r="AA96">
        <f t="shared" ref="AA96:AA110" si="107">AC4-H4</f>
        <v>1.2327856448705958</v>
      </c>
      <c r="AB96">
        <f t="shared" si="105"/>
        <v>1.2327856448705958</v>
      </c>
      <c r="AC96">
        <v>4</v>
      </c>
    </row>
    <row r="97" spans="23:29">
      <c r="W97">
        <f t="shared" ref="W97:W110" si="108">H5*H21</f>
        <v>22.303999999999998</v>
      </c>
      <c r="X97">
        <f t="shared" si="106"/>
        <v>22.303999999999998</v>
      </c>
      <c r="Y97">
        <f t="shared" ref="Y97:Y110" si="109">AT21</f>
        <v>23.15724720978319</v>
      </c>
      <c r="AA97">
        <f t="shared" si="107"/>
        <v>0.85324720978319135</v>
      </c>
      <c r="AB97">
        <f t="shared" si="105"/>
        <v>0.85324720978319135</v>
      </c>
      <c r="AC97">
        <v>4</v>
      </c>
    </row>
    <row r="98" spans="23:29">
      <c r="W98">
        <f t="shared" si="108"/>
        <v>19.012</v>
      </c>
      <c r="X98">
        <f t="shared" si="106"/>
        <v>19.012</v>
      </c>
      <c r="Y98">
        <f t="shared" si="109"/>
        <v>19.624475047117819</v>
      </c>
      <c r="AA98">
        <f t="shared" si="107"/>
        <v>0.61247504711781886</v>
      </c>
      <c r="AB98">
        <f t="shared" si="105"/>
        <v>0.61247504711781886</v>
      </c>
      <c r="AC98">
        <v>4</v>
      </c>
    </row>
    <row r="99" spans="23:29">
      <c r="W99">
        <f t="shared" si="108"/>
        <v>14.677</v>
      </c>
      <c r="X99">
        <f t="shared" si="106"/>
        <v>14.677</v>
      </c>
      <c r="Y99">
        <f t="shared" si="109"/>
        <v>15.036626232898897</v>
      </c>
      <c r="AA99">
        <f t="shared" si="107"/>
        <v>0.35962623289889706</v>
      </c>
      <c r="AB99">
        <f t="shared" si="105"/>
        <v>0.35962623289889706</v>
      </c>
      <c r="AC99">
        <v>4</v>
      </c>
    </row>
    <row r="100" spans="23:29">
      <c r="W100">
        <f t="shared" si="108"/>
        <v>10.037000000000001</v>
      </c>
      <c r="X100">
        <f t="shared" si="106"/>
        <v>10.037000000000001</v>
      </c>
      <c r="Y100">
        <f t="shared" si="109"/>
        <v>10.245976634397675</v>
      </c>
      <c r="AA100">
        <f t="shared" si="107"/>
        <v>0.20897663439767378</v>
      </c>
      <c r="AB100">
        <f t="shared" si="105"/>
        <v>0.20897663439767378</v>
      </c>
      <c r="AC100">
        <v>4</v>
      </c>
    </row>
    <row r="101" spans="23:29">
      <c r="W101">
        <f t="shared" si="108"/>
        <v>6.4320000000000004</v>
      </c>
      <c r="X101">
        <f t="shared" si="106"/>
        <v>6.4320000000000004</v>
      </c>
      <c r="Y101">
        <f t="shared" si="109"/>
        <v>6.2582414379776861</v>
      </c>
      <c r="AA101">
        <f t="shared" si="107"/>
        <v>-0.17375856202231432</v>
      </c>
      <c r="AB101">
        <f t="shared" si="105"/>
        <v>-0.17375856202231432</v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>
        <f>I4*I20</f>
        <v>14.577999999999999</v>
      </c>
      <c r="X111">
        <f t="shared" si="106"/>
        <v>14.577999999999999</v>
      </c>
      <c r="Y111">
        <f>AU20</f>
        <v>14.091708714831992</v>
      </c>
      <c r="AA111">
        <f t="shared" ref="AA111:AA125" si="110">AD4-I4</f>
        <v>-0.4862912851680079</v>
      </c>
      <c r="AB111">
        <f t="shared" si="105"/>
        <v>-0.4862912851680079</v>
      </c>
      <c r="AC111">
        <v>4</v>
      </c>
    </row>
    <row r="112" spans="23:29">
      <c r="W112">
        <f t="shared" ref="W112:W125" si="111">I5*I21</f>
        <v>10.407</v>
      </c>
      <c r="X112">
        <f t="shared" si="106"/>
        <v>10.407</v>
      </c>
      <c r="Y112">
        <f t="shared" ref="Y112:Y125" si="112">AU21</f>
        <v>9.7303908289678809</v>
      </c>
      <c r="AA112">
        <f t="shared" si="110"/>
        <v>-0.67660917103211915</v>
      </c>
      <c r="AB112">
        <f t="shared" si="105"/>
        <v>-0.67660917103211915</v>
      </c>
      <c r="AC112">
        <v>4</v>
      </c>
    </row>
    <row r="113" spans="23:29">
      <c r="W113">
        <f t="shared" si="111"/>
        <v>6.5579999999999998</v>
      </c>
      <c r="X113">
        <f t="shared" si="106"/>
        <v>6.5579999999999998</v>
      </c>
      <c r="Y113">
        <f t="shared" si="112"/>
        <v>6.0101587982974136</v>
      </c>
      <c r="AA113">
        <f t="shared" si="110"/>
        <v>-0.54784120170258621</v>
      </c>
      <c r="AB113">
        <f t="shared" si="105"/>
        <v>-0.54784120170258621</v>
      </c>
      <c r="AC113">
        <v>4</v>
      </c>
    </row>
    <row r="114" spans="23:29">
      <c r="W114">
        <f t="shared" si="111"/>
        <v>3.8860000000000001</v>
      </c>
      <c r="X114">
        <f t="shared" si="106"/>
        <v>3.8860000000000001</v>
      </c>
      <c r="Y114">
        <f t="shared" si="112"/>
        <v>3.405840560949613</v>
      </c>
      <c r="AA114">
        <f t="shared" si="110"/>
        <v>-0.48015943905038716</v>
      </c>
      <c r="AB114">
        <f t="shared" si="105"/>
        <v>-0.48015943905038716</v>
      </c>
      <c r="AC114">
        <v>4</v>
      </c>
    </row>
    <row r="115" spans="23:29">
      <c r="W115">
        <f t="shared" si="111"/>
        <v>2.2599999999999998</v>
      </c>
      <c r="X115">
        <f t="shared" si="106"/>
        <v>2.2599999999999998</v>
      </c>
      <c r="Y115">
        <f t="shared" si="112"/>
        <v>1.8245847361406127</v>
      </c>
      <c r="AA115">
        <f t="shared" si="110"/>
        <v>-0.43541526385938711</v>
      </c>
      <c r="AB115">
        <f t="shared" si="105"/>
        <v>-0.43541526385938711</v>
      </c>
      <c r="AC115">
        <v>4</v>
      </c>
    </row>
    <row r="116" spans="23:29">
      <c r="W116">
        <f t="shared" si="111"/>
        <v>1.2689999999999999</v>
      </c>
      <c r="X116">
        <f t="shared" si="106"/>
        <v>1.2689999999999999</v>
      </c>
      <c r="Y116">
        <f t="shared" si="112"/>
        <v>0.94608883659425957</v>
      </c>
      <c r="AA116">
        <f t="shared" si="110"/>
        <v>-0.32291116340574033</v>
      </c>
      <c r="AB116">
        <f t="shared" si="105"/>
        <v>-0.32291116340574033</v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>
        <f>J4*J20</f>
        <v>14.683999999999999</v>
      </c>
      <c r="X126">
        <f t="shared" si="106"/>
        <v>14.683999999999999</v>
      </c>
      <c r="Y126">
        <f>AV20</f>
        <v>14.091708714831992</v>
      </c>
      <c r="AA126">
        <f t="shared" ref="AA126:AA140" si="113">AE4-J4</f>
        <v>-0.59229128516800778</v>
      </c>
      <c r="AB126">
        <f t="shared" si="105"/>
        <v>-0.59229128516800778</v>
      </c>
      <c r="AC126">
        <v>4</v>
      </c>
    </row>
    <row r="127" spans="23:29">
      <c r="W127">
        <f t="shared" ref="W127:W140" si="114">J5*J21</f>
        <v>10.194000000000001</v>
      </c>
      <c r="X127">
        <f t="shared" si="106"/>
        <v>10.194000000000001</v>
      </c>
      <c r="Y127">
        <f t="shared" ref="Y127:Y139" si="115">AV21</f>
        <v>9.7303908289678809</v>
      </c>
      <c r="AA127">
        <f t="shared" si="113"/>
        <v>-0.46360917103211996</v>
      </c>
      <c r="AB127">
        <f t="shared" si="105"/>
        <v>-0.46360917103211996</v>
      </c>
      <c r="AC127">
        <v>4</v>
      </c>
    </row>
    <row r="128" spans="23:29">
      <c r="W128">
        <f t="shared" si="114"/>
        <v>6.38</v>
      </c>
      <c r="X128">
        <f t="shared" si="106"/>
        <v>6.38</v>
      </c>
      <c r="Y128">
        <f t="shared" si="115"/>
        <v>6.0101587982974136</v>
      </c>
      <c r="AA128">
        <f t="shared" si="113"/>
        <v>-0.36984120170258628</v>
      </c>
      <c r="AB128">
        <f t="shared" si="105"/>
        <v>-0.36984120170258628</v>
      </c>
      <c r="AC128">
        <v>4</v>
      </c>
    </row>
    <row r="129" spans="23:29">
      <c r="W129">
        <f t="shared" si="114"/>
        <v>3.746</v>
      </c>
      <c r="X129">
        <f t="shared" si="106"/>
        <v>3.746</v>
      </c>
      <c r="Y129">
        <f t="shared" si="115"/>
        <v>3.405840560949613</v>
      </c>
      <c r="AA129">
        <f t="shared" si="113"/>
        <v>-0.34015943905038704</v>
      </c>
      <c r="AB129">
        <f t="shared" si="105"/>
        <v>-0.34015943905038704</v>
      </c>
      <c r="AC129">
        <v>4</v>
      </c>
    </row>
    <row r="130" spans="23:29">
      <c r="W130">
        <f t="shared" si="114"/>
        <v>2.2200000000000002</v>
      </c>
      <c r="X130">
        <f t="shared" si="106"/>
        <v>2.2200000000000002</v>
      </c>
      <c r="Y130">
        <f t="shared" si="115"/>
        <v>1.8245847361406127</v>
      </c>
      <c r="AA130">
        <f t="shared" si="113"/>
        <v>-0.39541526385938752</v>
      </c>
      <c r="AB130">
        <f t="shared" si="105"/>
        <v>-0.39541526385938752</v>
      </c>
      <c r="AC130">
        <v>4</v>
      </c>
    </row>
    <row r="131" spans="23:29">
      <c r="W131">
        <f t="shared" si="114"/>
        <v>1.2090000000000001</v>
      </c>
      <c r="X131">
        <f t="shared" si="106"/>
        <v>1.2090000000000001</v>
      </c>
      <c r="Y131">
        <f t="shared" si="115"/>
        <v>0.94608883659425957</v>
      </c>
      <c r="AA131">
        <f t="shared" si="113"/>
        <v>-0.2629111634057405</v>
      </c>
      <c r="AB131">
        <f t="shared" si="105"/>
        <v>-0.2629111634057405</v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Y1" zoomScale="80" zoomScaleNormal="80" workbookViewId="0">
      <selection activeCell="X3" sqref="X3:AE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22.823672949743482</v>
      </c>
      <c r="BW1" t="s">
        <v>38</v>
      </c>
      <c r="CN1" t="s">
        <v>35</v>
      </c>
      <c r="CQ1" t="s">
        <v>40</v>
      </c>
      <c r="CR1">
        <f>SUM(CN4:DC18)</f>
        <v>1.5542625772577539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</v>
      </c>
      <c r="E3" s="2">
        <f>'Raw data and fitting summary'!E5</f>
        <v>1.6699999999999999E-4</v>
      </c>
      <c r="F3" s="2">
        <f>'Raw data and fitting summary'!F5</f>
        <v>1.6699999999999999E-4</v>
      </c>
      <c r="G3" s="2">
        <f>'Raw data and fitting summary'!G5</f>
        <v>1.67E-3</v>
      </c>
      <c r="H3" s="2">
        <f>'Raw data and fitting summary'!H5</f>
        <v>1.67E-3</v>
      </c>
      <c r="I3" s="2">
        <f>'Raw data and fitting summary'!I5</f>
        <v>1.67E-2</v>
      </c>
      <c r="J3" s="2">
        <f>'Raw data and fitting summary'!J5</f>
        <v>1.67E-2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0.15224365933587283</v>
      </c>
      <c r="U3" s="4" t="s">
        <v>44</v>
      </c>
      <c r="V3">
        <f>'Raw data and fitting summary'!F44</f>
        <v>28.911784040286861</v>
      </c>
      <c r="W3">
        <f>'Raw data and fitting summary'!H44</f>
        <v>1.6998756864213958E-2</v>
      </c>
      <c r="X3" s="2">
        <f>C3</f>
        <v>0</v>
      </c>
      <c r="Y3" s="2">
        <f t="shared" ref="Y3:AM3" si="0">D3</f>
        <v>0</v>
      </c>
      <c r="Z3" s="2">
        <f t="shared" si="0"/>
        <v>1.6699999999999999E-4</v>
      </c>
      <c r="AA3" s="2">
        <f t="shared" si="0"/>
        <v>1.6699999999999999E-4</v>
      </c>
      <c r="AB3" s="2">
        <f t="shared" si="0"/>
        <v>1.67E-3</v>
      </c>
      <c r="AC3" s="2">
        <f t="shared" si="0"/>
        <v>1.67E-3</v>
      </c>
      <c r="AD3" s="2">
        <f t="shared" si="0"/>
        <v>1.67E-2</v>
      </c>
      <c r="AE3" s="2">
        <f t="shared" si="0"/>
        <v>1.67E-2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</v>
      </c>
      <c r="BH3" s="2">
        <f t="shared" si="1"/>
        <v>1.6699999999999999E-4</v>
      </c>
      <c r="BI3" s="2">
        <f t="shared" si="1"/>
        <v>1.6699999999999999E-4</v>
      </c>
      <c r="BJ3" s="2">
        <f t="shared" si="1"/>
        <v>1.67E-3</v>
      </c>
      <c r="BK3" s="2">
        <f t="shared" si="1"/>
        <v>1.67E-3</v>
      </c>
      <c r="BL3" s="2">
        <f t="shared" si="1"/>
        <v>1.67E-2</v>
      </c>
      <c r="BM3" s="2">
        <f t="shared" si="1"/>
        <v>1.67E-2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</v>
      </c>
      <c r="CP3" s="2">
        <f t="shared" si="3"/>
        <v>1.6699999999999999E-4</v>
      </c>
      <c r="CQ3" s="2">
        <f t="shared" si="3"/>
        <v>1.6699999999999999E-4</v>
      </c>
      <c r="CR3" s="2">
        <f t="shared" si="3"/>
        <v>1.67E-3</v>
      </c>
      <c r="CS3" s="2">
        <f t="shared" si="3"/>
        <v>1.67E-3</v>
      </c>
      <c r="CT3" s="2">
        <f t="shared" si="3"/>
        <v>1.67E-2</v>
      </c>
      <c r="CU3" s="2">
        <f t="shared" si="3"/>
        <v>1.67E-2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6.666666666666667</v>
      </c>
      <c r="C4">
        <f>'Raw data and fitting summary'!C6</f>
        <v>26.524999999999999</v>
      </c>
      <c r="D4">
        <f>'Raw data and fitting summary'!D6</f>
        <v>27.852</v>
      </c>
      <c r="E4">
        <f>'Raw data and fitting summary'!E6</f>
        <v>27.489000000000001</v>
      </c>
      <c r="F4">
        <f>'Raw data and fitting summary'!F6</f>
        <v>26.82</v>
      </c>
      <c r="G4">
        <f>'Raw data and fitting summary'!G6</f>
        <v>23.376999999999999</v>
      </c>
      <c r="H4">
        <f>'Raw data and fitting summary'!H6</f>
        <v>24.215</v>
      </c>
      <c r="I4">
        <f>'Raw data and fitting summary'!I6</f>
        <v>14.577999999999999</v>
      </c>
      <c r="J4">
        <f>'Raw data and fitting summary'!J6</f>
        <v>14.683999999999999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6.6871111972903146</v>
      </c>
      <c r="U4" s="4" t="s">
        <v>45</v>
      </c>
      <c r="V4">
        <f>'Raw data and fitting summary'!G44</f>
        <v>13.016303880980491</v>
      </c>
      <c r="X4">
        <f>(($V$3-(($V$3-$V$4)*($C$3/($C$3+$W$3))))*B4/((B4+($T$3-(($T$3-$T$4)*($C$3/($C$3+$W$3))))))*C20)</f>
        <v>28.266279760308723</v>
      </c>
      <c r="Y4">
        <f>(($V$3-(($V$3-$V$4)*($D$3/($D$3+$W$3))))*B4/((B4+($T$3-(($T$3-$T$4)*($D$3/($D$3+$W$3))))))*D20)</f>
        <v>28.266279760308723</v>
      </c>
      <c r="Z4">
        <f>(($V$3-(($V$3-$V$4)*($E$3/($E$3+$W$3))))*B4/((B4+($T$3-(($T$3-$T$4)*($E$3/($E$3+$W$3))))))*E20)</f>
        <v>27.855383024999103</v>
      </c>
      <c r="AA4">
        <f>(($V$3-(($V$3-$V$4)*($F$3/($F$3+$W$3))))*B4/((B4+($T$3-(($T$3-$T$4)*($F$3/($F$3+$W$3))))))*F20)</f>
        <v>27.855383024999103</v>
      </c>
      <c r="AB4">
        <f>(($V$3-(($V$3-$V$4)*($G$3/($G$3+$W$3))))*B4/((B4+($T$3-(($T$3-$T$4)*($G$3/($G$3+$W$3))))))*G20)</f>
        <v>24.753996399814817</v>
      </c>
      <c r="AC4">
        <f>(($V$3-(($V$3-$V$4)*($H$3/($H$3+$W$3))))*B4/((B4+($T$3-(($T$3-$T$4)*($H$3/($H$3+$W$3))))))*H20)</f>
        <v>24.753996399814817</v>
      </c>
      <c r="AD4">
        <f>(($V$3-(($V$3-$V$4)*($I$3/($I$3+$W$3))))*B4/((B4+($T$3-(($T$3-$T$4)*($I$3/($I$3+$W$3))))))*I20)</f>
        <v>13.943002961435303</v>
      </c>
      <c r="AE4">
        <f>(($V$3-(($V$3-$V$4)*($J$3/($J$3+$W$3))))*B4/((B4+($T$3-(($T$3-$T$4)*($J$3/($J$3+$W$3))))))*J20)</f>
        <v>13.943002961435303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28.266279760308723</v>
      </c>
      <c r="AP4">
        <f t="shared" ref="AP4:BD18" si="4">IFERROR(Y4, 0)</f>
        <v>28.266279760308723</v>
      </c>
      <c r="AQ4">
        <f t="shared" si="4"/>
        <v>27.855383024999103</v>
      </c>
      <c r="AR4">
        <f t="shared" si="4"/>
        <v>27.855383024999103</v>
      </c>
      <c r="AS4">
        <f t="shared" si="4"/>
        <v>24.753996399814817</v>
      </c>
      <c r="AT4">
        <f t="shared" si="4"/>
        <v>24.753996399814817</v>
      </c>
      <c r="AU4">
        <f t="shared" si="4"/>
        <v>13.943002961435303</v>
      </c>
      <c r="AV4">
        <f t="shared" si="4"/>
        <v>13.943002961435303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3.0320552036608106</v>
      </c>
      <c r="BG4">
        <f>(D4-AP4)^2</f>
        <v>0.17162771980145311</v>
      </c>
      <c r="BH4">
        <f t="shared" ref="BH4:BU18" si="5">(E4-AQ4)^2</f>
        <v>0.13423652100749278</v>
      </c>
      <c r="BI4">
        <f t="shared" si="5"/>
        <v>1.0720180084562927</v>
      </c>
      <c r="BJ4">
        <f t="shared" si="5"/>
        <v>1.8961190851029697</v>
      </c>
      <c r="BK4">
        <f t="shared" si="5"/>
        <v>0.29051711901333388</v>
      </c>
      <c r="BL4">
        <f t="shared" si="5"/>
        <v>0.40322123898593476</v>
      </c>
      <c r="BM4">
        <f t="shared" si="5"/>
        <v>0.5490766111616503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6.1602721513915513E-2</v>
      </c>
      <c r="BX4">
        <f t="shared" ref="BX4:CL18" si="6">ABS((AP4-D4)/AP4)</f>
        <v>1.4656324207561668E-2</v>
      </c>
      <c r="BY4">
        <f t="shared" si="6"/>
        <v>1.3153042077012116E-2</v>
      </c>
      <c r="BZ4">
        <f t="shared" si="6"/>
        <v>3.7169943923222579E-2</v>
      </c>
      <c r="CA4">
        <f t="shared" si="6"/>
        <v>5.5627236005622069E-2</v>
      </c>
      <c r="CB4">
        <f t="shared" si="6"/>
        <v>2.1774116433936664E-2</v>
      </c>
      <c r="CC4">
        <f t="shared" si="6"/>
        <v>4.5542344093379546E-2</v>
      </c>
      <c r="CD4">
        <f t="shared" si="6"/>
        <v>5.3144723601809926E-2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6.1602721513915513E-2</v>
      </c>
      <c r="CO4">
        <f t="shared" ref="CO4:DC18" si="7">IFERROR(BX4, 0)</f>
        <v>1.4656324207561668E-2</v>
      </c>
      <c r="CP4">
        <f t="shared" si="7"/>
        <v>1.3153042077012116E-2</v>
      </c>
      <c r="CQ4">
        <f t="shared" si="7"/>
        <v>3.7169943923222579E-2</v>
      </c>
      <c r="CR4">
        <f t="shared" si="7"/>
        <v>5.5627236005622069E-2</v>
      </c>
      <c r="CS4">
        <f t="shared" si="7"/>
        <v>2.1774116433936664E-2</v>
      </c>
      <c r="CT4">
        <f t="shared" si="7"/>
        <v>4.5542344093379546E-2</v>
      </c>
      <c r="CU4">
        <f t="shared" si="7"/>
        <v>5.3144723601809926E-2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3.3333333333333335</v>
      </c>
      <c r="C5">
        <f>'Raw data and fitting summary'!C7</f>
        <v>27.155999999999999</v>
      </c>
      <c r="D5">
        <f>'Raw data and fitting summary'!D7</f>
        <v>29.481999999999999</v>
      </c>
      <c r="E5">
        <f>'Raw data and fitting summary'!E7</f>
        <v>27.981999999999999</v>
      </c>
      <c r="F5">
        <f>'Raw data and fitting summary'!F7</f>
        <v>27.709</v>
      </c>
      <c r="G5">
        <f>'Raw data and fitting summary'!G7</f>
        <v>22.273</v>
      </c>
      <c r="H5">
        <f>'Raw data and fitting summary'!H7</f>
        <v>22.303999999999998</v>
      </c>
      <c r="I5">
        <f>'Raw data and fitting summary'!I7</f>
        <v>10.407</v>
      </c>
      <c r="J5">
        <f>'Raw data and fitting summary'!J7</f>
        <v>10.194000000000001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27.648969932470795</v>
      </c>
      <c r="Y5">
        <f t="shared" ref="Y5:Y18" si="8">(($V$3-(($V$3-$V$4)*($D$3/($D$3+$W$3))))*B5/((B5+($T$3-(($T$3-$T$4)*($D$3/($D$3+$W$3))))))*D21)</f>
        <v>27.648969932470795</v>
      </c>
      <c r="Z5">
        <f t="shared" ref="Z5:Z18" si="9">(($V$3-(($V$3-$V$4)*($E$3/($E$3+$W$3))))*B5/((B5+($T$3-(($T$3-$T$4)*($E$3/($E$3+$W$3))))))*E21)</f>
        <v>27.008458675287844</v>
      </c>
      <c r="AA5">
        <f t="shared" ref="AA5:AA18" si="10">(($V$3-(($V$3-$V$4)*($F$3/($F$3+$W$3))))*B5/((B5+($T$3-(($T$3-$T$4)*($F$3/($F$3+$W$3))))))*F21)</f>
        <v>27.008458675287844</v>
      </c>
      <c r="AB5">
        <f t="shared" ref="AB5:AB18" si="11">(($V$3-(($V$3-$V$4)*($G$3/($G$3+$W$3))))*B5/((B5+($T$3-(($T$3-$T$4)*($G$3/($G$3+$W$3))))))*G21)</f>
        <v>22.513399293911011</v>
      </c>
      <c r="AC5">
        <f t="shared" ref="AC5:AC18" si="12">(($V$3-(($V$3-$V$4)*($H$3/($H$3+$W$3))))*B5/((B5+($T$3-(($T$3-$T$4)*($H$3/($H$3+$W$3))))))*H21)</f>
        <v>22.513399293911011</v>
      </c>
      <c r="AD5">
        <f t="shared" ref="AD5:AD18" si="13">(($V$3-(($V$3-$V$4)*($I$3/($I$3+$W$3))))*B5/((B5+($T$3-(($T$3-$T$4)*($I$3/($I$3+$W$3))))))*I21)</f>
        <v>10.427508129743737</v>
      </c>
      <c r="AE5">
        <f t="shared" ref="AE5:AE18" si="14">(($V$3-(($V$3-$V$4)*($J$3/($J$3+$W$3))))*B5/((B5+($T$3-(($T$3-$T$4)*($J$3/($J$3+$W$3))))))*J21)</f>
        <v>10.427508129743737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27.648969932470795</v>
      </c>
      <c r="AP5">
        <f t="shared" si="4"/>
        <v>27.648969932470795</v>
      </c>
      <c r="AQ5">
        <f t="shared" si="4"/>
        <v>27.008458675287844</v>
      </c>
      <c r="AR5">
        <f t="shared" si="4"/>
        <v>27.008458675287844</v>
      </c>
      <c r="AS5">
        <f t="shared" si="4"/>
        <v>22.513399293911011</v>
      </c>
      <c r="AT5">
        <f t="shared" si="4"/>
        <v>22.513399293911011</v>
      </c>
      <c r="AU5">
        <f t="shared" si="4"/>
        <v>10.427508129743737</v>
      </c>
      <c r="AV5">
        <f t="shared" si="4"/>
        <v>10.427508129743737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0.24301935432026128</v>
      </c>
      <c r="BG5">
        <f t="shared" si="24"/>
        <v>3.3599992284661195</v>
      </c>
      <c r="BH5">
        <f t="shared" si="5"/>
        <v>0.94778271092229749</v>
      </c>
      <c r="BI5">
        <f t="shared" si="5"/>
        <v>0.49075814762946135</v>
      </c>
      <c r="BJ5">
        <f t="shared" si="5"/>
        <v>5.7791820512912706E-2</v>
      </c>
      <c r="BK5">
        <f t="shared" si="5"/>
        <v>4.3848064290430519E-2</v>
      </c>
      <c r="BL5">
        <f t="shared" si="5"/>
        <v>4.2058338558595263E-4</v>
      </c>
      <c r="BM5">
        <f t="shared" si="5"/>
        <v>5.4526046656417561E-2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1.7829594870073441E-2</v>
      </c>
      <c r="BX5">
        <f t="shared" si="6"/>
        <v>6.6296504788646904E-2</v>
      </c>
      <c r="BY5">
        <f t="shared" si="6"/>
        <v>3.6045793520343469E-2</v>
      </c>
      <c r="BZ5">
        <f t="shared" si="6"/>
        <v>2.5937849069230131E-2</v>
      </c>
      <c r="CA5">
        <f t="shared" si="6"/>
        <v>1.0678054023411279E-2</v>
      </c>
      <c r="CB5">
        <f t="shared" si="6"/>
        <v>9.301096257269624E-3</v>
      </c>
      <c r="CC5">
        <f t="shared" si="6"/>
        <v>1.9667335175926693E-3</v>
      </c>
      <c r="CD5">
        <f t="shared" si="6"/>
        <v>2.2393473765574986E-2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1.7829594870073441E-2</v>
      </c>
      <c r="CO5">
        <f t="shared" si="7"/>
        <v>6.6296504788646904E-2</v>
      </c>
      <c r="CP5">
        <f t="shared" si="7"/>
        <v>3.6045793520343469E-2</v>
      </c>
      <c r="CQ5">
        <f t="shared" si="7"/>
        <v>2.5937849069230131E-2</v>
      </c>
      <c r="CR5">
        <f t="shared" si="7"/>
        <v>1.0678054023411279E-2</v>
      </c>
      <c r="CS5">
        <f t="shared" si="7"/>
        <v>9.301096257269624E-3</v>
      </c>
      <c r="CT5">
        <f t="shared" si="7"/>
        <v>1.9667335175926693E-3</v>
      </c>
      <c r="CU5">
        <f t="shared" si="7"/>
        <v>2.2393473765574986E-2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1.6666666666666667</v>
      </c>
      <c r="C6">
        <f>'Raw data and fitting summary'!C8</f>
        <v>25.760999999999999</v>
      </c>
      <c r="D6">
        <f>'Raw data and fitting summary'!D8</f>
        <v>27.765999999999998</v>
      </c>
      <c r="E6">
        <f>'Raw data and fitting summary'!E8</f>
        <v>26.384</v>
      </c>
      <c r="F6">
        <f>'Raw data and fitting summary'!F8</f>
        <v>25.949000000000002</v>
      </c>
      <c r="G6">
        <f>'Raw data and fitting summary'!G8</f>
        <v>18.638000000000002</v>
      </c>
      <c r="H6">
        <f>'Raw data and fitting summary'!H8</f>
        <v>19.012</v>
      </c>
      <c r="I6">
        <f>'Raw data and fitting summary'!I8</f>
        <v>6.5579999999999998</v>
      </c>
      <c r="J6">
        <f>'Raw data and fitting summary'!J8</f>
        <v>6.38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26.491853966056464</v>
      </c>
      <c r="Y6">
        <f t="shared" si="8"/>
        <v>26.491853966056464</v>
      </c>
      <c r="Z6">
        <f t="shared" si="9"/>
        <v>25.460254545069006</v>
      </c>
      <c r="AA6">
        <f t="shared" si="10"/>
        <v>25.460254545069006</v>
      </c>
      <c r="AB6">
        <f t="shared" si="11"/>
        <v>19.062526818194012</v>
      </c>
      <c r="AC6">
        <f t="shared" si="12"/>
        <v>19.062526818194012</v>
      </c>
      <c r="AD6">
        <f t="shared" si="13"/>
        <v>6.9319551758289153</v>
      </c>
      <c r="AE6">
        <f t="shared" si="14"/>
        <v>6.9319551758289153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26.491853966056464</v>
      </c>
      <c r="AP6">
        <f t="shared" si="4"/>
        <v>26.491853966056464</v>
      </c>
      <c r="AQ6">
        <f t="shared" si="4"/>
        <v>25.460254545069006</v>
      </c>
      <c r="AR6">
        <f t="shared" si="4"/>
        <v>25.460254545069006</v>
      </c>
      <c r="AS6">
        <f t="shared" si="4"/>
        <v>19.062526818194012</v>
      </c>
      <c r="AT6">
        <f t="shared" si="4"/>
        <v>19.062526818194012</v>
      </c>
      <c r="AU6">
        <f t="shared" si="4"/>
        <v>6.9319551758289153</v>
      </c>
      <c r="AV6">
        <f t="shared" si="4"/>
        <v>6.9319551758289153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0.53414751970046415</v>
      </c>
      <c r="BG6">
        <f t="shared" si="24"/>
        <v>1.6234481158140379</v>
      </c>
      <c r="BH6">
        <f t="shared" si="5"/>
        <v>0.85330566550566989</v>
      </c>
      <c r="BI6">
        <f t="shared" si="5"/>
        <v>0.23887211971570599</v>
      </c>
      <c r="BJ6">
        <f t="shared" si="5"/>
        <v>0.18022301936593044</v>
      </c>
      <c r="BK6">
        <f t="shared" si="5"/>
        <v>2.5529593568107143E-3</v>
      </c>
      <c r="BL6">
        <f t="shared" si="5"/>
        <v>0.13984247352923507</v>
      </c>
      <c r="BM6">
        <f t="shared" si="5"/>
        <v>0.30465451612432892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2.7587875389653547E-2</v>
      </c>
      <c r="BX6">
        <f t="shared" si="6"/>
        <v>4.8095766931830236E-2</v>
      </c>
      <c r="BY6">
        <f t="shared" si="6"/>
        <v>3.628186251224657E-2</v>
      </c>
      <c r="BZ6">
        <f t="shared" si="6"/>
        <v>1.9196408820887186E-2</v>
      </c>
      <c r="CA6">
        <f t="shared" si="6"/>
        <v>2.2270227984090004E-2</v>
      </c>
      <c r="CB6">
        <f t="shared" si="6"/>
        <v>2.6505834549587085E-3</v>
      </c>
      <c r="CC6">
        <f t="shared" si="6"/>
        <v>5.3946565773082676E-2</v>
      </c>
      <c r="CD6">
        <f t="shared" si="6"/>
        <v>7.9624746817973074E-2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2.7587875389653547E-2</v>
      </c>
      <c r="CO6">
        <f t="shared" si="7"/>
        <v>4.8095766931830236E-2</v>
      </c>
      <c r="CP6">
        <f t="shared" si="7"/>
        <v>3.628186251224657E-2</v>
      </c>
      <c r="CQ6">
        <f t="shared" si="7"/>
        <v>1.9196408820887186E-2</v>
      </c>
      <c r="CR6">
        <f t="shared" si="7"/>
        <v>2.2270227984090004E-2</v>
      </c>
      <c r="CS6">
        <f t="shared" si="7"/>
        <v>2.6505834549587085E-3</v>
      </c>
      <c r="CT6">
        <f t="shared" si="7"/>
        <v>5.3946565773082676E-2</v>
      </c>
      <c r="CU6">
        <f t="shared" si="7"/>
        <v>7.9624746817973074E-2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0.83333333333333337</v>
      </c>
      <c r="C7">
        <f>'Raw data and fitting summary'!C9</f>
        <v>23.734999999999999</v>
      </c>
      <c r="D7">
        <f>'Raw data and fitting summary'!D9</f>
        <v>25.552</v>
      </c>
      <c r="E7">
        <f>'Raw data and fitting summary'!E9</f>
        <v>23.757000000000001</v>
      </c>
      <c r="F7">
        <f>'Raw data and fitting summary'!F9</f>
        <v>23.119</v>
      </c>
      <c r="G7">
        <f>'Raw data and fitting summary'!G9</f>
        <v>14.420999999999999</v>
      </c>
      <c r="H7">
        <f>'Raw data and fitting summary'!H9</f>
        <v>14.677</v>
      </c>
      <c r="I7">
        <f>'Raw data and fitting summary'!I9</f>
        <v>3.8860000000000001</v>
      </c>
      <c r="J7">
        <f>'Raw data and fitting summary'!J9</f>
        <v>3.746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24.445734372973757</v>
      </c>
      <c r="Y7">
        <f t="shared" si="8"/>
        <v>24.445734372973757</v>
      </c>
      <c r="Z7">
        <f t="shared" si="9"/>
        <v>22.841563598701008</v>
      </c>
      <c r="AA7">
        <f t="shared" si="10"/>
        <v>22.841563598701008</v>
      </c>
      <c r="AB7">
        <f t="shared" si="11"/>
        <v>14.589841009425086</v>
      </c>
      <c r="AC7">
        <f t="shared" si="12"/>
        <v>14.589841009425086</v>
      </c>
      <c r="AD7">
        <f t="shared" si="13"/>
        <v>4.1497571962416062</v>
      </c>
      <c r="AE7">
        <f t="shared" si="14"/>
        <v>4.1497571962416062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24.445734372973757</v>
      </c>
      <c r="AP7">
        <f t="shared" si="4"/>
        <v>24.445734372973757</v>
      </c>
      <c r="AQ7">
        <f t="shared" si="4"/>
        <v>22.841563598701008</v>
      </c>
      <c r="AR7">
        <f t="shared" si="4"/>
        <v>22.841563598701008</v>
      </c>
      <c r="AS7">
        <f t="shared" si="4"/>
        <v>14.589841009425086</v>
      </c>
      <c r="AT7">
        <f t="shared" si="4"/>
        <v>14.589841009425086</v>
      </c>
      <c r="AU7">
        <f t="shared" si="4"/>
        <v>4.1497571962416062</v>
      </c>
      <c r="AV7">
        <f t="shared" si="4"/>
        <v>4.1497571962416062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0.50514334892639978</v>
      </c>
      <c r="BG7">
        <f t="shared" si="24"/>
        <v>1.2238236375397666</v>
      </c>
      <c r="BH7">
        <f t="shared" si="5"/>
        <v>0.83802380482325234</v>
      </c>
      <c r="BI7">
        <f t="shared" si="5"/>
        <v>7.6970956765735357E-2</v>
      </c>
      <c r="BJ7">
        <f t="shared" si="5"/>
        <v>2.8507286463682301E-2</v>
      </c>
      <c r="BK7">
        <f t="shared" si="5"/>
        <v>7.5966896380378216E-3</v>
      </c>
      <c r="BL7">
        <f t="shared" si="5"/>
        <v>6.9567858569233115E-2</v>
      </c>
      <c r="BM7">
        <f t="shared" si="5"/>
        <v>0.16301987351688291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2.9073962848893475E-2</v>
      </c>
      <c r="BX7">
        <f t="shared" si="6"/>
        <v>4.5253933064464888E-2</v>
      </c>
      <c r="BY7">
        <f t="shared" si="6"/>
        <v>4.007765919103079E-2</v>
      </c>
      <c r="BZ7">
        <f t="shared" si="6"/>
        <v>1.214612126267791E-2</v>
      </c>
      <c r="CA7">
        <f t="shared" si="6"/>
        <v>1.157250509556719E-2</v>
      </c>
      <c r="CB7">
        <f t="shared" si="6"/>
        <v>5.9739506769544834E-3</v>
      </c>
      <c r="CC7">
        <f t="shared" si="6"/>
        <v>6.3559669582713987E-2</v>
      </c>
      <c r="CD7">
        <f t="shared" si="6"/>
        <v>9.7296583184983715E-2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2.9073962848893475E-2</v>
      </c>
      <c r="CO7">
        <f t="shared" si="7"/>
        <v>4.5253933064464888E-2</v>
      </c>
      <c r="CP7">
        <f t="shared" si="7"/>
        <v>4.007765919103079E-2</v>
      </c>
      <c r="CQ7">
        <f t="shared" si="7"/>
        <v>1.214612126267791E-2</v>
      </c>
      <c r="CR7">
        <f t="shared" si="7"/>
        <v>1.157250509556719E-2</v>
      </c>
      <c r="CS7">
        <f t="shared" si="7"/>
        <v>5.9739506769544834E-3</v>
      </c>
      <c r="CT7">
        <f t="shared" si="7"/>
        <v>6.3559669582713987E-2</v>
      </c>
      <c r="CU7">
        <f t="shared" si="7"/>
        <v>9.7296583184983715E-2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0.41666666666666669</v>
      </c>
      <c r="C8">
        <f>'Raw data and fitting summary'!C10</f>
        <v>20.762</v>
      </c>
      <c r="D8">
        <f>'Raw data and fitting summary'!D10</f>
        <v>21.474</v>
      </c>
      <c r="E8">
        <f>'Raw data and fitting summary'!E10</f>
        <v>19.367999999999999</v>
      </c>
      <c r="F8">
        <f>'Raw data and fitting summary'!F10</f>
        <v>19.524999999999999</v>
      </c>
      <c r="G8">
        <f>'Raw data and fitting summary'!G10</f>
        <v>10.095000000000001</v>
      </c>
      <c r="H8">
        <f>'Raw data and fitting summary'!H10</f>
        <v>10.037000000000001</v>
      </c>
      <c r="I8">
        <f>'Raw data and fitting summary'!I10</f>
        <v>2.2599999999999998</v>
      </c>
      <c r="J8">
        <f>'Raw data and fitting summary'!J10</f>
        <v>2.2200000000000002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7"/>
        <v>21.174825157592736</v>
      </c>
      <c r="Y8">
        <f t="shared" si="8"/>
        <v>21.174825157592736</v>
      </c>
      <c r="Z8">
        <f t="shared" si="9"/>
        <v>18.944521172128827</v>
      </c>
      <c r="AA8">
        <f t="shared" si="10"/>
        <v>18.944521172128827</v>
      </c>
      <c r="AB8">
        <f t="shared" si="11"/>
        <v>9.9300287079209806</v>
      </c>
      <c r="AC8">
        <f t="shared" si="12"/>
        <v>9.9300287079209806</v>
      </c>
      <c r="AD8">
        <f t="shared" si="13"/>
        <v>2.3019464293336016</v>
      </c>
      <c r="AE8">
        <f t="shared" si="14"/>
        <v>2.3019464293336016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21.174825157592736</v>
      </c>
      <c r="AP8">
        <f t="shared" si="4"/>
        <v>21.174825157592736</v>
      </c>
      <c r="AQ8">
        <f t="shared" si="4"/>
        <v>18.944521172128827</v>
      </c>
      <c r="AR8">
        <f t="shared" si="4"/>
        <v>18.944521172128827</v>
      </c>
      <c r="AS8">
        <f t="shared" si="4"/>
        <v>9.9300287079209806</v>
      </c>
      <c r="AT8">
        <f t="shared" si="4"/>
        <v>9.9300287079209806</v>
      </c>
      <c r="AU8">
        <f t="shared" si="4"/>
        <v>2.3019464293336016</v>
      </c>
      <c r="AV8">
        <f t="shared" si="4"/>
        <v>2.3019464293336016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0.17042461074146656</v>
      </c>
      <c r="BG8">
        <f t="shared" si="24"/>
        <v>8.9505586329411649E-2</v>
      </c>
      <c r="BH8">
        <f t="shared" si="5"/>
        <v>0.1793343176551416</v>
      </c>
      <c r="BI8">
        <f t="shared" si="5"/>
        <v>0.3369556696066896</v>
      </c>
      <c r="BJ8">
        <f t="shared" si="5"/>
        <v>2.7215527210221347E-2</v>
      </c>
      <c r="BK8">
        <f t="shared" si="5"/>
        <v>1.1442857329055056E-2</v>
      </c>
      <c r="BL8">
        <f t="shared" si="5"/>
        <v>1.7595029338388513E-3</v>
      </c>
      <c r="BM8">
        <f t="shared" si="5"/>
        <v>6.7152172805269297E-3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5"/>
        <v>1.9496036190159844E-2</v>
      </c>
      <c r="BX8">
        <f t="shared" si="6"/>
        <v>1.4128798711709242E-2</v>
      </c>
      <c r="BY8">
        <f t="shared" si="6"/>
        <v>2.2353630583928075E-2</v>
      </c>
      <c r="BZ8">
        <f t="shared" si="6"/>
        <v>3.064098704828561E-2</v>
      </c>
      <c r="CA8">
        <f t="shared" si="6"/>
        <v>1.66133751403383E-2</v>
      </c>
      <c r="CB8">
        <f t="shared" si="6"/>
        <v>1.0772505823038701E-2</v>
      </c>
      <c r="CC8">
        <f t="shared" si="6"/>
        <v>1.8222157040268326E-2</v>
      </c>
      <c r="CD8">
        <f t="shared" si="6"/>
        <v>3.5598756030705878E-2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1.9496036190159844E-2</v>
      </c>
      <c r="CO8">
        <f t="shared" si="7"/>
        <v>1.4128798711709242E-2</v>
      </c>
      <c r="CP8">
        <f t="shared" si="7"/>
        <v>2.2353630583928075E-2</v>
      </c>
      <c r="CQ8">
        <f t="shared" si="7"/>
        <v>3.064098704828561E-2</v>
      </c>
      <c r="CR8">
        <f t="shared" si="7"/>
        <v>1.66133751403383E-2</v>
      </c>
      <c r="CS8">
        <f t="shared" si="7"/>
        <v>1.0772505823038701E-2</v>
      </c>
      <c r="CT8">
        <f t="shared" si="7"/>
        <v>1.8222157040268326E-2</v>
      </c>
      <c r="CU8">
        <f t="shared" si="7"/>
        <v>3.5598756030705878E-2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0.20833333333333334</v>
      </c>
      <c r="C9">
        <f>'Raw data and fitting summary'!C11</f>
        <v>15.382999999999999</v>
      </c>
      <c r="D9">
        <f>'Raw data and fitting summary'!D11</f>
        <v>16.04</v>
      </c>
      <c r="E9">
        <f>'Raw data and fitting summary'!E11</f>
        <v>14.238</v>
      </c>
      <c r="F9">
        <f>'Raw data and fitting summary'!F11</f>
        <v>14.058999999999999</v>
      </c>
      <c r="G9">
        <f>'Raw data and fitting summary'!G11</f>
        <v>6.4009999999999998</v>
      </c>
      <c r="H9">
        <f>'Raw data and fitting summary'!H11</f>
        <v>6.4320000000000004</v>
      </c>
      <c r="I9">
        <f>'Raw data and fitting summary'!I11</f>
        <v>1.2689999999999999</v>
      </c>
      <c r="J9">
        <f>'Raw data and fitting summary'!J11</f>
        <v>1.2090000000000001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22.823672949743482</v>
      </c>
      <c r="X9">
        <f t="shared" si="27"/>
        <v>16.704583110360019</v>
      </c>
      <c r="Y9">
        <f t="shared" si="8"/>
        <v>16.704583110360019</v>
      </c>
      <c r="Z9">
        <f t="shared" si="9"/>
        <v>14.124802544339577</v>
      </c>
      <c r="AA9">
        <f t="shared" si="10"/>
        <v>14.124802544339577</v>
      </c>
      <c r="AB9">
        <f t="shared" si="11"/>
        <v>6.0594219216783873</v>
      </c>
      <c r="AC9">
        <f t="shared" si="12"/>
        <v>6.0594219216783873</v>
      </c>
      <c r="AD9">
        <f t="shared" si="13"/>
        <v>1.2175981669172562</v>
      </c>
      <c r="AE9">
        <f t="shared" si="14"/>
        <v>1.2175981669172562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16.704583110360019</v>
      </c>
      <c r="AP9">
        <f t="shared" si="4"/>
        <v>16.704583110360019</v>
      </c>
      <c r="AQ9">
        <f t="shared" si="4"/>
        <v>14.124802544339577</v>
      </c>
      <c r="AR9">
        <f t="shared" si="4"/>
        <v>14.124802544339577</v>
      </c>
      <c r="AS9">
        <f t="shared" si="4"/>
        <v>6.0594219216783873</v>
      </c>
      <c r="AT9">
        <f t="shared" si="4"/>
        <v>6.0594219216783873</v>
      </c>
      <c r="AU9">
        <f t="shared" si="4"/>
        <v>1.2175981669172562</v>
      </c>
      <c r="AV9">
        <f t="shared" si="4"/>
        <v>1.2175981669172562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1.7465819175888653</v>
      </c>
      <c r="BG9">
        <f t="shared" si="24"/>
        <v>0.44167071057579871</v>
      </c>
      <c r="BH9">
        <f t="shared" si="5"/>
        <v>1.2813663967993367E-2</v>
      </c>
      <c r="BI9">
        <f t="shared" si="5"/>
        <v>4.3299748415620695E-3</v>
      </c>
      <c r="BJ9">
        <f t="shared" si="5"/>
        <v>0.11667558358988563</v>
      </c>
      <c r="BK9">
        <f t="shared" si="5"/>
        <v>0.13881442444582603</v>
      </c>
      <c r="BL9">
        <f t="shared" si="5"/>
        <v>2.6421484442662457E-3</v>
      </c>
      <c r="BM9">
        <f t="shared" si="5"/>
        <v>7.392847433699766E-5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5"/>
        <v>7.9115001052638495E-2</v>
      </c>
      <c r="BX9">
        <f t="shared" si="6"/>
        <v>3.9784477467614994E-2</v>
      </c>
      <c r="BY9">
        <f t="shared" si="6"/>
        <v>8.0140911920772908E-3</v>
      </c>
      <c r="BZ9">
        <f t="shared" si="6"/>
        <v>4.6586523339363422E-3</v>
      </c>
      <c r="CA9">
        <f t="shared" si="6"/>
        <v>5.6371396931375828E-2</v>
      </c>
      <c r="CB9">
        <f t="shared" si="6"/>
        <v>6.1487396510328064E-2</v>
      </c>
      <c r="CC9">
        <f t="shared" si="6"/>
        <v>4.221576089662165E-2</v>
      </c>
      <c r="CD9">
        <f t="shared" si="6"/>
        <v>7.0615800441168244E-3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7.9115001052638495E-2</v>
      </c>
      <c r="CO9">
        <f t="shared" si="7"/>
        <v>3.9784477467614994E-2</v>
      </c>
      <c r="CP9">
        <f t="shared" si="7"/>
        <v>8.0140911920772908E-3</v>
      </c>
      <c r="CQ9">
        <f t="shared" si="7"/>
        <v>4.6586523339363422E-3</v>
      </c>
      <c r="CR9">
        <f t="shared" si="7"/>
        <v>5.6371396931375828E-2</v>
      </c>
      <c r="CS9">
        <f t="shared" si="7"/>
        <v>6.1487396510328064E-2</v>
      </c>
      <c r="CT9">
        <f t="shared" si="7"/>
        <v>4.221576089662165E-2</v>
      </c>
      <c r="CU9">
        <f t="shared" si="7"/>
        <v>7.0615800441168244E-3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1.5542625772577539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6.666666666666667</v>
      </c>
      <c r="AN20">
        <f>IFERROR(AM20, NA())</f>
        <v>6.666666666666667</v>
      </c>
      <c r="AO20">
        <f>IFERROR(X4, NA())</f>
        <v>28.266279760308723</v>
      </c>
      <c r="AP20">
        <f t="shared" ref="AP20:BD34" si="30">IFERROR(Y4, NA())</f>
        <v>28.266279760308723</v>
      </c>
      <c r="AQ20">
        <f t="shared" si="30"/>
        <v>27.855383024999103</v>
      </c>
      <c r="AR20">
        <f t="shared" si="30"/>
        <v>27.855383024999103</v>
      </c>
      <c r="AS20">
        <f t="shared" si="30"/>
        <v>24.753996399814817</v>
      </c>
      <c r="AT20">
        <f t="shared" si="30"/>
        <v>24.753996399814817</v>
      </c>
      <c r="AU20">
        <f t="shared" si="30"/>
        <v>13.943002961435303</v>
      </c>
      <c r="AV20">
        <f t="shared" si="30"/>
        <v>13.943002961435303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26.524999999999999</v>
      </c>
      <c r="BF20">
        <f t="shared" si="31"/>
        <v>27.852</v>
      </c>
      <c r="BG20">
        <f t="shared" si="31"/>
        <v>27.489000000000001</v>
      </c>
      <c r="BH20">
        <f t="shared" si="31"/>
        <v>26.82</v>
      </c>
      <c r="BI20">
        <f t="shared" si="31"/>
        <v>23.376999999999999</v>
      </c>
      <c r="BJ20">
        <f t="shared" si="31"/>
        <v>24.215</v>
      </c>
      <c r="BK20">
        <f t="shared" si="31"/>
        <v>14.577999999999999</v>
      </c>
      <c r="BL20">
        <f t="shared" si="31"/>
        <v>14.683999999999999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>
        <f t="shared" si="28"/>
        <v>1</v>
      </c>
      <c r="J21">
        <f t="shared" si="28"/>
        <v>1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26.524999999999999</v>
      </c>
      <c r="X21">
        <f>IFERROR(W21, NA())</f>
        <v>26.524999999999999</v>
      </c>
      <c r="Y21">
        <f>AO20</f>
        <v>28.266279760308723</v>
      </c>
      <c r="AA21">
        <f t="shared" ref="AA21:AA35" si="33">X4-C4</f>
        <v>1.7412797603087249</v>
      </c>
      <c r="AB21">
        <f>IFERROR(AA21,"")</f>
        <v>1.7412797603087249</v>
      </c>
      <c r="AC21">
        <v>5</v>
      </c>
      <c r="AM21">
        <f t="shared" si="29"/>
        <v>3.3333333333333335</v>
      </c>
      <c r="AN21">
        <f t="shared" ref="AN21:AN34" si="34">IFERROR(AM21, NA())</f>
        <v>3.3333333333333335</v>
      </c>
      <c r="AO21">
        <f t="shared" ref="AO21:AO34" si="35">IFERROR(X5, NA())</f>
        <v>27.648969932470795</v>
      </c>
      <c r="AP21">
        <f t="shared" si="30"/>
        <v>27.648969932470795</v>
      </c>
      <c r="AQ21">
        <f t="shared" si="30"/>
        <v>27.008458675287844</v>
      </c>
      <c r="AR21">
        <f t="shared" si="30"/>
        <v>27.008458675287844</v>
      </c>
      <c r="AS21">
        <f t="shared" si="30"/>
        <v>22.513399293911011</v>
      </c>
      <c r="AT21">
        <f t="shared" si="30"/>
        <v>22.513399293911011</v>
      </c>
      <c r="AU21">
        <f t="shared" si="30"/>
        <v>10.427508129743737</v>
      </c>
      <c r="AV21">
        <f t="shared" si="30"/>
        <v>10.427508129743737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27.155999999999999</v>
      </c>
      <c r="BF21">
        <f t="shared" si="31"/>
        <v>29.481999999999999</v>
      </c>
      <c r="BG21">
        <f t="shared" si="31"/>
        <v>27.981999999999999</v>
      </c>
      <c r="BH21">
        <f t="shared" si="31"/>
        <v>27.709</v>
      </c>
      <c r="BI21">
        <f t="shared" si="31"/>
        <v>22.273</v>
      </c>
      <c r="BJ21">
        <f t="shared" si="31"/>
        <v>22.303999999999998</v>
      </c>
      <c r="BK21">
        <f t="shared" si="31"/>
        <v>10.407</v>
      </c>
      <c r="BL21">
        <f t="shared" si="31"/>
        <v>10.194000000000001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>
        <f t="shared" si="28"/>
        <v>1</v>
      </c>
      <c r="J22">
        <f t="shared" si="28"/>
        <v>1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27.155999999999999</v>
      </c>
      <c r="X22">
        <f>IFERROR(W22, NA())</f>
        <v>27.155999999999999</v>
      </c>
      <c r="Y22">
        <f t="shared" ref="Y22:Y34" si="36">AO21</f>
        <v>27.648969932470795</v>
      </c>
      <c r="AA22">
        <f t="shared" si="33"/>
        <v>0.49296993247079612</v>
      </c>
      <c r="AB22">
        <f t="shared" ref="AB22:AB85" si="37">IFERROR(AA22,"")</f>
        <v>0.49296993247079612</v>
      </c>
      <c r="AC22">
        <v>5</v>
      </c>
      <c r="AM22">
        <f t="shared" si="29"/>
        <v>1.6666666666666667</v>
      </c>
      <c r="AN22">
        <f t="shared" si="34"/>
        <v>1.6666666666666667</v>
      </c>
      <c r="AO22">
        <f t="shared" si="35"/>
        <v>26.491853966056464</v>
      </c>
      <c r="AP22">
        <f t="shared" si="30"/>
        <v>26.491853966056464</v>
      </c>
      <c r="AQ22">
        <f t="shared" si="30"/>
        <v>25.460254545069006</v>
      </c>
      <c r="AR22">
        <f t="shared" si="30"/>
        <v>25.460254545069006</v>
      </c>
      <c r="AS22">
        <f t="shared" si="30"/>
        <v>19.062526818194012</v>
      </c>
      <c r="AT22">
        <f t="shared" si="30"/>
        <v>19.062526818194012</v>
      </c>
      <c r="AU22">
        <f t="shared" si="30"/>
        <v>6.9319551758289153</v>
      </c>
      <c r="AV22">
        <f t="shared" si="30"/>
        <v>6.9319551758289153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25.760999999999999</v>
      </c>
      <c r="BF22">
        <f t="shared" si="31"/>
        <v>27.765999999999998</v>
      </c>
      <c r="BG22">
        <f t="shared" si="31"/>
        <v>26.384</v>
      </c>
      <c r="BH22">
        <f t="shared" si="31"/>
        <v>25.949000000000002</v>
      </c>
      <c r="BI22">
        <f t="shared" si="31"/>
        <v>18.638000000000002</v>
      </c>
      <c r="BJ22">
        <f t="shared" si="31"/>
        <v>19.012</v>
      </c>
      <c r="BK22">
        <f t="shared" si="31"/>
        <v>6.5579999999999998</v>
      </c>
      <c r="BL22">
        <f t="shared" si="31"/>
        <v>6.38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>
        <f t="shared" si="28"/>
        <v>1</v>
      </c>
      <c r="J23">
        <f t="shared" si="28"/>
        <v>1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25.760999999999999</v>
      </c>
      <c r="X23">
        <f>IFERROR(W23, NA())</f>
        <v>25.760999999999999</v>
      </c>
      <c r="Y23">
        <f t="shared" si="36"/>
        <v>26.491853966056464</v>
      </c>
      <c r="AA23">
        <f t="shared" si="33"/>
        <v>0.7308539660564648</v>
      </c>
      <c r="AB23">
        <f t="shared" si="37"/>
        <v>0.7308539660564648</v>
      </c>
      <c r="AC23">
        <v>5</v>
      </c>
      <c r="AM23">
        <f t="shared" si="29"/>
        <v>0.83333333333333337</v>
      </c>
      <c r="AN23">
        <f t="shared" si="34"/>
        <v>0.83333333333333337</v>
      </c>
      <c r="AO23">
        <f t="shared" si="35"/>
        <v>24.445734372973757</v>
      </c>
      <c r="AP23">
        <f t="shared" si="30"/>
        <v>24.445734372973757</v>
      </c>
      <c r="AQ23">
        <f t="shared" si="30"/>
        <v>22.841563598701008</v>
      </c>
      <c r="AR23">
        <f t="shared" si="30"/>
        <v>22.841563598701008</v>
      </c>
      <c r="AS23">
        <f t="shared" si="30"/>
        <v>14.589841009425086</v>
      </c>
      <c r="AT23">
        <f t="shared" si="30"/>
        <v>14.589841009425086</v>
      </c>
      <c r="AU23">
        <f t="shared" si="30"/>
        <v>4.1497571962416062</v>
      </c>
      <c r="AV23">
        <f t="shared" si="30"/>
        <v>4.1497571962416062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23.734999999999999</v>
      </c>
      <c r="BF23">
        <f t="shared" si="31"/>
        <v>25.552</v>
      </c>
      <c r="BG23">
        <f t="shared" si="31"/>
        <v>23.757000000000001</v>
      </c>
      <c r="BH23">
        <f t="shared" si="31"/>
        <v>23.119</v>
      </c>
      <c r="BI23">
        <f t="shared" si="31"/>
        <v>14.420999999999999</v>
      </c>
      <c r="BJ23">
        <f t="shared" si="31"/>
        <v>14.677</v>
      </c>
      <c r="BK23">
        <f t="shared" si="31"/>
        <v>3.8860000000000001</v>
      </c>
      <c r="BL23">
        <f t="shared" si="31"/>
        <v>3.746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>
        <f t="shared" si="28"/>
        <v>1</v>
      </c>
      <c r="H24">
        <f t="shared" si="28"/>
        <v>1</v>
      </c>
      <c r="I24">
        <f t="shared" si="28"/>
        <v>1</v>
      </c>
      <c r="J24">
        <f t="shared" si="28"/>
        <v>1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23.734999999999999</v>
      </c>
      <c r="X24">
        <f>IFERROR(W24, NA())</f>
        <v>23.734999999999999</v>
      </c>
      <c r="Y24">
        <f t="shared" si="36"/>
        <v>24.445734372973757</v>
      </c>
      <c r="AA24">
        <f t="shared" si="33"/>
        <v>0.71073437297375719</v>
      </c>
      <c r="AB24">
        <f t="shared" si="37"/>
        <v>0.71073437297375719</v>
      </c>
      <c r="AC24">
        <v>5</v>
      </c>
      <c r="AM24">
        <f t="shared" si="29"/>
        <v>0.41666666666666669</v>
      </c>
      <c r="AN24">
        <f t="shared" si="34"/>
        <v>0.41666666666666669</v>
      </c>
      <c r="AO24">
        <f t="shared" si="35"/>
        <v>21.174825157592736</v>
      </c>
      <c r="AP24">
        <f t="shared" si="30"/>
        <v>21.174825157592736</v>
      </c>
      <c r="AQ24">
        <f t="shared" si="30"/>
        <v>18.944521172128827</v>
      </c>
      <c r="AR24">
        <f t="shared" si="30"/>
        <v>18.944521172128827</v>
      </c>
      <c r="AS24">
        <f t="shared" si="30"/>
        <v>9.9300287079209806</v>
      </c>
      <c r="AT24">
        <f t="shared" si="30"/>
        <v>9.9300287079209806</v>
      </c>
      <c r="AU24">
        <f t="shared" si="30"/>
        <v>2.3019464293336016</v>
      </c>
      <c r="AV24">
        <f t="shared" si="30"/>
        <v>2.3019464293336016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20.762</v>
      </c>
      <c r="BF24">
        <f t="shared" si="31"/>
        <v>21.474</v>
      </c>
      <c r="BG24">
        <f t="shared" si="31"/>
        <v>19.367999999999999</v>
      </c>
      <c r="BH24">
        <f t="shared" si="31"/>
        <v>19.524999999999999</v>
      </c>
      <c r="BI24">
        <f t="shared" si="31"/>
        <v>10.095000000000001</v>
      </c>
      <c r="BJ24">
        <f t="shared" si="31"/>
        <v>10.037000000000001</v>
      </c>
      <c r="BK24">
        <f t="shared" si="31"/>
        <v>2.2599999999999998</v>
      </c>
      <c r="BL24">
        <f t="shared" si="31"/>
        <v>2.2200000000000002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>
        <f t="shared" si="28"/>
        <v>1</v>
      </c>
      <c r="C25">
        <f t="shared" si="28"/>
        <v>1</v>
      </c>
      <c r="D25">
        <f t="shared" si="28"/>
        <v>1</v>
      </c>
      <c r="E25">
        <f t="shared" si="28"/>
        <v>1</v>
      </c>
      <c r="F25">
        <f t="shared" si="28"/>
        <v>1</v>
      </c>
      <c r="G25">
        <f t="shared" si="28"/>
        <v>1</v>
      </c>
      <c r="H25">
        <f t="shared" si="28"/>
        <v>1</v>
      </c>
      <c r="I25">
        <f t="shared" si="28"/>
        <v>1</v>
      </c>
      <c r="J25">
        <f t="shared" si="28"/>
        <v>1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>
        <f t="shared" si="32"/>
        <v>20.762</v>
      </c>
      <c r="X25">
        <f t="shared" ref="X25:X88" si="38">IFERROR(W25, NA())</f>
        <v>20.762</v>
      </c>
      <c r="Y25">
        <f t="shared" si="36"/>
        <v>21.174825157592736</v>
      </c>
      <c r="AA25">
        <f t="shared" si="33"/>
        <v>0.41282515759273508</v>
      </c>
      <c r="AB25">
        <f t="shared" si="37"/>
        <v>0.41282515759273508</v>
      </c>
      <c r="AC25">
        <v>5</v>
      </c>
      <c r="AM25">
        <f t="shared" si="29"/>
        <v>0.20833333333333334</v>
      </c>
      <c r="AN25">
        <f t="shared" si="34"/>
        <v>0.20833333333333334</v>
      </c>
      <c r="AO25">
        <f t="shared" si="35"/>
        <v>16.704583110360019</v>
      </c>
      <c r="AP25">
        <f t="shared" si="30"/>
        <v>16.704583110360019</v>
      </c>
      <c r="AQ25">
        <f t="shared" si="30"/>
        <v>14.124802544339577</v>
      </c>
      <c r="AR25">
        <f t="shared" si="30"/>
        <v>14.124802544339577</v>
      </c>
      <c r="AS25">
        <f t="shared" si="30"/>
        <v>6.0594219216783873</v>
      </c>
      <c r="AT25">
        <f t="shared" si="30"/>
        <v>6.0594219216783873</v>
      </c>
      <c r="AU25">
        <f t="shared" si="30"/>
        <v>1.2175981669172562</v>
      </c>
      <c r="AV25">
        <f t="shared" si="30"/>
        <v>1.2175981669172562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15.382999999999999</v>
      </c>
      <c r="BF25">
        <f t="shared" si="31"/>
        <v>16.04</v>
      </c>
      <c r="BG25">
        <f t="shared" si="31"/>
        <v>14.238</v>
      </c>
      <c r="BH25">
        <f t="shared" si="31"/>
        <v>14.058999999999999</v>
      </c>
      <c r="BI25">
        <f t="shared" si="31"/>
        <v>6.4009999999999998</v>
      </c>
      <c r="BJ25">
        <f t="shared" si="31"/>
        <v>6.4320000000000004</v>
      </c>
      <c r="BK25">
        <f t="shared" si="31"/>
        <v>1.2689999999999999</v>
      </c>
      <c r="BL25">
        <f t="shared" si="31"/>
        <v>1.2090000000000001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>
        <f t="shared" si="32"/>
        <v>15.382999999999999</v>
      </c>
      <c r="X26">
        <f t="shared" si="38"/>
        <v>15.382999999999999</v>
      </c>
      <c r="Y26">
        <f t="shared" si="36"/>
        <v>16.704583110360019</v>
      </c>
      <c r="AA26">
        <f t="shared" si="33"/>
        <v>1.3215831103600202</v>
      </c>
      <c r="AB26">
        <f t="shared" si="37"/>
        <v>1.3215831103600202</v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27.852</v>
      </c>
      <c r="X36">
        <f t="shared" si="38"/>
        <v>27.852</v>
      </c>
      <c r="Y36">
        <f>AP20</f>
        <v>28.266279760308723</v>
      </c>
      <c r="AA36">
        <f t="shared" ref="AA36:AA50" si="40">Y4-D4</f>
        <v>0.41427976030872316</v>
      </c>
      <c r="AB36">
        <f t="shared" si="37"/>
        <v>0.41427976030872316</v>
      </c>
      <c r="AC36">
        <v>5</v>
      </c>
      <c r="AN36">
        <f t="shared" ref="AN36:BT43" si="41">1/AN20</f>
        <v>0.15</v>
      </c>
      <c r="AO36">
        <f>1/AO20</f>
        <v>3.5377842732745884E-2</v>
      </c>
      <c r="AP36">
        <f t="shared" si="41"/>
        <v>3.5377842732745884E-2</v>
      </c>
      <c r="AQ36">
        <f t="shared" si="41"/>
        <v>3.5899703805994686E-2</v>
      </c>
      <c r="AR36">
        <f t="shared" si="41"/>
        <v>3.5899703805994686E-2</v>
      </c>
      <c r="AS36">
        <f t="shared" si="41"/>
        <v>4.0397517388646019E-2</v>
      </c>
      <c r="AT36">
        <f t="shared" si="41"/>
        <v>4.0397517388646019E-2</v>
      </c>
      <c r="AU36">
        <f t="shared" si="41"/>
        <v>7.1720561400286709E-2</v>
      </c>
      <c r="AV36">
        <f t="shared" si="41"/>
        <v>7.1720561400286709E-2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3.7700282752120645E-2</v>
      </c>
      <c r="BF36">
        <f t="shared" si="41"/>
        <v>3.5904064340083294E-2</v>
      </c>
      <c r="BG36">
        <f t="shared" si="41"/>
        <v>3.6378187638691842E-2</v>
      </c>
      <c r="BH36">
        <f t="shared" si="41"/>
        <v>3.7285607755406409E-2</v>
      </c>
      <c r="BI36">
        <f t="shared" si="41"/>
        <v>4.2777088591350473E-2</v>
      </c>
      <c r="BJ36">
        <f t="shared" si="41"/>
        <v>4.1296716911005574E-2</v>
      </c>
      <c r="BK36">
        <f t="shared" si="41"/>
        <v>6.8596515297022917E-2</v>
      </c>
      <c r="BL36">
        <f t="shared" si="41"/>
        <v>6.8101334786161816E-2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29.481999999999999</v>
      </c>
      <c r="X37">
        <f t="shared" si="38"/>
        <v>29.481999999999999</v>
      </c>
      <c r="Y37">
        <f t="shared" ref="Y37:Y49" si="42">AP21</f>
        <v>27.648969932470795</v>
      </c>
      <c r="AA37">
        <f t="shared" si="40"/>
        <v>-1.8330300675292044</v>
      </c>
      <c r="AB37">
        <f t="shared" si="37"/>
        <v>-1.8330300675292044</v>
      </c>
      <c r="AC37">
        <v>5</v>
      </c>
      <c r="AN37">
        <f t="shared" si="41"/>
        <v>0.3</v>
      </c>
      <c r="AO37">
        <f t="shared" si="41"/>
        <v>3.6167712664970049E-2</v>
      </c>
      <c r="AP37">
        <f t="shared" si="41"/>
        <v>3.6167712664970049E-2</v>
      </c>
      <c r="AQ37">
        <f t="shared" si="41"/>
        <v>3.7025437549865751E-2</v>
      </c>
      <c r="AR37">
        <f t="shared" si="41"/>
        <v>3.7025437549865751E-2</v>
      </c>
      <c r="AS37">
        <f t="shared" si="41"/>
        <v>4.4417992456184115E-2</v>
      </c>
      <c r="AT37">
        <f t="shared" si="41"/>
        <v>4.4417992456184115E-2</v>
      </c>
      <c r="AU37">
        <f t="shared" si="41"/>
        <v>9.5900188957663821E-2</v>
      </c>
      <c r="AV37">
        <f t="shared" si="41"/>
        <v>9.5900188957663821E-2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3.6824274561791132E-2</v>
      </c>
      <c r="BF37">
        <f t="shared" si="41"/>
        <v>3.3919001424598062E-2</v>
      </c>
      <c r="BG37">
        <f t="shared" si="41"/>
        <v>3.5737259666928742E-2</v>
      </c>
      <c r="BH37">
        <f t="shared" si="41"/>
        <v>3.60893572485474E-2</v>
      </c>
      <c r="BI37">
        <f t="shared" si="41"/>
        <v>4.4897409419476494E-2</v>
      </c>
      <c r="BJ37">
        <f t="shared" si="41"/>
        <v>4.483500717360115E-2</v>
      </c>
      <c r="BK37">
        <f t="shared" si="41"/>
        <v>9.6089170750456421E-2</v>
      </c>
      <c r="BL37">
        <f t="shared" si="41"/>
        <v>9.8096919756719636E-2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27.765999999999998</v>
      </c>
      <c r="X38">
        <f t="shared" si="38"/>
        <v>27.765999999999998</v>
      </c>
      <c r="Y38">
        <f t="shared" si="42"/>
        <v>26.491853966056464</v>
      </c>
      <c r="AA38">
        <f t="shared" si="40"/>
        <v>-1.2741460339435342</v>
      </c>
      <c r="AB38">
        <f t="shared" si="37"/>
        <v>-1.2741460339435342</v>
      </c>
      <c r="AC38">
        <v>5</v>
      </c>
      <c r="AN38">
        <f t="shared" si="41"/>
        <v>0.6</v>
      </c>
      <c r="AO38">
        <f t="shared" si="41"/>
        <v>3.7747452529418364E-2</v>
      </c>
      <c r="AP38">
        <f t="shared" si="41"/>
        <v>3.7747452529418364E-2</v>
      </c>
      <c r="AQ38">
        <f t="shared" si="41"/>
        <v>3.927690503760789E-2</v>
      </c>
      <c r="AR38">
        <f t="shared" si="41"/>
        <v>3.927690503760789E-2</v>
      </c>
      <c r="AS38">
        <f t="shared" si="41"/>
        <v>5.245894259126032E-2</v>
      </c>
      <c r="AT38">
        <f t="shared" si="41"/>
        <v>5.245894259126032E-2</v>
      </c>
      <c r="AU38">
        <f t="shared" si="41"/>
        <v>0.144259444072418</v>
      </c>
      <c r="AV38">
        <f t="shared" si="41"/>
        <v>0.144259444072418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3.8818368852140836E-2</v>
      </c>
      <c r="BF38">
        <f t="shared" si="41"/>
        <v>3.6015270474681269E-2</v>
      </c>
      <c r="BG38">
        <f t="shared" si="41"/>
        <v>3.7901758641600967E-2</v>
      </c>
      <c r="BH38">
        <f t="shared" si="41"/>
        <v>3.8537130525261087E-2</v>
      </c>
      <c r="BI38">
        <f t="shared" si="41"/>
        <v>5.3653825517759414E-2</v>
      </c>
      <c r="BJ38">
        <f t="shared" si="41"/>
        <v>5.2598358931201343E-2</v>
      </c>
      <c r="BK38">
        <f t="shared" si="41"/>
        <v>0.15248551387618176</v>
      </c>
      <c r="BL38">
        <f t="shared" si="41"/>
        <v>0.15673981191222572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25.552</v>
      </c>
      <c r="X39">
        <f t="shared" si="38"/>
        <v>25.552</v>
      </c>
      <c r="Y39">
        <f t="shared" si="42"/>
        <v>24.445734372973757</v>
      </c>
      <c r="AA39">
        <f t="shared" si="40"/>
        <v>-1.106265627026243</v>
      </c>
      <c r="AB39">
        <f t="shared" si="37"/>
        <v>-1.106265627026243</v>
      </c>
      <c r="AC39">
        <v>5</v>
      </c>
      <c r="AN39">
        <f t="shared" si="41"/>
        <v>1.2</v>
      </c>
      <c r="AO39">
        <f t="shared" si="41"/>
        <v>4.0906932258315001E-2</v>
      </c>
      <c r="AP39">
        <f t="shared" si="41"/>
        <v>4.0906932258315001E-2</v>
      </c>
      <c r="AQ39">
        <f t="shared" si="41"/>
        <v>4.3779840013092174E-2</v>
      </c>
      <c r="AR39">
        <f t="shared" si="41"/>
        <v>4.3779840013092174E-2</v>
      </c>
      <c r="AS39">
        <f t="shared" si="41"/>
        <v>6.8540842861412724E-2</v>
      </c>
      <c r="AT39">
        <f t="shared" si="41"/>
        <v>6.8540842861412724E-2</v>
      </c>
      <c r="AU39">
        <f t="shared" si="41"/>
        <v>0.24097795430192639</v>
      </c>
      <c r="AV39">
        <f t="shared" si="41"/>
        <v>0.24097795430192639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4.2131872761744259E-2</v>
      </c>
      <c r="BF39">
        <f t="shared" si="41"/>
        <v>3.9135879774577331E-2</v>
      </c>
      <c r="BG39">
        <f t="shared" si="41"/>
        <v>4.2092856842193875E-2</v>
      </c>
      <c r="BH39">
        <f t="shared" si="41"/>
        <v>4.325446602361694E-2</v>
      </c>
      <c r="BI39">
        <f t="shared" si="41"/>
        <v>6.9343318771236395E-2</v>
      </c>
      <c r="BJ39">
        <f t="shared" si="41"/>
        <v>6.8133814812291346E-2</v>
      </c>
      <c r="BK39">
        <f t="shared" si="41"/>
        <v>0.2573340195573855</v>
      </c>
      <c r="BL39">
        <f t="shared" si="41"/>
        <v>0.26695141484249868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>
        <f t="shared" si="39"/>
        <v>21.474</v>
      </c>
      <c r="X40">
        <f t="shared" si="38"/>
        <v>21.474</v>
      </c>
      <c r="Y40">
        <f t="shared" si="42"/>
        <v>21.174825157592736</v>
      </c>
      <c r="AA40">
        <f t="shared" si="40"/>
        <v>-0.29917484240726466</v>
      </c>
      <c r="AB40">
        <f t="shared" si="37"/>
        <v>-0.29917484240726466</v>
      </c>
      <c r="AC40">
        <v>5</v>
      </c>
      <c r="AN40">
        <f t="shared" si="41"/>
        <v>2.4</v>
      </c>
      <c r="AO40">
        <f t="shared" si="41"/>
        <v>4.7225891716108283E-2</v>
      </c>
      <c r="AP40">
        <f t="shared" si="41"/>
        <v>4.7225891716108283E-2</v>
      </c>
      <c r="AQ40">
        <f t="shared" si="41"/>
        <v>5.2785709964060727E-2</v>
      </c>
      <c r="AR40">
        <f t="shared" si="41"/>
        <v>5.2785709964060727E-2</v>
      </c>
      <c r="AS40">
        <f t="shared" si="41"/>
        <v>0.1007046434017175</v>
      </c>
      <c r="AT40">
        <f t="shared" si="41"/>
        <v>0.1007046434017175</v>
      </c>
      <c r="AU40">
        <f t="shared" si="41"/>
        <v>0.43441497476094326</v>
      </c>
      <c r="AV40">
        <f t="shared" si="41"/>
        <v>0.43441497476094326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>
        <f t="shared" si="41"/>
        <v>4.816491667469415E-2</v>
      </c>
      <c r="BF40">
        <f t="shared" si="41"/>
        <v>4.6567942628294681E-2</v>
      </c>
      <c r="BG40">
        <f t="shared" si="41"/>
        <v>5.163155720776539E-2</v>
      </c>
      <c r="BH40">
        <f t="shared" si="41"/>
        <v>5.1216389244558264E-2</v>
      </c>
      <c r="BI40">
        <f t="shared" si="41"/>
        <v>9.9058940069341253E-2</v>
      </c>
      <c r="BJ40">
        <f t="shared" si="41"/>
        <v>9.963136395337252E-2</v>
      </c>
      <c r="BK40">
        <f t="shared" si="41"/>
        <v>0.44247787610619471</v>
      </c>
      <c r="BL40">
        <f t="shared" si="41"/>
        <v>0.4504504504504504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>
        <f t="shared" si="39"/>
        <v>16.04</v>
      </c>
      <c r="X41">
        <f t="shared" si="38"/>
        <v>16.04</v>
      </c>
      <c r="Y41">
        <f t="shared" si="42"/>
        <v>16.704583110360019</v>
      </c>
      <c r="AA41">
        <f t="shared" si="40"/>
        <v>0.66458311036002016</v>
      </c>
      <c r="AB41">
        <f t="shared" si="37"/>
        <v>0.66458311036002016</v>
      </c>
      <c r="AC41">
        <v>5</v>
      </c>
      <c r="AN41">
        <f t="shared" si="41"/>
        <v>4.8</v>
      </c>
      <c r="AO41">
        <f t="shared" si="41"/>
        <v>5.9863810631694832E-2</v>
      </c>
      <c r="AP41">
        <f t="shared" si="41"/>
        <v>5.9863810631694832E-2</v>
      </c>
      <c r="AQ41">
        <f t="shared" si="41"/>
        <v>7.0797449865997841E-2</v>
      </c>
      <c r="AR41">
        <f t="shared" si="41"/>
        <v>7.0797449865997841E-2</v>
      </c>
      <c r="AS41">
        <f t="shared" si="41"/>
        <v>0.16503224448232712</v>
      </c>
      <c r="AT41">
        <f t="shared" si="41"/>
        <v>0.16503224448232712</v>
      </c>
      <c r="AU41">
        <f t="shared" si="41"/>
        <v>0.82128901567897694</v>
      </c>
      <c r="AV41">
        <f t="shared" si="41"/>
        <v>0.82128901567897694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>
        <f t="shared" si="41"/>
        <v>6.5006825716700259E-2</v>
      </c>
      <c r="BF41">
        <f t="shared" si="41"/>
        <v>6.2344139650872821E-2</v>
      </c>
      <c r="BG41">
        <f t="shared" si="41"/>
        <v>7.0234583508919798E-2</v>
      </c>
      <c r="BH41">
        <f t="shared" si="41"/>
        <v>7.1128814282665917E-2</v>
      </c>
      <c r="BI41">
        <f t="shared" si="41"/>
        <v>0.15622558975160131</v>
      </c>
      <c r="BJ41">
        <f t="shared" si="41"/>
        <v>0.15547263681592038</v>
      </c>
      <c r="BK41">
        <f t="shared" si="41"/>
        <v>0.78802206461780933</v>
      </c>
      <c r="BL41">
        <f t="shared" si="41"/>
        <v>0.82712985938792383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27.489000000000001</v>
      </c>
      <c r="X51">
        <f t="shared" si="38"/>
        <v>27.489000000000001</v>
      </c>
      <c r="Y51">
        <f>AQ20</f>
        <v>27.855383024999103</v>
      </c>
      <c r="AA51">
        <f t="shared" ref="AA51:AA65" si="45">Z4-E4</f>
        <v>0.36638302499910225</v>
      </c>
      <c r="AB51">
        <f t="shared" si="37"/>
        <v>0.36638302499910225</v>
      </c>
      <c r="AC51">
        <v>5</v>
      </c>
    </row>
    <row r="52" spans="23:72">
      <c r="W52">
        <f t="shared" ref="W52:W65" si="46">E5*E21</f>
        <v>27.981999999999999</v>
      </c>
      <c r="X52">
        <f t="shared" si="38"/>
        <v>27.981999999999999</v>
      </c>
      <c r="Y52">
        <f t="shared" ref="Y52:Y65" si="47">AQ21</f>
        <v>27.008458675287844</v>
      </c>
      <c r="AA52">
        <f t="shared" si="45"/>
        <v>-0.97354132471215493</v>
      </c>
      <c r="AB52">
        <f t="shared" si="37"/>
        <v>-0.97354132471215493</v>
      </c>
      <c r="AC52">
        <v>5</v>
      </c>
      <c r="AO52">
        <f t="shared" ref="AO52:BD66" si="48">C4*C20</f>
        <v>26.524999999999999</v>
      </c>
      <c r="AP52">
        <f t="shared" si="48"/>
        <v>27.852</v>
      </c>
      <c r="AQ52">
        <f t="shared" si="48"/>
        <v>27.489000000000001</v>
      </c>
      <c r="AR52">
        <f t="shared" si="48"/>
        <v>26.82</v>
      </c>
      <c r="AS52">
        <f t="shared" si="48"/>
        <v>23.376999999999999</v>
      </c>
      <c r="AT52">
        <f t="shared" si="48"/>
        <v>24.215</v>
      </c>
      <c r="AU52">
        <f t="shared" si="48"/>
        <v>14.577999999999999</v>
      </c>
      <c r="AV52">
        <f t="shared" si="48"/>
        <v>14.683999999999999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26.384</v>
      </c>
      <c r="X53">
        <f t="shared" si="38"/>
        <v>26.384</v>
      </c>
      <c r="Y53">
        <f t="shared" si="47"/>
        <v>25.460254545069006</v>
      </c>
      <c r="AA53">
        <f t="shared" si="45"/>
        <v>-0.92374545493099447</v>
      </c>
      <c r="AB53">
        <f t="shared" si="37"/>
        <v>-0.92374545493099447</v>
      </c>
      <c r="AC53">
        <v>5</v>
      </c>
      <c r="AO53">
        <f t="shared" si="48"/>
        <v>27.155999999999999</v>
      </c>
      <c r="AP53">
        <f t="shared" si="48"/>
        <v>29.481999999999999</v>
      </c>
      <c r="AQ53">
        <f t="shared" si="48"/>
        <v>27.981999999999999</v>
      </c>
      <c r="AR53">
        <f t="shared" si="48"/>
        <v>27.709</v>
      </c>
      <c r="AS53">
        <f t="shared" si="48"/>
        <v>22.273</v>
      </c>
      <c r="AT53">
        <f t="shared" si="48"/>
        <v>22.303999999999998</v>
      </c>
      <c r="AU53">
        <f t="shared" si="48"/>
        <v>10.407</v>
      </c>
      <c r="AV53">
        <f t="shared" si="48"/>
        <v>10.194000000000001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23.757000000000001</v>
      </c>
      <c r="X54">
        <f t="shared" si="38"/>
        <v>23.757000000000001</v>
      </c>
      <c r="Y54">
        <f t="shared" si="47"/>
        <v>22.841563598701008</v>
      </c>
      <c r="AA54">
        <f t="shared" si="45"/>
        <v>-0.91543640129899373</v>
      </c>
      <c r="AB54">
        <f t="shared" si="37"/>
        <v>-0.91543640129899373</v>
      </c>
      <c r="AC54">
        <v>5</v>
      </c>
      <c r="AO54">
        <f t="shared" si="48"/>
        <v>25.760999999999999</v>
      </c>
      <c r="AP54">
        <f t="shared" si="48"/>
        <v>27.765999999999998</v>
      </c>
      <c r="AQ54">
        <f t="shared" si="48"/>
        <v>26.384</v>
      </c>
      <c r="AR54">
        <f t="shared" si="48"/>
        <v>25.949000000000002</v>
      </c>
      <c r="AS54">
        <f t="shared" si="48"/>
        <v>18.638000000000002</v>
      </c>
      <c r="AT54">
        <f t="shared" si="48"/>
        <v>19.012</v>
      </c>
      <c r="AU54">
        <f t="shared" si="48"/>
        <v>6.5579999999999998</v>
      </c>
      <c r="AV54">
        <f t="shared" si="48"/>
        <v>6.38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>
        <f t="shared" si="46"/>
        <v>19.367999999999999</v>
      </c>
      <c r="X55">
        <f t="shared" si="38"/>
        <v>19.367999999999999</v>
      </c>
      <c r="Y55">
        <f t="shared" si="47"/>
        <v>18.944521172128827</v>
      </c>
      <c r="AA55">
        <f t="shared" si="45"/>
        <v>-0.42347882787117186</v>
      </c>
      <c r="AB55">
        <f t="shared" si="37"/>
        <v>-0.42347882787117186</v>
      </c>
      <c r="AC55">
        <v>5</v>
      </c>
      <c r="AO55">
        <f t="shared" si="48"/>
        <v>23.734999999999999</v>
      </c>
      <c r="AP55">
        <f t="shared" si="48"/>
        <v>25.552</v>
      </c>
      <c r="AQ55">
        <f t="shared" si="48"/>
        <v>23.757000000000001</v>
      </c>
      <c r="AR55">
        <f t="shared" si="48"/>
        <v>23.119</v>
      </c>
      <c r="AS55">
        <f t="shared" si="48"/>
        <v>14.420999999999999</v>
      </c>
      <c r="AT55">
        <f t="shared" si="48"/>
        <v>14.677</v>
      </c>
      <c r="AU55">
        <f t="shared" si="48"/>
        <v>3.8860000000000001</v>
      </c>
      <c r="AV55">
        <f t="shared" si="48"/>
        <v>3.746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>
        <f t="shared" si="46"/>
        <v>14.238</v>
      </c>
      <c r="X56">
        <f t="shared" si="38"/>
        <v>14.238</v>
      </c>
      <c r="Y56">
        <f t="shared" si="47"/>
        <v>14.124802544339577</v>
      </c>
      <c r="AA56">
        <f t="shared" si="45"/>
        <v>-0.11319745566042272</v>
      </c>
      <c r="AB56">
        <f t="shared" si="37"/>
        <v>-0.11319745566042272</v>
      </c>
      <c r="AC56">
        <v>5</v>
      </c>
      <c r="AO56">
        <f t="shared" si="48"/>
        <v>20.762</v>
      </c>
      <c r="AP56">
        <f t="shared" si="48"/>
        <v>21.474</v>
      </c>
      <c r="AQ56">
        <f t="shared" si="48"/>
        <v>19.367999999999999</v>
      </c>
      <c r="AR56">
        <f t="shared" si="48"/>
        <v>19.524999999999999</v>
      </c>
      <c r="AS56">
        <f t="shared" si="48"/>
        <v>10.095000000000001</v>
      </c>
      <c r="AT56">
        <f t="shared" si="48"/>
        <v>10.037000000000001</v>
      </c>
      <c r="AU56">
        <f t="shared" si="48"/>
        <v>2.2599999999999998</v>
      </c>
      <c r="AV56">
        <f t="shared" si="48"/>
        <v>2.2200000000000002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>
        <f t="shared" si="48"/>
        <v>15.382999999999999</v>
      </c>
      <c r="AP57">
        <f t="shared" si="48"/>
        <v>16.04</v>
      </c>
      <c r="AQ57">
        <f t="shared" si="48"/>
        <v>14.238</v>
      </c>
      <c r="AR57">
        <f t="shared" si="48"/>
        <v>14.058999999999999</v>
      </c>
      <c r="AS57">
        <f t="shared" si="48"/>
        <v>6.4009999999999998</v>
      </c>
      <c r="AT57">
        <f t="shared" si="48"/>
        <v>6.4320000000000004</v>
      </c>
      <c r="AU57">
        <f t="shared" si="48"/>
        <v>1.2689999999999999</v>
      </c>
      <c r="AV57">
        <f t="shared" si="48"/>
        <v>1.2090000000000001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26.82</v>
      </c>
      <c r="X66">
        <f t="shared" si="38"/>
        <v>26.82</v>
      </c>
      <c r="Y66">
        <f>AR20</f>
        <v>27.855383024999103</v>
      </c>
      <c r="AA66">
        <f t="shared" ref="AA66:AA80" si="49">AA4-F4</f>
        <v>1.0353830249991027</v>
      </c>
      <c r="AB66">
        <f t="shared" si="37"/>
        <v>1.0353830249991027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27.709</v>
      </c>
      <c r="X67">
        <f t="shared" si="38"/>
        <v>27.709</v>
      </c>
      <c r="Y67">
        <f t="shared" ref="Y67:Y80" si="51">AR21</f>
        <v>27.008458675287844</v>
      </c>
      <c r="AA67">
        <f t="shared" si="49"/>
        <v>-0.70054132471215524</v>
      </c>
      <c r="AB67">
        <f t="shared" si="37"/>
        <v>-0.70054132471215524</v>
      </c>
      <c r="AC67">
        <v>5</v>
      </c>
    </row>
    <row r="68" spans="23:74" ht="15" thickBot="1">
      <c r="W68">
        <f t="shared" si="50"/>
        <v>25.949000000000002</v>
      </c>
      <c r="X68">
        <f t="shared" si="38"/>
        <v>25.949000000000002</v>
      </c>
      <c r="Y68">
        <f t="shared" si="51"/>
        <v>25.460254545069006</v>
      </c>
      <c r="AA68">
        <f t="shared" si="49"/>
        <v>-0.48874545493099575</v>
      </c>
      <c r="AB68">
        <f t="shared" si="37"/>
        <v>-0.48874545493099575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0</v>
      </c>
      <c r="AR68" s="76">
        <f t="shared" si="52"/>
        <v>1.6699999999999999E-4</v>
      </c>
      <c r="AS68" s="76">
        <f t="shared" si="52"/>
        <v>1.6699999999999999E-4</v>
      </c>
      <c r="AT68" s="76">
        <f t="shared" si="52"/>
        <v>1.67E-3</v>
      </c>
      <c r="AU68" s="76">
        <f t="shared" si="52"/>
        <v>1.67E-3</v>
      </c>
      <c r="AV68" s="76">
        <f t="shared" si="52"/>
        <v>1.67E-2</v>
      </c>
      <c r="AW68" s="76">
        <f t="shared" si="52"/>
        <v>1.67E-2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0</v>
      </c>
      <c r="BH68" s="76">
        <f t="shared" si="53"/>
        <v>1.6699999999999999E-4</v>
      </c>
      <c r="BI68" s="76">
        <f t="shared" si="53"/>
        <v>1.6699999999999999E-4</v>
      </c>
      <c r="BJ68" s="76">
        <f t="shared" si="53"/>
        <v>1.67E-3</v>
      </c>
      <c r="BK68" s="76">
        <f t="shared" si="53"/>
        <v>1.67E-3</v>
      </c>
      <c r="BL68" s="76">
        <f t="shared" si="53"/>
        <v>1.67E-2</v>
      </c>
      <c r="BM68" s="76">
        <f t="shared" si="53"/>
        <v>1.67E-2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>
        <f t="shared" si="50"/>
        <v>23.119</v>
      </c>
      <c r="X69">
        <f t="shared" si="38"/>
        <v>23.119</v>
      </c>
      <c r="Y69">
        <f t="shared" si="51"/>
        <v>22.841563598701008</v>
      </c>
      <c r="AA69">
        <f t="shared" si="49"/>
        <v>-0.27743640129899205</v>
      </c>
      <c r="AB69">
        <f t="shared" si="37"/>
        <v>-0.27743640129899205</v>
      </c>
      <c r="AC69">
        <v>5</v>
      </c>
      <c r="AN69">
        <v>1</v>
      </c>
      <c r="AO69">
        <f>AN36</f>
        <v>0.15</v>
      </c>
      <c r="AP69">
        <f>AO36</f>
        <v>3.5377842732745884E-2</v>
      </c>
      <c r="AQ69">
        <f t="shared" ref="AP69:BU77" si="54">AP36</f>
        <v>3.5377842732745884E-2</v>
      </c>
      <c r="AR69">
        <f t="shared" si="54"/>
        <v>3.5899703805994686E-2</v>
      </c>
      <c r="AS69">
        <f t="shared" si="54"/>
        <v>3.5899703805994686E-2</v>
      </c>
      <c r="AT69">
        <f t="shared" si="54"/>
        <v>4.0397517388646019E-2</v>
      </c>
      <c r="AU69">
        <f t="shared" si="54"/>
        <v>4.0397517388646019E-2</v>
      </c>
      <c r="AV69">
        <f t="shared" si="54"/>
        <v>7.1720561400286709E-2</v>
      </c>
      <c r="AW69">
        <f t="shared" si="54"/>
        <v>7.1720561400286709E-2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3.7700282752120645E-2</v>
      </c>
      <c r="BG69">
        <f t="shared" si="54"/>
        <v>3.5904064340083294E-2</v>
      </c>
      <c r="BH69">
        <f t="shared" si="54"/>
        <v>3.6378187638691842E-2</v>
      </c>
      <c r="BI69">
        <f t="shared" si="54"/>
        <v>3.7285607755406409E-2</v>
      </c>
      <c r="BJ69">
        <f t="shared" si="54"/>
        <v>4.2777088591350473E-2</v>
      </c>
      <c r="BK69">
        <f t="shared" si="54"/>
        <v>4.1296716911005574E-2</v>
      </c>
      <c r="BL69">
        <f t="shared" si="54"/>
        <v>6.8596515297022917E-2</v>
      </c>
      <c r="BM69">
        <f t="shared" si="54"/>
        <v>6.8101334786161816E-2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>
        <f t="shared" si="50"/>
        <v>19.524999999999999</v>
      </c>
      <c r="X70">
        <f t="shared" si="38"/>
        <v>19.524999999999999</v>
      </c>
      <c r="Y70">
        <f t="shared" si="51"/>
        <v>18.944521172128827</v>
      </c>
      <c r="AA70">
        <f t="shared" si="49"/>
        <v>-0.58047882787117189</v>
      </c>
      <c r="AB70">
        <f t="shared" si="37"/>
        <v>-0.58047882787117189</v>
      </c>
      <c r="AC70">
        <v>5</v>
      </c>
      <c r="AN70">
        <v>2</v>
      </c>
      <c r="AO70">
        <f t="shared" ref="AO70:BD83" si="55">AN37</f>
        <v>0.3</v>
      </c>
      <c r="AP70">
        <f t="shared" si="55"/>
        <v>3.6167712664970049E-2</v>
      </c>
      <c r="AQ70">
        <f t="shared" si="55"/>
        <v>3.6167712664970049E-2</v>
      </c>
      <c r="AR70">
        <f t="shared" si="55"/>
        <v>3.7025437549865751E-2</v>
      </c>
      <c r="AS70">
        <f t="shared" si="55"/>
        <v>3.7025437549865751E-2</v>
      </c>
      <c r="AT70">
        <f t="shared" si="55"/>
        <v>4.4417992456184115E-2</v>
      </c>
      <c r="AU70">
        <f t="shared" si="55"/>
        <v>4.4417992456184115E-2</v>
      </c>
      <c r="AV70">
        <f t="shared" si="55"/>
        <v>9.5900188957663821E-2</v>
      </c>
      <c r="AW70">
        <f t="shared" si="55"/>
        <v>9.5900188957663821E-2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3.6824274561791132E-2</v>
      </c>
      <c r="BG70">
        <f t="shared" si="54"/>
        <v>3.3919001424598062E-2</v>
      </c>
      <c r="BH70">
        <f t="shared" si="54"/>
        <v>3.5737259666928742E-2</v>
      </c>
      <c r="BI70">
        <f t="shared" si="54"/>
        <v>3.60893572485474E-2</v>
      </c>
      <c r="BJ70">
        <f t="shared" si="54"/>
        <v>4.4897409419476494E-2</v>
      </c>
      <c r="BK70">
        <f t="shared" si="54"/>
        <v>4.483500717360115E-2</v>
      </c>
      <c r="BL70">
        <f t="shared" si="54"/>
        <v>9.6089170750456421E-2</v>
      </c>
      <c r="BM70">
        <f t="shared" si="54"/>
        <v>9.8096919756719636E-2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>
        <f t="shared" si="50"/>
        <v>14.058999999999999</v>
      </c>
      <c r="X71">
        <f t="shared" si="38"/>
        <v>14.058999999999999</v>
      </c>
      <c r="Y71">
        <f t="shared" si="51"/>
        <v>14.124802544339577</v>
      </c>
      <c r="AA71">
        <f t="shared" si="49"/>
        <v>6.5802544339577551E-2</v>
      </c>
      <c r="AB71">
        <f t="shared" si="37"/>
        <v>6.5802544339577551E-2</v>
      </c>
      <c r="AC71">
        <v>5</v>
      </c>
      <c r="AN71">
        <v>3</v>
      </c>
      <c r="AO71">
        <f t="shared" si="55"/>
        <v>0.6</v>
      </c>
      <c r="AP71">
        <f t="shared" si="54"/>
        <v>3.7747452529418364E-2</v>
      </c>
      <c r="AQ71">
        <f t="shared" si="54"/>
        <v>3.7747452529418364E-2</v>
      </c>
      <c r="AR71">
        <f t="shared" si="54"/>
        <v>3.927690503760789E-2</v>
      </c>
      <c r="AS71">
        <f t="shared" si="54"/>
        <v>3.927690503760789E-2</v>
      </c>
      <c r="AT71">
        <f t="shared" si="54"/>
        <v>5.245894259126032E-2</v>
      </c>
      <c r="AU71">
        <f t="shared" si="54"/>
        <v>5.245894259126032E-2</v>
      </c>
      <c r="AV71">
        <f t="shared" si="54"/>
        <v>0.144259444072418</v>
      </c>
      <c r="AW71">
        <f t="shared" si="54"/>
        <v>0.144259444072418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3.8818368852140836E-2</v>
      </c>
      <c r="BG71">
        <f t="shared" si="54"/>
        <v>3.6015270474681269E-2</v>
      </c>
      <c r="BH71">
        <f t="shared" si="54"/>
        <v>3.7901758641600967E-2</v>
      </c>
      <c r="BI71">
        <f t="shared" si="54"/>
        <v>3.8537130525261087E-2</v>
      </c>
      <c r="BJ71">
        <f t="shared" si="54"/>
        <v>5.3653825517759414E-2</v>
      </c>
      <c r="BK71">
        <f t="shared" si="54"/>
        <v>5.2598358931201343E-2</v>
      </c>
      <c r="BL71">
        <f t="shared" si="54"/>
        <v>0.15248551387618176</v>
      </c>
      <c r="BM71">
        <f t="shared" si="54"/>
        <v>0.15673981191222572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1.2</v>
      </c>
      <c r="AP72">
        <f t="shared" si="54"/>
        <v>4.0906932258315001E-2</v>
      </c>
      <c r="AQ72">
        <f t="shared" si="54"/>
        <v>4.0906932258315001E-2</v>
      </c>
      <c r="AR72">
        <f t="shared" si="54"/>
        <v>4.3779840013092174E-2</v>
      </c>
      <c r="AS72">
        <f t="shared" si="54"/>
        <v>4.3779840013092174E-2</v>
      </c>
      <c r="AT72">
        <f t="shared" si="54"/>
        <v>6.8540842861412724E-2</v>
      </c>
      <c r="AU72">
        <f t="shared" si="54"/>
        <v>6.8540842861412724E-2</v>
      </c>
      <c r="AV72">
        <f t="shared" si="54"/>
        <v>0.24097795430192639</v>
      </c>
      <c r="AW72">
        <f t="shared" si="54"/>
        <v>0.24097795430192639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4.2131872761744259E-2</v>
      </c>
      <c r="BG72">
        <f t="shared" si="54"/>
        <v>3.9135879774577331E-2</v>
      </c>
      <c r="BH72">
        <f t="shared" si="54"/>
        <v>4.2092856842193875E-2</v>
      </c>
      <c r="BI72">
        <f t="shared" si="54"/>
        <v>4.325446602361694E-2</v>
      </c>
      <c r="BJ72">
        <f t="shared" si="54"/>
        <v>6.9343318771236395E-2</v>
      </c>
      <c r="BK72">
        <f t="shared" si="54"/>
        <v>6.8133814812291346E-2</v>
      </c>
      <c r="BL72">
        <f t="shared" si="54"/>
        <v>0.2573340195573855</v>
      </c>
      <c r="BM72">
        <f t="shared" si="54"/>
        <v>0.26695141484249868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>
        <f t="shared" si="55"/>
        <v>2.4</v>
      </c>
      <c r="AP73">
        <f t="shared" si="54"/>
        <v>4.7225891716108283E-2</v>
      </c>
      <c r="AQ73">
        <f t="shared" si="54"/>
        <v>4.7225891716108283E-2</v>
      </c>
      <c r="AR73">
        <f t="shared" si="54"/>
        <v>5.2785709964060727E-2</v>
      </c>
      <c r="AS73">
        <f t="shared" si="54"/>
        <v>5.2785709964060727E-2</v>
      </c>
      <c r="AT73">
        <f t="shared" si="54"/>
        <v>0.1007046434017175</v>
      </c>
      <c r="AU73">
        <f t="shared" si="54"/>
        <v>0.1007046434017175</v>
      </c>
      <c r="AV73">
        <f t="shared" si="54"/>
        <v>0.43441497476094326</v>
      </c>
      <c r="AW73">
        <f t="shared" si="54"/>
        <v>0.43441497476094326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>
        <f t="shared" si="54"/>
        <v>4.816491667469415E-2</v>
      </c>
      <c r="BG73">
        <f t="shared" si="54"/>
        <v>4.6567942628294681E-2</v>
      </c>
      <c r="BH73">
        <f t="shared" si="54"/>
        <v>5.163155720776539E-2</v>
      </c>
      <c r="BI73">
        <f t="shared" si="54"/>
        <v>5.1216389244558264E-2</v>
      </c>
      <c r="BJ73">
        <f t="shared" si="54"/>
        <v>9.9058940069341253E-2</v>
      </c>
      <c r="BK73">
        <f t="shared" si="54"/>
        <v>9.963136395337252E-2</v>
      </c>
      <c r="BL73">
        <f t="shared" si="54"/>
        <v>0.44247787610619471</v>
      </c>
      <c r="BM73">
        <f t="shared" si="54"/>
        <v>0.4504504504504504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>
        <f t="shared" si="55"/>
        <v>4.8</v>
      </c>
      <c r="AP74">
        <f t="shared" si="54"/>
        <v>5.9863810631694832E-2</v>
      </c>
      <c r="AQ74">
        <f t="shared" si="54"/>
        <v>5.9863810631694832E-2</v>
      </c>
      <c r="AR74">
        <f t="shared" si="54"/>
        <v>7.0797449865997841E-2</v>
      </c>
      <c r="AS74">
        <f t="shared" si="54"/>
        <v>7.0797449865997841E-2</v>
      </c>
      <c r="AT74">
        <f t="shared" si="54"/>
        <v>0.16503224448232712</v>
      </c>
      <c r="AU74">
        <f t="shared" si="54"/>
        <v>0.16503224448232712</v>
      </c>
      <c r="AV74">
        <f t="shared" si="54"/>
        <v>0.82128901567897694</v>
      </c>
      <c r="AW74">
        <f t="shared" si="54"/>
        <v>0.82128901567897694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>
        <f t="shared" si="54"/>
        <v>6.5006825716700259E-2</v>
      </c>
      <c r="BG74">
        <f t="shared" si="54"/>
        <v>6.2344139650872821E-2</v>
      </c>
      <c r="BH74">
        <f t="shared" si="54"/>
        <v>7.0234583508919798E-2</v>
      </c>
      <c r="BI74">
        <f t="shared" si="54"/>
        <v>7.1128814282665917E-2</v>
      </c>
      <c r="BJ74">
        <f t="shared" si="54"/>
        <v>0.15622558975160131</v>
      </c>
      <c r="BK74">
        <f t="shared" si="54"/>
        <v>0.15547263681592038</v>
      </c>
      <c r="BL74">
        <f t="shared" si="54"/>
        <v>0.78802206461780933</v>
      </c>
      <c r="BM74">
        <f t="shared" si="54"/>
        <v>0.82712985938792383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>
        <f>G4*G20</f>
        <v>23.376999999999999</v>
      </c>
      <c r="X81">
        <f t="shared" si="38"/>
        <v>23.376999999999999</v>
      </c>
      <c r="Y81">
        <f>AS20</f>
        <v>24.753996399814817</v>
      </c>
      <c r="AA81">
        <f t="shared" ref="AA81:AA95" si="57">AB4-G4</f>
        <v>1.3769963998148178</v>
      </c>
      <c r="AB81">
        <f t="shared" si="37"/>
        <v>1.3769963998148178</v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>
        <f t="shared" ref="W82:W95" si="58">G5*G21</f>
        <v>22.273</v>
      </c>
      <c r="X82">
        <f t="shared" si="38"/>
        <v>22.273</v>
      </c>
      <c r="Y82">
        <f t="shared" ref="Y82:Y95" si="59">AS21</f>
        <v>22.513399293911011</v>
      </c>
      <c r="AA82">
        <f t="shared" si="57"/>
        <v>0.24039929391101111</v>
      </c>
      <c r="AB82">
        <f t="shared" si="37"/>
        <v>0.24039929391101111</v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>
        <f t="shared" si="58"/>
        <v>18.638000000000002</v>
      </c>
      <c r="X83">
        <f t="shared" si="38"/>
        <v>18.638000000000002</v>
      </c>
      <c r="Y83">
        <f t="shared" si="59"/>
        <v>19.062526818194012</v>
      </c>
      <c r="AA83">
        <f t="shared" si="57"/>
        <v>0.4245268181940105</v>
      </c>
      <c r="AB83">
        <f t="shared" si="37"/>
        <v>0.4245268181940105</v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>
        <f t="shared" si="58"/>
        <v>14.420999999999999</v>
      </c>
      <c r="X84">
        <f t="shared" si="38"/>
        <v>14.420999999999999</v>
      </c>
      <c r="Y84">
        <f t="shared" si="59"/>
        <v>14.589841009425086</v>
      </c>
      <c r="AA84">
        <f t="shared" si="57"/>
        <v>0.16884100942508695</v>
      </c>
      <c r="AB84">
        <f t="shared" si="37"/>
        <v>0.16884100942508695</v>
      </c>
      <c r="AC84">
        <v>5</v>
      </c>
    </row>
    <row r="85" spans="23:74">
      <c r="W85">
        <f t="shared" si="58"/>
        <v>10.095000000000001</v>
      </c>
      <c r="X85">
        <f t="shared" si="38"/>
        <v>10.095000000000001</v>
      </c>
      <c r="Y85">
        <f t="shared" si="59"/>
        <v>9.9300287079209806</v>
      </c>
      <c r="AA85">
        <f t="shared" si="57"/>
        <v>-0.16497129207902006</v>
      </c>
      <c r="AB85">
        <f t="shared" si="37"/>
        <v>-0.16497129207902006</v>
      </c>
      <c r="AC85">
        <v>5</v>
      </c>
    </row>
    <row r="86" spans="23:74">
      <c r="W86">
        <f t="shared" si="58"/>
        <v>6.4009999999999998</v>
      </c>
      <c r="X86">
        <f t="shared" si="38"/>
        <v>6.4009999999999998</v>
      </c>
      <c r="Y86">
        <f t="shared" si="59"/>
        <v>6.0594219216783873</v>
      </c>
      <c r="AA86">
        <f t="shared" si="57"/>
        <v>-0.34157807832161247</v>
      </c>
      <c r="AB86">
        <f t="shared" ref="AB86:AB149" si="60">IFERROR(AA86,"")</f>
        <v>-0.34157807832161247</v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>
        <f>H4*H20</f>
        <v>24.215</v>
      </c>
      <c r="X96">
        <f t="shared" si="61"/>
        <v>24.215</v>
      </c>
      <c r="Y96">
        <f>AT20</f>
        <v>24.753996399814817</v>
      </c>
      <c r="AA96">
        <f t="shared" ref="AA96:AA110" si="62">AC4-H4</f>
        <v>0.53899639981481684</v>
      </c>
      <c r="AB96">
        <f t="shared" si="60"/>
        <v>0.53899639981481684</v>
      </c>
      <c r="AC96">
        <v>5</v>
      </c>
    </row>
    <row r="97" spans="23:29">
      <c r="W97">
        <f t="shared" ref="W97:W110" si="63">H5*H21</f>
        <v>22.303999999999998</v>
      </c>
      <c r="X97">
        <f t="shared" si="61"/>
        <v>22.303999999999998</v>
      </c>
      <c r="Y97">
        <f t="shared" ref="Y97:Y110" si="64">AT21</f>
        <v>22.513399293911011</v>
      </c>
      <c r="AA97">
        <f t="shared" si="62"/>
        <v>0.20939929391101231</v>
      </c>
      <c r="AB97">
        <f t="shared" si="60"/>
        <v>0.20939929391101231</v>
      </c>
      <c r="AC97">
        <v>5</v>
      </c>
    </row>
    <row r="98" spans="23:29">
      <c r="W98">
        <f t="shared" si="63"/>
        <v>19.012</v>
      </c>
      <c r="X98">
        <f t="shared" si="61"/>
        <v>19.012</v>
      </c>
      <c r="Y98">
        <f t="shared" si="64"/>
        <v>19.062526818194012</v>
      </c>
      <c r="AA98">
        <f t="shared" si="62"/>
        <v>5.0526818194011724E-2</v>
      </c>
      <c r="AB98">
        <f t="shared" si="60"/>
        <v>5.0526818194011724E-2</v>
      </c>
      <c r="AC98">
        <v>5</v>
      </c>
    </row>
    <row r="99" spans="23:29">
      <c r="W99">
        <f t="shared" si="63"/>
        <v>14.677</v>
      </c>
      <c r="X99">
        <f t="shared" si="61"/>
        <v>14.677</v>
      </c>
      <c r="Y99">
        <f t="shared" si="64"/>
        <v>14.589841009425086</v>
      </c>
      <c r="AA99">
        <f t="shared" si="62"/>
        <v>-8.7158990574913275E-2</v>
      </c>
      <c r="AB99">
        <f t="shared" si="60"/>
        <v>-8.7158990574913275E-2</v>
      </c>
      <c r="AC99">
        <v>5</v>
      </c>
    </row>
    <row r="100" spans="23:29">
      <c r="W100">
        <f t="shared" si="63"/>
        <v>10.037000000000001</v>
      </c>
      <c r="X100">
        <f t="shared" si="61"/>
        <v>10.037000000000001</v>
      </c>
      <c r="Y100">
        <f t="shared" si="64"/>
        <v>9.9300287079209806</v>
      </c>
      <c r="AA100">
        <f t="shared" si="62"/>
        <v>-0.10697129207902023</v>
      </c>
      <c r="AB100">
        <f t="shared" si="60"/>
        <v>-0.10697129207902023</v>
      </c>
      <c r="AC100">
        <v>5</v>
      </c>
    </row>
    <row r="101" spans="23:29">
      <c r="W101">
        <f t="shared" si="63"/>
        <v>6.4320000000000004</v>
      </c>
      <c r="X101">
        <f t="shared" si="61"/>
        <v>6.4320000000000004</v>
      </c>
      <c r="Y101">
        <f t="shared" si="64"/>
        <v>6.0594219216783873</v>
      </c>
      <c r="AA101">
        <f t="shared" si="62"/>
        <v>-0.37257807832161305</v>
      </c>
      <c r="AB101">
        <f t="shared" si="60"/>
        <v>-0.37257807832161305</v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>
        <f>I4*I20</f>
        <v>14.577999999999999</v>
      </c>
      <c r="X111">
        <f t="shared" si="61"/>
        <v>14.577999999999999</v>
      </c>
      <c r="Y111">
        <f>AU20</f>
        <v>13.943002961435303</v>
      </c>
      <c r="AA111">
        <f t="shared" ref="AA111:AA125" si="65">AD4-I4</f>
        <v>-0.63499703856469658</v>
      </c>
      <c r="AB111">
        <f t="shared" si="60"/>
        <v>-0.63499703856469658</v>
      </c>
      <c r="AC111">
        <v>5</v>
      </c>
    </row>
    <row r="112" spans="23:29">
      <c r="W112">
        <f t="shared" ref="W112:W125" si="66">I5*I21</f>
        <v>10.407</v>
      </c>
      <c r="X112">
        <f t="shared" si="61"/>
        <v>10.407</v>
      </c>
      <c r="Y112">
        <f t="shared" ref="Y112:Y125" si="67">AU21</f>
        <v>10.427508129743737</v>
      </c>
      <c r="AA112">
        <f t="shared" si="65"/>
        <v>2.0508129743737058E-2</v>
      </c>
      <c r="AB112">
        <f t="shared" si="60"/>
        <v>2.0508129743737058E-2</v>
      </c>
      <c r="AC112">
        <v>5</v>
      </c>
    </row>
    <row r="113" spans="23:29">
      <c r="W113">
        <f t="shared" si="66"/>
        <v>6.5579999999999998</v>
      </c>
      <c r="X113">
        <f t="shared" si="61"/>
        <v>6.5579999999999998</v>
      </c>
      <c r="Y113">
        <f t="shared" si="67"/>
        <v>6.9319551758289153</v>
      </c>
      <c r="AA113">
        <f t="shared" si="65"/>
        <v>0.37395517582891546</v>
      </c>
      <c r="AB113">
        <f t="shared" si="60"/>
        <v>0.37395517582891546</v>
      </c>
      <c r="AC113">
        <v>5</v>
      </c>
    </row>
    <row r="114" spans="23:29">
      <c r="W114">
        <f t="shared" si="66"/>
        <v>3.8860000000000001</v>
      </c>
      <c r="X114">
        <f t="shared" si="61"/>
        <v>3.8860000000000001</v>
      </c>
      <c r="Y114">
        <f t="shared" si="67"/>
        <v>4.1497571962416062</v>
      </c>
      <c r="AA114">
        <f t="shared" si="65"/>
        <v>0.2637571962416061</v>
      </c>
      <c r="AB114">
        <f t="shared" si="60"/>
        <v>0.2637571962416061</v>
      </c>
      <c r="AC114">
        <v>5</v>
      </c>
    </row>
    <row r="115" spans="23:29">
      <c r="W115">
        <f t="shared" si="66"/>
        <v>2.2599999999999998</v>
      </c>
      <c r="X115">
        <f t="shared" si="61"/>
        <v>2.2599999999999998</v>
      </c>
      <c r="Y115">
        <f t="shared" si="67"/>
        <v>2.3019464293336016</v>
      </c>
      <c r="AA115">
        <f t="shared" si="65"/>
        <v>4.194642933360182E-2</v>
      </c>
      <c r="AB115">
        <f t="shared" si="60"/>
        <v>4.194642933360182E-2</v>
      </c>
      <c r="AC115">
        <v>5</v>
      </c>
    </row>
    <row r="116" spans="23:29">
      <c r="W116">
        <f t="shared" si="66"/>
        <v>1.2689999999999999</v>
      </c>
      <c r="X116">
        <f t="shared" si="61"/>
        <v>1.2689999999999999</v>
      </c>
      <c r="Y116">
        <f t="shared" si="67"/>
        <v>1.2175981669172562</v>
      </c>
      <c r="AA116">
        <f t="shared" si="65"/>
        <v>-5.1401833082743709E-2</v>
      </c>
      <c r="AB116">
        <f t="shared" si="60"/>
        <v>-5.1401833082743709E-2</v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>
        <f>J4*J20</f>
        <v>14.683999999999999</v>
      </c>
      <c r="X126">
        <f t="shared" si="61"/>
        <v>14.683999999999999</v>
      </c>
      <c r="Y126">
        <f>AV20</f>
        <v>13.943002961435303</v>
      </c>
      <c r="AA126">
        <f t="shared" ref="AA126:AA140" si="68">AE4-J4</f>
        <v>-0.74099703856469645</v>
      </c>
      <c r="AB126">
        <f t="shared" si="60"/>
        <v>-0.74099703856469645</v>
      </c>
      <c r="AC126">
        <v>5</v>
      </c>
    </row>
    <row r="127" spans="23:29">
      <c r="W127">
        <f t="shared" ref="W127:W140" si="69">J5*J21</f>
        <v>10.194000000000001</v>
      </c>
      <c r="X127">
        <f t="shared" si="61"/>
        <v>10.194000000000001</v>
      </c>
      <c r="Y127">
        <f t="shared" ref="Y127:Y139" si="70">AV21</f>
        <v>10.427508129743737</v>
      </c>
      <c r="AA127">
        <f t="shared" si="68"/>
        <v>0.23350812974373625</v>
      </c>
      <c r="AB127">
        <f t="shared" si="60"/>
        <v>0.23350812974373625</v>
      </c>
      <c r="AC127">
        <v>5</v>
      </c>
    </row>
    <row r="128" spans="23:29">
      <c r="W128">
        <f t="shared" si="69"/>
        <v>6.38</v>
      </c>
      <c r="X128">
        <f t="shared" si="61"/>
        <v>6.38</v>
      </c>
      <c r="Y128">
        <f t="shared" si="70"/>
        <v>6.9319551758289153</v>
      </c>
      <c r="AA128">
        <f t="shared" si="68"/>
        <v>0.5519551758289154</v>
      </c>
      <c r="AB128">
        <f t="shared" si="60"/>
        <v>0.5519551758289154</v>
      </c>
      <c r="AC128">
        <v>5</v>
      </c>
    </row>
    <row r="129" spans="23:29">
      <c r="W129">
        <f t="shared" si="69"/>
        <v>3.746</v>
      </c>
      <c r="X129">
        <f t="shared" si="61"/>
        <v>3.746</v>
      </c>
      <c r="Y129">
        <f t="shared" si="70"/>
        <v>4.1497571962416062</v>
      </c>
      <c r="AA129">
        <f t="shared" si="68"/>
        <v>0.40375719624160622</v>
      </c>
      <c r="AB129">
        <f t="shared" si="60"/>
        <v>0.40375719624160622</v>
      </c>
      <c r="AC129">
        <v>5</v>
      </c>
    </row>
    <row r="130" spans="23:29">
      <c r="W130">
        <f t="shared" si="69"/>
        <v>2.2200000000000002</v>
      </c>
      <c r="X130">
        <f t="shared" si="61"/>
        <v>2.2200000000000002</v>
      </c>
      <c r="Y130">
        <f t="shared" si="70"/>
        <v>2.3019464293336016</v>
      </c>
      <c r="AA130">
        <f t="shared" si="68"/>
        <v>8.1946429333601412E-2</v>
      </c>
      <c r="AB130">
        <f t="shared" si="60"/>
        <v>8.1946429333601412E-2</v>
      </c>
      <c r="AC130">
        <v>5</v>
      </c>
    </row>
    <row r="131" spans="23:29">
      <c r="W131">
        <f t="shared" si="69"/>
        <v>1.2090000000000001</v>
      </c>
      <c r="X131">
        <f t="shared" si="61"/>
        <v>1.2090000000000001</v>
      </c>
      <c r="Y131">
        <f t="shared" si="70"/>
        <v>1.2175981669172562</v>
      </c>
      <c r="AA131">
        <f t="shared" si="68"/>
        <v>8.5981669172561226E-3</v>
      </c>
      <c r="AB131">
        <f t="shared" si="60"/>
        <v>8.5981669172561226E-3</v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2017-12-18T16:08:11Z</dcterms:modified>
</cp:coreProperties>
</file>