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xu\Desktop\细胞 椭球 多面体\"/>
    </mc:Choice>
  </mc:AlternateContent>
  <xr:revisionPtr revIDLastSave="0" documentId="13_ncr:1_{4D7526AA-A7D2-43F8-818F-74E878A9345D}" xr6:coauthVersionLast="40" xr6:coauthVersionMax="40" xr10:uidLastSave="{00000000-0000-0000-0000-000000000000}"/>
  <bookViews>
    <workbookView xWindow="0" yWindow="0" windowWidth="19200" windowHeight="8240" activeTab="1" xr2:uid="{547E16E5-B231-4F3D-8673-191297B5F524}"/>
  </bookViews>
  <sheets>
    <sheet name="examples" sheetId="1" r:id="rId1"/>
    <sheet name="R code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1" i="1" l="1"/>
  <c r="J50" i="1"/>
  <c r="K50" i="1" s="1"/>
  <c r="I50" i="1"/>
  <c r="G40" i="1" l="1"/>
  <c r="H43" i="1"/>
  <c r="H42" i="1"/>
  <c r="H41" i="1"/>
  <c r="H40" i="1"/>
  <c r="H39" i="1"/>
  <c r="H38" i="1"/>
  <c r="G43" i="1"/>
  <c r="G42" i="1"/>
  <c r="G41" i="1"/>
  <c r="G39" i="1"/>
  <c r="G38" i="1"/>
  <c r="H22" i="1"/>
  <c r="H21" i="1"/>
  <c r="H20" i="1"/>
  <c r="H19" i="1"/>
  <c r="G22" i="1"/>
  <c r="G21" i="1"/>
  <c r="G20" i="1"/>
  <c r="G19" i="1"/>
  <c r="H7" i="1"/>
  <c r="H6" i="1"/>
  <c r="H5" i="1"/>
  <c r="H4" i="1"/>
  <c r="H3" i="1"/>
  <c r="H2" i="1"/>
  <c r="G3" i="1"/>
  <c r="G7" i="1"/>
  <c r="G6" i="1"/>
  <c r="G5" i="1"/>
  <c r="G4" i="1"/>
  <c r="G2" i="1"/>
  <c r="E26" i="1" l="1"/>
  <c r="E25" i="1"/>
  <c r="E24" i="1"/>
  <c r="E23" i="1"/>
  <c r="D26" i="1"/>
  <c r="D25" i="1"/>
  <c r="D24" i="1"/>
  <c r="D23" i="1"/>
  <c r="H50" i="1" l="1"/>
  <c r="K31" i="1"/>
  <c r="I31" i="1"/>
  <c r="H31" i="1"/>
  <c r="J12" i="1"/>
  <c r="K12" i="1" s="1"/>
  <c r="I12" i="1"/>
  <c r="H12" i="1"/>
  <c r="J19" i="1" l="1"/>
  <c r="J20" i="1"/>
  <c r="K20" i="1" s="1"/>
  <c r="J21" i="1"/>
  <c r="K21" i="1" s="1"/>
  <c r="J22" i="1"/>
  <c r="K22" i="1" s="1"/>
  <c r="J38" i="1"/>
  <c r="K38" i="1" s="1"/>
  <c r="J41" i="1"/>
  <c r="K41" i="1" s="1"/>
  <c r="J40" i="1"/>
  <c r="K40" i="1" s="1"/>
  <c r="J39" i="1"/>
  <c r="K39" i="1" s="1"/>
  <c r="J42" i="1"/>
  <c r="J43" i="1"/>
  <c r="K43" i="1" s="1"/>
  <c r="J7" i="1"/>
  <c r="J6" i="1"/>
  <c r="J3" i="1"/>
  <c r="J5" i="1"/>
  <c r="J2" i="1"/>
  <c r="K2" i="1" s="1"/>
  <c r="J4" i="1"/>
  <c r="K42" i="1"/>
  <c r="K19" i="1"/>
  <c r="K3" i="1" l="1"/>
  <c r="K7" i="1"/>
  <c r="K4" i="1"/>
  <c r="K5" i="1"/>
  <c r="K6" i="1"/>
</calcChain>
</file>

<file path=xl/sharedStrings.xml><?xml version="1.0" encoding="utf-8"?>
<sst xmlns="http://schemas.openxmlformats.org/spreadsheetml/2006/main" count="110" uniqueCount="47">
  <si>
    <t>vertices</t>
    <phoneticPr fontId="2" type="noConversion"/>
  </si>
  <si>
    <t>center</t>
    <phoneticPr fontId="2" type="noConversion"/>
  </si>
  <si>
    <t>geometric parameters of ellipse</t>
    <phoneticPr fontId="2" type="noConversion"/>
  </si>
  <si>
    <t>sidesnumber</t>
    <phoneticPr fontId="2" type="noConversion"/>
  </si>
  <si>
    <t>d</t>
    <phoneticPr fontId="3" type="noConversion"/>
  </si>
  <si>
    <t>FD</t>
    <phoneticPr fontId="3" type="noConversion"/>
  </si>
  <si>
    <t>semi-major-axis</t>
    <phoneticPr fontId="3" type="noConversion"/>
  </si>
  <si>
    <t>semi-minor-axis</t>
    <phoneticPr fontId="3" type="noConversion"/>
  </si>
  <si>
    <t>q</t>
    <phoneticPr fontId="2" type="noConversion"/>
  </si>
  <si>
    <t>midpoints</t>
    <phoneticPr fontId="2" type="noConversion"/>
  </si>
  <si>
    <t>sample1</t>
    <phoneticPr fontId="2" type="noConversion"/>
  </si>
  <si>
    <t>sample2</t>
    <phoneticPr fontId="2" type="noConversion"/>
  </si>
  <si>
    <t>sample3</t>
    <phoneticPr fontId="2" type="noConversion"/>
  </si>
  <si>
    <t>cell1</t>
    <phoneticPr fontId="2" type="noConversion"/>
  </si>
  <si>
    <t>X</t>
    <phoneticPr fontId="2" type="noConversion"/>
  </si>
  <si>
    <t>Y</t>
    <phoneticPr fontId="2" type="noConversion"/>
  </si>
  <si>
    <t>cell2</t>
    <phoneticPr fontId="2" type="noConversion"/>
  </si>
  <si>
    <t>cell3</t>
    <phoneticPr fontId="2" type="noConversion"/>
  </si>
  <si>
    <t># XY: coordinates of vertices</t>
  </si>
  <si>
    <t xml:space="preserve"># ParGini: initial parameter vector c(coordinates of cell center(1:2), semi-major-axis, semi-minor-axis, Angle) </t>
  </si>
  <si>
    <t>library(conicfit)</t>
  </si>
  <si>
    <t xml:space="preserve">XY &lt;- matrix(c(540.0, 980.0,649.0, 966.0,681.0, 1042.0,597.0, 1063.0,536.0, 1062.0,520.0, 1044.0),,2,byrow=TRUE) </t>
  </si>
  <si>
    <t xml:space="preserve">ParGini &lt;- matrix(c(587.2, 1026.3,80,60,0),ncol=1) </t>
  </si>
  <si>
    <t xml:space="preserve">LambdaIni=0.1 </t>
  </si>
  <si>
    <t>fit.ellipseLMG(XY,ParGini,LambdaIni)</t>
  </si>
  <si>
    <t># Plot fitted ellipse</t>
  </si>
  <si>
    <t>library(conics)</t>
  </si>
  <si>
    <t>G &lt;- fit.ellipseLMG(XY,ParGini,LambdaIni)</t>
  </si>
  <si>
    <t>A &lt;- GtoA(G[[1]])</t>
  </si>
  <si>
    <t>v &lt;- c(A)</t>
  </si>
  <si>
    <t>conicPlot(v, asp=1)</t>
  </si>
  <si>
    <t>points(XY[,1],XY[,2],col = "blue")</t>
  </si>
  <si>
    <t># XY: coordinates of 4 vertices and 4 midpoints</t>
  </si>
  <si>
    <t xml:space="preserve">ParGini &lt;- matrix(c(G[[1]]),ncol=1) </t>
  </si>
  <si>
    <t xml:space="preserve">XY &lt;- matrix(c(697,456.00,760.00,411.00,842.00,467.00,752.00,561,728.50,433.50, 801.0,439,797.0,514,724.5,508.5),,2,byrow=TRUE) </t>
  </si>
  <si>
    <t xml:space="preserve">ParGini &lt;- matrix(c(763.30,473.80,80,60,0),ncol=1) </t>
  </si>
  <si>
    <t xml:space="preserve">XY &lt;- matrix(c(697,456.00,760.00,411.00,842.00,467.00,752.00,561),,2,byrow=TRUE) </t>
  </si>
  <si>
    <t>R code</t>
    <phoneticPr fontId="2" type="noConversion"/>
  </si>
  <si>
    <r>
      <t>A</t>
    </r>
    <r>
      <rPr>
        <b/>
        <vertAlign val="subscript"/>
        <sz val="8"/>
        <color rgb="FFFF0000"/>
        <rFont val="等线"/>
        <family val="3"/>
        <charset val="134"/>
        <scheme val="minor"/>
      </rPr>
      <t>C</t>
    </r>
    <phoneticPr fontId="2" type="noConversion"/>
  </si>
  <si>
    <r>
      <t>X</t>
    </r>
    <r>
      <rPr>
        <b/>
        <vertAlign val="subscript"/>
        <sz val="8"/>
        <color rgb="FFFF0000"/>
        <rFont val="等线"/>
        <family val="3"/>
        <charset val="134"/>
        <scheme val="minor"/>
      </rPr>
      <t>EC</t>
    </r>
    <phoneticPr fontId="2" type="noConversion"/>
  </si>
  <si>
    <r>
      <t>arctan(tan(</t>
    </r>
    <r>
      <rPr>
        <b/>
        <sz val="8"/>
        <color rgb="FFFF0000"/>
        <rFont val="Symbol"/>
        <family val="1"/>
        <charset val="2"/>
      </rPr>
      <t>q</t>
    </r>
    <r>
      <rPr>
        <b/>
        <sz val="8"/>
        <color rgb="FFFF0000"/>
        <rFont val="等线"/>
        <family val="3"/>
        <charset val="134"/>
        <scheme val="minor"/>
      </rPr>
      <t>))</t>
    </r>
    <phoneticPr fontId="3" type="noConversion"/>
  </si>
  <si>
    <r>
      <t>A</t>
    </r>
    <r>
      <rPr>
        <b/>
        <vertAlign val="subscript"/>
        <sz val="8"/>
        <color rgb="FFFF0000"/>
        <rFont val="等线"/>
        <family val="3"/>
        <charset val="134"/>
        <scheme val="minor"/>
      </rPr>
      <t>E</t>
    </r>
    <phoneticPr fontId="2" type="noConversion"/>
  </si>
  <si>
    <r>
      <t>A</t>
    </r>
    <r>
      <rPr>
        <b/>
        <vertAlign val="subscript"/>
        <sz val="8"/>
        <color rgb="FFFF0000"/>
        <rFont val="等线"/>
        <family val="3"/>
        <charset val="134"/>
        <scheme val="minor"/>
      </rPr>
      <t>MIP</t>
    </r>
    <phoneticPr fontId="2" type="noConversion"/>
  </si>
  <si>
    <r>
      <t>A</t>
    </r>
    <r>
      <rPr>
        <b/>
        <vertAlign val="subscript"/>
        <sz val="8"/>
        <color rgb="FFFF0000"/>
        <rFont val="等线"/>
        <family val="3"/>
        <charset val="134"/>
        <scheme val="minor"/>
      </rPr>
      <t>C</t>
    </r>
    <r>
      <rPr>
        <b/>
        <sz val="8"/>
        <color rgb="FFFF0000"/>
        <rFont val="等线"/>
        <family val="3"/>
        <charset val="134"/>
        <scheme val="minor"/>
      </rPr>
      <t>/A</t>
    </r>
    <r>
      <rPr>
        <b/>
        <vertAlign val="subscript"/>
        <sz val="8"/>
        <color rgb="FFFF0000"/>
        <rFont val="等线"/>
        <family val="3"/>
        <charset val="134"/>
        <scheme val="minor"/>
      </rPr>
      <t>MIP</t>
    </r>
    <phoneticPr fontId="2" type="noConversion"/>
  </si>
  <si>
    <r>
      <t>Y</t>
    </r>
    <r>
      <rPr>
        <b/>
        <vertAlign val="subscript"/>
        <sz val="8"/>
        <color rgb="FFFF0000"/>
        <rFont val="等线"/>
        <family val="3"/>
        <charset val="134"/>
        <scheme val="minor"/>
      </rPr>
      <t>EC</t>
    </r>
    <phoneticPr fontId="2" type="noConversion"/>
  </si>
  <si>
    <t>R</t>
    <phoneticPr fontId="3" type="noConversion"/>
  </si>
  <si>
    <r>
      <t>D</t>
    </r>
    <r>
      <rPr>
        <b/>
        <vertAlign val="subscript"/>
        <sz val="8"/>
        <color rgb="FFFF0000"/>
        <rFont val="等线"/>
        <family val="3"/>
        <charset val="134"/>
        <scheme val="minor"/>
      </rPr>
      <t>VC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</si>
</sst>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_ "/>
    <numFmt numFmtId="177" formatCode="0.0000_ "/>
    <numFmt numFmtId="178" formatCode="0_ "/>
  </numFmts>
  <fonts count="10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b/>
      <sz val="8"/>
      <color rgb="FF002060"/>
      <name val="等线"/>
      <family val="3"/>
      <charset val="134"/>
      <scheme val="minor"/>
    </font>
    <font>
      <sz val="8"/>
      <color theme="1"/>
      <name val="等线"/>
      <family val="2"/>
      <charset val="134"/>
      <scheme val="minor"/>
    </font>
    <font>
      <b/>
      <sz val="8"/>
      <color rgb="FFFF0000"/>
      <name val="等线"/>
      <family val="3"/>
      <charset val="134"/>
      <scheme val="minor"/>
    </font>
    <font>
      <b/>
      <sz val="8"/>
      <color rgb="FFFF0000"/>
      <name val="等线"/>
      <family val="2"/>
      <charset val="134"/>
      <scheme val="minor"/>
    </font>
    <font>
      <b/>
      <sz val="8"/>
      <color rgb="FFFF0000"/>
      <name val="Symbol"/>
      <family val="1"/>
      <charset val="2"/>
    </font>
    <font>
      <b/>
      <vertAlign val="subscript"/>
      <sz val="8"/>
      <color rgb="FFFF0000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4" fillId="0" borderId="0" xfId="0" applyFont="1">
      <alignment vertical="center"/>
    </xf>
    <xf numFmtId="176" fontId="5" fillId="0" borderId="0" xfId="0" applyNumberFormat="1" applyFont="1">
      <alignment vertical="center"/>
    </xf>
    <xf numFmtId="176" fontId="6" fillId="0" borderId="0" xfId="0" applyNumberFormat="1" applyFont="1" applyAlignment="1">
      <alignment vertical="center" wrapText="1"/>
    </xf>
    <xf numFmtId="176" fontId="7" fillId="0" borderId="0" xfId="0" applyNumberFormat="1" applyFont="1" applyAlignment="1">
      <alignment vertical="center" wrapText="1"/>
    </xf>
    <xf numFmtId="176" fontId="8" fillId="0" borderId="0" xfId="0" applyNumberFormat="1" applyFont="1" applyAlignment="1">
      <alignment vertical="center" wrapText="1"/>
    </xf>
    <xf numFmtId="0" fontId="5" fillId="0" borderId="0" xfId="0" applyFont="1">
      <alignment vertical="center"/>
    </xf>
    <xf numFmtId="0" fontId="5" fillId="0" borderId="0" xfId="0" applyFont="1" applyAlignment="1"/>
    <xf numFmtId="178" fontId="5" fillId="0" borderId="0" xfId="0" applyNumberFormat="1" applyFont="1">
      <alignment vertical="center"/>
    </xf>
    <xf numFmtId="177" fontId="5" fillId="0" borderId="0" xfId="0" applyNumberFormat="1" applyFont="1">
      <alignment vertical="center"/>
    </xf>
    <xf numFmtId="176" fontId="6" fillId="0" borderId="0" xfId="0" applyNumberFormat="1" applyFont="1" applyAlignment="1">
      <alignment horizontal="left" vertical="center"/>
    </xf>
    <xf numFmtId="176" fontId="6" fillId="0" borderId="0" xfId="0" applyNumberFormat="1" applyFont="1" applyAlignment="1">
      <alignment horizontal="center" vertical="center" wrapText="1"/>
    </xf>
    <xf numFmtId="0" fontId="6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left" vertical="center"/>
    </xf>
    <xf numFmtId="176" fontId="6" fillId="0" borderId="0" xfId="0" applyNumberFormat="1" applyFont="1" applyAlignment="1">
      <alignment horizontal="center" vertical="center" wrapText="1"/>
    </xf>
  </cellXfs>
  <cellStyles count="4">
    <cellStyle name="常规" xfId="0" builtinId="0"/>
    <cellStyle name="常规 2" xfId="1" xr:uid="{83C88778-6193-4811-99BB-A3C495D2D36A}"/>
    <cellStyle name="常规 3" xfId="3" xr:uid="{9B815286-2437-41AB-AA9E-DB3B958B5D96}"/>
    <cellStyle name="常规 9" xfId="2" xr:uid="{23AEC8B6-3292-4504-8270-5A1AB1D0C4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155221</xdr:colOff>
      <xdr:row>0</xdr:row>
      <xdr:rowOff>0</xdr:rowOff>
    </xdr:from>
    <xdr:to>
      <xdr:col>15</xdr:col>
      <xdr:colOff>42333</xdr:colOff>
      <xdr:row>15</xdr:row>
      <xdr:rowOff>89970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02256CD-DE3F-4859-A568-61F8EC74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6888" y="0"/>
          <a:ext cx="2540001" cy="2535041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105833</xdr:colOff>
      <xdr:row>17</xdr:row>
      <xdr:rowOff>1</xdr:rowOff>
    </xdr:from>
    <xdr:to>
      <xdr:col>15</xdr:col>
      <xdr:colOff>141110</xdr:colOff>
      <xdr:row>34</xdr:row>
      <xdr:rowOff>37083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1A3CD73-B28F-4C2A-9DE9-168DDC9CA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7500" y="2878668"/>
          <a:ext cx="2688166" cy="2682915"/>
        </a:xfrm>
        <a:prstGeom prst="rect">
          <a:avLst/>
        </a:prstGeom>
      </xdr:spPr>
    </xdr:pic>
    <xdr:clientData/>
  </xdr:twoCellAnchor>
  <xdr:twoCellAnchor editAs="oneCell">
    <xdr:from>
      <xdr:col>11</xdr:col>
      <xdr:colOff>24189</xdr:colOff>
      <xdr:row>36</xdr:row>
      <xdr:rowOff>28222</xdr:rowOff>
    </xdr:from>
    <xdr:to>
      <xdr:col>15</xdr:col>
      <xdr:colOff>36449</xdr:colOff>
      <xdr:row>52</xdr:row>
      <xdr:rowOff>117378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6C2F395D-3178-4BA3-A942-8AF583ED1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55856" y="5954889"/>
          <a:ext cx="2665149" cy="2659944"/>
        </a:xfrm>
        <a:prstGeom prst="rect">
          <a:avLst/>
        </a:prstGeom>
      </xdr:spPr>
    </xdr:pic>
    <xdr:clientData/>
  </xdr:twoCellAnchor>
  <xdr:twoCellAnchor editAs="oneCell">
    <xdr:from>
      <xdr:col>15</xdr:col>
      <xdr:colOff>317498</xdr:colOff>
      <xdr:row>16</xdr:row>
      <xdr:rowOff>173330</xdr:rowOff>
    </xdr:from>
    <xdr:to>
      <xdr:col>19</xdr:col>
      <xdr:colOff>444499</xdr:colOff>
      <xdr:row>32</xdr:row>
      <xdr:rowOff>116114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ED30C5D-61A7-42C5-B28E-230AA0F2A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02054" y="2875608"/>
          <a:ext cx="2779889" cy="2363738"/>
        </a:xfrm>
        <a:prstGeom prst="rect">
          <a:avLst/>
        </a:prstGeom>
        <a:scene3d>
          <a:camera prst="orthographicFront">
            <a:rot lat="1200000" lon="0" rev="0"/>
          </a:camera>
          <a:lightRig rig="threePt" dir="t"/>
        </a:scene3d>
      </xdr:spPr>
    </xdr:pic>
    <xdr:clientData/>
  </xdr:twoCellAnchor>
  <xdr:twoCellAnchor editAs="oneCell">
    <xdr:from>
      <xdr:col>15</xdr:col>
      <xdr:colOff>63498</xdr:colOff>
      <xdr:row>0</xdr:row>
      <xdr:rowOff>100118</xdr:rowOff>
    </xdr:from>
    <xdr:to>
      <xdr:col>20</xdr:col>
      <xdr:colOff>108337</xdr:colOff>
      <xdr:row>14</xdr:row>
      <xdr:rowOff>86590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FDADE6B-8C80-4EFD-97CC-4F0742B3B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48054" y="100118"/>
          <a:ext cx="3360950" cy="2185881"/>
        </a:xfrm>
        <a:prstGeom prst="rect">
          <a:avLst/>
        </a:prstGeom>
      </xdr:spPr>
    </xdr:pic>
    <xdr:clientData/>
  </xdr:twoCellAnchor>
  <xdr:twoCellAnchor editAs="oneCell">
    <xdr:from>
      <xdr:col>15</xdr:col>
      <xdr:colOff>127061</xdr:colOff>
      <xdr:row>36</xdr:row>
      <xdr:rowOff>91723</xdr:rowOff>
    </xdr:from>
    <xdr:to>
      <xdr:col>21</xdr:col>
      <xdr:colOff>164421</xdr:colOff>
      <xdr:row>51</xdr:row>
      <xdr:rowOff>88515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733BCAD2-EEBB-46B9-AD05-60F03A01D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11617" y="6018390"/>
          <a:ext cx="4016693" cy="2307166"/>
        </a:xfrm>
        <a:prstGeom prst="rect">
          <a:avLst/>
        </a:prstGeom>
      </xdr:spPr>
    </xdr:pic>
    <xdr:clientData/>
  </xdr:twoCellAnchor>
  <xdr:twoCellAnchor editAs="oneCell">
    <xdr:from>
      <xdr:col>20</xdr:col>
      <xdr:colOff>35279</xdr:colOff>
      <xdr:row>17</xdr:row>
      <xdr:rowOff>77612</xdr:rowOff>
    </xdr:from>
    <xdr:to>
      <xdr:col>24</xdr:col>
      <xdr:colOff>105834</xdr:colOff>
      <xdr:row>32</xdr:row>
      <xdr:rowOff>79270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71B0FE0B-B840-4022-821E-3461F15B6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35946" y="2956279"/>
          <a:ext cx="2723444" cy="2254304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381001</xdr:colOff>
      <xdr:row>0</xdr:row>
      <xdr:rowOff>98776</xdr:rowOff>
    </xdr:from>
    <xdr:to>
      <xdr:col>25</xdr:col>
      <xdr:colOff>417531</xdr:colOff>
      <xdr:row>14</xdr:row>
      <xdr:rowOff>79534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5E1C148D-051C-470E-9CCA-F388637C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81668" y="98776"/>
          <a:ext cx="3352641" cy="2180167"/>
        </a:xfrm>
        <a:prstGeom prst="rect">
          <a:avLst/>
        </a:prstGeom>
      </xdr:spPr>
    </xdr:pic>
    <xdr:clientData/>
  </xdr:twoCellAnchor>
  <xdr:twoCellAnchor editAs="oneCell">
    <xdr:from>
      <xdr:col>21</xdr:col>
      <xdr:colOff>281215</xdr:colOff>
      <xdr:row>36</xdr:row>
      <xdr:rowOff>71563</xdr:rowOff>
    </xdr:from>
    <xdr:to>
      <xdr:col>27</xdr:col>
      <xdr:colOff>235857</xdr:colOff>
      <xdr:row>51</xdr:row>
      <xdr:rowOff>80768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2681D986-42D8-4D2F-AAFA-1CEC360E1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750144" y="6131277"/>
          <a:ext cx="3927927" cy="2376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37F8D-8D7E-48E9-AA0F-C150349D2209}">
  <dimension ref="A1:Q74"/>
  <sheetViews>
    <sheetView zoomScale="80" zoomScaleNormal="80" workbookViewId="0">
      <selection activeCell="G33" sqref="G33"/>
    </sheetView>
  </sheetViews>
  <sheetFormatPr defaultRowHeight="10.5" x14ac:dyDescent="0.25"/>
  <cols>
    <col min="1" max="1" width="8.6640625" style="7"/>
    <col min="2" max="2" width="12.33203125" style="7" customWidth="1"/>
    <col min="3" max="3" width="8.75" style="7" bestFit="1" customWidth="1"/>
    <col min="4" max="5" width="9.25" style="7" bestFit="1" customWidth="1"/>
    <col min="6" max="7" width="8.75" style="7" bestFit="1" customWidth="1"/>
    <col min="8" max="8" width="10.5" style="7" customWidth="1"/>
    <col min="9" max="11" width="8.75" style="7" bestFit="1" customWidth="1"/>
    <col min="12" max="16384" width="8.6640625" style="7"/>
  </cols>
  <sheetData>
    <row r="1" spans="1:16" ht="12.5" x14ac:dyDescent="0.25">
      <c r="A1" s="1" t="s">
        <v>10</v>
      </c>
      <c r="B1" s="2"/>
      <c r="C1" s="2"/>
      <c r="D1" s="3" t="s">
        <v>14</v>
      </c>
      <c r="E1" s="3" t="s">
        <v>15</v>
      </c>
      <c r="F1" s="4"/>
      <c r="G1" s="4" t="s">
        <v>46</v>
      </c>
      <c r="H1" s="5" t="s">
        <v>4</v>
      </c>
      <c r="I1" s="4"/>
      <c r="J1" s="4" t="s">
        <v>45</v>
      </c>
      <c r="K1" s="4" t="s">
        <v>5</v>
      </c>
      <c r="L1" s="6"/>
      <c r="M1" s="6"/>
    </row>
    <row r="2" spans="1:16" x14ac:dyDescent="0.25">
      <c r="A2" s="14" t="s">
        <v>13</v>
      </c>
      <c r="B2" s="15" t="s">
        <v>0</v>
      </c>
      <c r="C2" s="8">
        <v>1</v>
      </c>
      <c r="D2" s="2">
        <v>357</v>
      </c>
      <c r="E2" s="2">
        <v>783</v>
      </c>
      <c r="F2" s="2"/>
      <c r="G2" s="9">
        <f>SQRT((D2-D11)^2+(E2-D12)^2)</f>
        <v>78.760103367277381</v>
      </c>
      <c r="H2" s="9">
        <f>ATAN((E2-D12)/(D2-D11))</f>
        <v>0.8126498999428643</v>
      </c>
      <c r="I2" s="9"/>
      <c r="J2" s="9">
        <f>D13*D14/(SQRT((D14*COS(H2-H12))^2+(D13*SIN(H2-H12))^2))</f>
        <v>80.948566520358767</v>
      </c>
      <c r="K2" s="9">
        <f t="shared" ref="K2:K7" si="0">(G2-J2)/J2*100</f>
        <v>-2.7035230482197385</v>
      </c>
      <c r="L2" s="6"/>
      <c r="M2" s="6"/>
    </row>
    <row r="3" spans="1:16" x14ac:dyDescent="0.25">
      <c r="A3" s="14"/>
      <c r="B3" s="15"/>
      <c r="C3" s="8">
        <v>2</v>
      </c>
      <c r="D3" s="2">
        <v>478</v>
      </c>
      <c r="E3" s="2">
        <v>785</v>
      </c>
      <c r="F3" s="2"/>
      <c r="G3" s="9">
        <f>SQRT((D3-D11)^2+(E3-D12)^2)</f>
        <v>86.684628132237023</v>
      </c>
      <c r="H3" s="9">
        <f>ATAN((E3-D12)/(D3-D11))</f>
        <v>-0.69015925119682253</v>
      </c>
      <c r="I3" s="9"/>
      <c r="J3" s="9">
        <f>D13*D14/(SQRT((D14*COS(H3-H12))^2+(D13*SIN(H3-H12))^2))</f>
        <v>85.63870303827099</v>
      </c>
      <c r="K3" s="9">
        <f t="shared" si="0"/>
        <v>1.2213229029153105</v>
      </c>
      <c r="L3" s="6"/>
      <c r="M3" s="6"/>
    </row>
    <row r="4" spans="1:16" x14ac:dyDescent="0.25">
      <c r="A4" s="14"/>
      <c r="B4" s="15"/>
      <c r="C4" s="8">
        <v>3</v>
      </c>
      <c r="D4" s="2">
        <v>496</v>
      </c>
      <c r="E4" s="2">
        <v>872</v>
      </c>
      <c r="F4" s="2"/>
      <c r="G4" s="9">
        <f>SQRT((D4-D11)^2+(E4-D12)^2)</f>
        <v>90.61386295939613</v>
      </c>
      <c r="H4" s="9">
        <f>ATAN((E4-D12)/(D4-D11))</f>
        <v>0.35870836379033078</v>
      </c>
      <c r="I4" s="9"/>
      <c r="J4" s="9">
        <f>D13*D14/(SQRT((D14*COS(H4-H12))^2+(D13*SIN(H4-H12))^2))</f>
        <v>91.835129947591071</v>
      </c>
      <c r="K4" s="9">
        <f t="shared" si="0"/>
        <v>-1.3298472914361854</v>
      </c>
      <c r="L4" s="6"/>
      <c r="M4" s="6"/>
    </row>
    <row r="5" spans="1:16" x14ac:dyDescent="0.25">
      <c r="A5" s="14"/>
      <c r="B5" s="15"/>
      <c r="C5" s="8">
        <v>4</v>
      </c>
      <c r="D5" s="2">
        <v>425</v>
      </c>
      <c r="E5" s="2">
        <v>914</v>
      </c>
      <c r="F5" s="2"/>
      <c r="G5" s="9">
        <f>SQRT((D5-D11)^2+(E5-D12)^2)</f>
        <v>75.098868223324274</v>
      </c>
      <c r="H5" s="9">
        <f>ATAN((E5-D12)/(D5-D11))</f>
        <v>1.3853599685020068</v>
      </c>
      <c r="I5" s="9"/>
      <c r="J5" s="9">
        <f>D13*D14/(SQRT((D14*COS(H5-H12))^2+(D13*SIN(H5-H12))^2))</f>
        <v>73.251290257763117</v>
      </c>
      <c r="K5" s="9">
        <f t="shared" si="0"/>
        <v>2.5222463100100172</v>
      </c>
      <c r="L5" s="6"/>
      <c r="M5" s="6"/>
    </row>
    <row r="6" spans="1:16" x14ac:dyDescent="0.25">
      <c r="A6" s="14"/>
      <c r="B6" s="15"/>
      <c r="C6" s="8">
        <v>5</v>
      </c>
      <c r="D6" s="2">
        <v>330</v>
      </c>
      <c r="E6" s="2">
        <v>878</v>
      </c>
      <c r="F6" s="2"/>
      <c r="G6" s="9">
        <f>SQRT((D6-D11)^2+(E6-D12)^2)</f>
        <v>89.529930126322697</v>
      </c>
      <c r="H6" s="9">
        <f>ATAN((E6-D12)/(D6-D11))</f>
        <v>-0.43601661136561715</v>
      </c>
      <c r="I6" s="9"/>
      <c r="J6" s="9">
        <f>D13*D14/(SQRT((D14*COS(H6-H12))^2+(D13*SIN(H6-H12))^2))</f>
        <v>91.851708849031823</v>
      </c>
      <c r="K6" s="9">
        <f t="shared" si="0"/>
        <v>-2.5277468996523731</v>
      </c>
      <c r="L6" s="6"/>
      <c r="M6" s="6"/>
    </row>
    <row r="7" spans="1:16" x14ac:dyDescent="0.25">
      <c r="A7" s="14"/>
      <c r="B7" s="15"/>
      <c r="C7" s="8">
        <v>6</v>
      </c>
      <c r="D7" s="2">
        <v>314</v>
      </c>
      <c r="E7" s="2">
        <v>825</v>
      </c>
      <c r="F7" s="2"/>
      <c r="G7" s="9">
        <f>SQRT((D7-D11)^2+(E7-D12)^2)</f>
        <v>98.333714190120077</v>
      </c>
      <c r="H7" s="9">
        <f>ATAN((E7-D12)/(D7-D11))</f>
        <v>0.15508096857707476</v>
      </c>
      <c r="I7" s="9"/>
      <c r="J7" s="9">
        <f>D13*D14/(SQRT((D14*COS(H7-H12))^2+(D13*SIN(H7-H12))^2))</f>
        <v>95.632466197024883</v>
      </c>
      <c r="K7" s="9">
        <f t="shared" si="0"/>
        <v>2.8246139627205702</v>
      </c>
      <c r="L7" s="6"/>
      <c r="M7" s="6"/>
      <c r="N7" s="6"/>
      <c r="O7" s="6"/>
      <c r="P7" s="6"/>
    </row>
    <row r="8" spans="1:16" x14ac:dyDescent="0.25">
      <c r="A8" s="14"/>
      <c r="B8" s="10" t="s">
        <v>1</v>
      </c>
      <c r="C8" s="2"/>
      <c r="D8" s="2">
        <v>400</v>
      </c>
      <c r="E8" s="2">
        <v>842.8</v>
      </c>
      <c r="F8" s="2"/>
      <c r="G8" s="9"/>
      <c r="H8" s="9"/>
      <c r="I8" s="9"/>
      <c r="J8" s="9"/>
      <c r="K8" s="9"/>
      <c r="L8" s="6"/>
    </row>
    <row r="9" spans="1:16" x14ac:dyDescent="0.25">
      <c r="A9" s="14"/>
      <c r="B9" s="10" t="s">
        <v>3</v>
      </c>
      <c r="C9" s="2"/>
      <c r="D9" s="8">
        <v>6</v>
      </c>
      <c r="E9" s="2"/>
      <c r="F9" s="2"/>
      <c r="G9" s="2"/>
      <c r="H9" s="2"/>
      <c r="I9" s="2"/>
      <c r="J9" s="2"/>
      <c r="K9" s="2"/>
      <c r="L9" s="6"/>
    </row>
    <row r="10" spans="1:16" ht="12.5" x14ac:dyDescent="0.25">
      <c r="A10" s="14"/>
      <c r="B10" s="3" t="s">
        <v>38</v>
      </c>
      <c r="C10" s="2"/>
      <c r="D10" s="2">
        <v>10771</v>
      </c>
      <c r="E10" s="2"/>
      <c r="F10" s="2"/>
      <c r="G10" s="2"/>
      <c r="H10" s="2"/>
      <c r="I10" s="2"/>
      <c r="J10" s="2"/>
      <c r="K10" s="2"/>
      <c r="L10" s="6"/>
    </row>
    <row r="11" spans="1:16" ht="15.5" customHeight="1" x14ac:dyDescent="0.25">
      <c r="A11" s="6"/>
      <c r="B11" s="16" t="s">
        <v>2</v>
      </c>
      <c r="C11" s="3" t="s">
        <v>39</v>
      </c>
      <c r="D11" s="9">
        <v>411.153614</v>
      </c>
      <c r="H11" s="3" t="s">
        <v>40</v>
      </c>
      <c r="I11" s="3" t="s">
        <v>41</v>
      </c>
      <c r="J11" s="3" t="s">
        <v>42</v>
      </c>
      <c r="K11" s="3" t="s">
        <v>43</v>
      </c>
      <c r="L11" s="6"/>
    </row>
    <row r="12" spans="1:16" ht="13" customHeight="1" x14ac:dyDescent="0.25">
      <c r="A12" s="6"/>
      <c r="B12" s="16"/>
      <c r="C12" s="3" t="s">
        <v>44</v>
      </c>
      <c r="D12" s="9">
        <v>840.18863499999998</v>
      </c>
      <c r="H12" s="9">
        <f>ATAN(TAN(D15))</f>
        <v>-3.9020653589793348E-2</v>
      </c>
      <c r="I12" s="9">
        <f>3.1414526*D14*D13</f>
        <v>22215.801500511458</v>
      </c>
      <c r="J12" s="9">
        <f>D9/2*D14*D13*SIN(2*PI()/D9)</f>
        <v>18373.139035943474</v>
      </c>
      <c r="K12" s="9">
        <f>D10/J12</f>
        <v>0.58623624297016597</v>
      </c>
      <c r="L12" s="6"/>
    </row>
    <row r="13" spans="1:16" ht="17.5" customHeight="1" x14ac:dyDescent="0.25">
      <c r="A13" s="6"/>
      <c r="B13" s="16"/>
      <c r="C13" s="3" t="s">
        <v>6</v>
      </c>
      <c r="D13" s="9">
        <v>96.991945000000001</v>
      </c>
      <c r="E13" s="9"/>
      <c r="F13" s="9"/>
      <c r="G13" s="9"/>
      <c r="H13" s="9"/>
      <c r="I13" s="9"/>
      <c r="J13" s="9"/>
      <c r="K13" s="9"/>
      <c r="L13" s="6"/>
    </row>
    <row r="14" spans="1:16" ht="19.5" customHeight="1" x14ac:dyDescent="0.25">
      <c r="A14" s="6"/>
      <c r="B14" s="16"/>
      <c r="C14" s="3" t="s">
        <v>7</v>
      </c>
      <c r="D14" s="9">
        <v>72.911462</v>
      </c>
      <c r="E14" s="9"/>
      <c r="F14" s="9"/>
      <c r="G14" s="9"/>
      <c r="H14" s="9"/>
      <c r="I14" s="9"/>
      <c r="J14" s="9"/>
      <c r="K14" s="9"/>
      <c r="L14" s="6"/>
    </row>
    <row r="15" spans="1:16" ht="19.5" customHeight="1" x14ac:dyDescent="0.25">
      <c r="A15" s="6"/>
      <c r="B15" s="16"/>
      <c r="C15" s="5" t="s">
        <v>8</v>
      </c>
      <c r="D15" s="9">
        <v>3.1025719999999999</v>
      </c>
      <c r="E15" s="9"/>
      <c r="F15" s="9"/>
      <c r="G15" s="9"/>
      <c r="H15" s="9"/>
      <c r="I15" s="9"/>
      <c r="J15" s="9"/>
      <c r="K15" s="9"/>
      <c r="L15" s="6"/>
    </row>
    <row r="16" spans="1:16" x14ac:dyDescent="0.25">
      <c r="A16" s="6"/>
      <c r="B16" s="3"/>
      <c r="F16" s="2"/>
      <c r="G16" s="2"/>
      <c r="H16" s="2"/>
      <c r="I16" s="2"/>
      <c r="J16" s="2"/>
      <c r="K16" s="6"/>
      <c r="L16" s="6"/>
    </row>
    <row r="17" spans="1:17" x14ac:dyDescent="0.25">
      <c r="A17" s="6"/>
      <c r="B17" s="3"/>
      <c r="F17" s="2"/>
      <c r="G17" s="2"/>
      <c r="H17" s="2"/>
      <c r="I17" s="2"/>
      <c r="J17" s="2"/>
      <c r="K17" s="6"/>
      <c r="L17" s="6"/>
    </row>
    <row r="18" spans="1:17" ht="12.5" x14ac:dyDescent="0.25">
      <c r="A18" s="1" t="s">
        <v>11</v>
      </c>
      <c r="B18" s="2"/>
      <c r="C18" s="2"/>
      <c r="D18" s="3" t="s">
        <v>14</v>
      </c>
      <c r="E18" s="3" t="s">
        <v>15</v>
      </c>
      <c r="F18" s="4"/>
      <c r="G18" s="4" t="s">
        <v>46</v>
      </c>
      <c r="H18" s="5" t="s">
        <v>4</v>
      </c>
      <c r="I18" s="4"/>
      <c r="J18" s="4" t="s">
        <v>45</v>
      </c>
      <c r="K18" s="4" t="s">
        <v>5</v>
      </c>
      <c r="L18" s="6"/>
    </row>
    <row r="19" spans="1:17" x14ac:dyDescent="0.25">
      <c r="A19" s="14" t="s">
        <v>16</v>
      </c>
      <c r="B19" s="13" t="s">
        <v>0</v>
      </c>
      <c r="C19" s="8">
        <v>1</v>
      </c>
      <c r="D19" s="2">
        <v>697</v>
      </c>
      <c r="E19" s="2">
        <v>456</v>
      </c>
      <c r="F19" s="2"/>
      <c r="G19" s="9">
        <f>SQRT((D19-D30)^2+(E19-D31)^2)</f>
        <v>76.629086745461237</v>
      </c>
      <c r="H19" s="9">
        <f>ATAN((E19-D31)/(D19-D30))</f>
        <v>0.40906752640435545</v>
      </c>
      <c r="I19" s="9"/>
      <c r="J19" s="9">
        <f>D32*D33/(SQRT((D33*COS(H19-H31))^2+(D32*SIN(H19-H31))^2))</f>
        <v>76.629088199290351</v>
      </c>
      <c r="K19" s="9">
        <f>(G19-J19)/J19*100</f>
        <v>-1.8972287784545865E-6</v>
      </c>
      <c r="L19" s="6"/>
      <c r="M19" s="6"/>
    </row>
    <row r="20" spans="1:17" x14ac:dyDescent="0.25">
      <c r="A20" s="14"/>
      <c r="B20" s="13"/>
      <c r="C20" s="8">
        <v>2</v>
      </c>
      <c r="D20" s="2">
        <v>760</v>
      </c>
      <c r="E20" s="2">
        <v>411</v>
      </c>
      <c r="F20" s="2"/>
      <c r="G20" s="9">
        <f>SQRT((D20-D30)^2+(E20-D31)^2)</f>
        <v>75.832344995017891</v>
      </c>
      <c r="H20" s="9">
        <f>ATAN((E20-D31)/(D20-D30))</f>
        <v>1.4742948166571641</v>
      </c>
      <c r="I20" s="9"/>
      <c r="J20" s="9">
        <f>D32*D33/(SQRT((D33*COS(H20-H31))^2+(D32*SIN(H20-H31))^2))</f>
        <v>75.832345525217022</v>
      </c>
      <c r="K20" s="9">
        <f>(G20-J20)/J20*100</f>
        <v>-6.9917279644900169E-7</v>
      </c>
      <c r="L20" s="6"/>
      <c r="M20" s="6"/>
      <c r="N20" s="6"/>
      <c r="O20" s="6"/>
      <c r="P20" s="6"/>
      <c r="Q20" s="6"/>
    </row>
    <row r="21" spans="1:17" x14ac:dyDescent="0.25">
      <c r="A21" s="14"/>
      <c r="B21" s="13"/>
      <c r="C21" s="8">
        <v>3</v>
      </c>
      <c r="D21" s="2">
        <v>842</v>
      </c>
      <c r="E21" s="2">
        <v>467</v>
      </c>
      <c r="F21" s="2"/>
      <c r="G21" s="9">
        <f>SQRT((D21-D30)^2+(E21-D31)^2)</f>
        <v>77.191698772882376</v>
      </c>
      <c r="H21" s="9">
        <f>ATAN((E21-D31)/(D21-D30))</f>
        <v>-0.2551107364044547</v>
      </c>
      <c r="I21" s="9"/>
      <c r="J21" s="9">
        <f>D32*D33/(SQRT((D33*COS(H21-H31))^2+(D32*SIN(H21-H31))^2))</f>
        <v>77.191697686270871</v>
      </c>
      <c r="K21" s="9">
        <f>(G21-J21)/J21*100</f>
        <v>1.4076792418674829E-6</v>
      </c>
      <c r="L21" s="6"/>
      <c r="Q21" s="6"/>
    </row>
    <row r="22" spans="1:17" x14ac:dyDescent="0.25">
      <c r="A22" s="14"/>
      <c r="B22" s="13"/>
      <c r="C22" s="8">
        <v>4</v>
      </c>
      <c r="D22" s="2">
        <v>752</v>
      </c>
      <c r="E22" s="2">
        <v>561</v>
      </c>
      <c r="F22" s="2"/>
      <c r="G22" s="9">
        <f>SQRT((D22-D30)^2+(E22-D31)^2)</f>
        <v>76.076231343589981</v>
      </c>
      <c r="H22" s="9">
        <f>ATAN((E22-D31)/(D22-D30))</f>
        <v>-1.368212900430563</v>
      </c>
      <c r="I22" s="9"/>
      <c r="J22" s="9">
        <f>D32*D33/(SQRT((D33*COS(H22-H31))^2+(D32*SIN(H22-H31))^2))</f>
        <v>76.076230283674008</v>
      </c>
      <c r="K22" s="9">
        <f>(G22-J22)/J22*100</f>
        <v>1.3932288307445123E-6</v>
      </c>
      <c r="L22" s="6"/>
    </row>
    <row r="23" spans="1:17" x14ac:dyDescent="0.25">
      <c r="A23" s="14"/>
      <c r="B23" s="13" t="s">
        <v>9</v>
      </c>
      <c r="C23" s="8">
        <v>1</v>
      </c>
      <c r="D23" s="2">
        <f t="shared" ref="D23:E25" si="1">AVERAGE(D19:D20)</f>
        <v>728.5</v>
      </c>
      <c r="E23" s="2">
        <f t="shared" si="1"/>
        <v>433.5</v>
      </c>
      <c r="F23" s="2"/>
      <c r="G23" s="9"/>
      <c r="H23" s="9"/>
      <c r="I23" s="9"/>
      <c r="J23" s="9"/>
      <c r="K23" s="9"/>
      <c r="L23" s="6"/>
    </row>
    <row r="24" spans="1:17" x14ac:dyDescent="0.25">
      <c r="A24" s="14"/>
      <c r="B24" s="13"/>
      <c r="C24" s="8">
        <v>2</v>
      </c>
      <c r="D24" s="2">
        <f t="shared" si="1"/>
        <v>801</v>
      </c>
      <c r="E24" s="2">
        <f t="shared" si="1"/>
        <v>439</v>
      </c>
      <c r="F24" s="2"/>
      <c r="G24" s="9"/>
      <c r="H24" s="9"/>
      <c r="I24" s="9"/>
      <c r="J24" s="9"/>
      <c r="K24" s="9"/>
      <c r="L24" s="6"/>
    </row>
    <row r="25" spans="1:17" x14ac:dyDescent="0.25">
      <c r="A25" s="14"/>
      <c r="B25" s="13"/>
      <c r="C25" s="8">
        <v>3</v>
      </c>
      <c r="D25" s="2">
        <f t="shared" si="1"/>
        <v>797</v>
      </c>
      <c r="E25" s="2">
        <f t="shared" si="1"/>
        <v>514</v>
      </c>
      <c r="F25" s="2"/>
      <c r="G25" s="9"/>
      <c r="H25" s="9"/>
      <c r="I25" s="9"/>
      <c r="J25" s="9"/>
      <c r="K25" s="9"/>
      <c r="L25" s="6"/>
    </row>
    <row r="26" spans="1:17" x14ac:dyDescent="0.25">
      <c r="A26" s="14"/>
      <c r="B26" s="13"/>
      <c r="C26" s="8">
        <v>4</v>
      </c>
      <c r="D26" s="2">
        <f>AVERAGE(D22,D19)</f>
        <v>724.5</v>
      </c>
      <c r="E26" s="2">
        <f>AVERAGE(E22,E19)</f>
        <v>508.5</v>
      </c>
      <c r="F26" s="2"/>
      <c r="G26" s="9"/>
      <c r="H26" s="9"/>
      <c r="I26" s="9"/>
      <c r="J26" s="9"/>
      <c r="K26" s="9"/>
      <c r="L26" s="6"/>
      <c r="M26" s="6"/>
    </row>
    <row r="27" spans="1:17" ht="14" customHeight="1" x14ac:dyDescent="0.25">
      <c r="A27" s="14"/>
      <c r="B27" s="10" t="s">
        <v>1</v>
      </c>
      <c r="C27" s="2"/>
      <c r="D27" s="2">
        <v>763.3</v>
      </c>
      <c r="E27" s="2">
        <v>473.8</v>
      </c>
      <c r="F27" s="2"/>
      <c r="G27" s="9"/>
      <c r="H27" s="9"/>
      <c r="I27" s="9"/>
      <c r="J27" s="9"/>
      <c r="K27" s="9"/>
      <c r="L27" s="6"/>
      <c r="M27" s="6"/>
    </row>
    <row r="28" spans="1:17" x14ac:dyDescent="0.25">
      <c r="A28" s="14"/>
      <c r="B28" s="10" t="s">
        <v>3</v>
      </c>
      <c r="C28" s="2"/>
      <c r="D28" s="8">
        <v>4</v>
      </c>
      <c r="E28" s="2"/>
      <c r="F28" s="2"/>
      <c r="G28" s="2"/>
      <c r="H28" s="2"/>
      <c r="I28" s="2"/>
      <c r="J28" s="2"/>
      <c r="K28" s="2"/>
      <c r="L28" s="6"/>
      <c r="M28" s="6"/>
    </row>
    <row r="29" spans="1:17" ht="12.5" x14ac:dyDescent="0.25">
      <c r="A29" s="14"/>
      <c r="B29" s="3" t="s">
        <v>38</v>
      </c>
      <c r="C29" s="2"/>
      <c r="D29" s="2">
        <v>10999.5</v>
      </c>
      <c r="E29" s="2"/>
      <c r="F29" s="2"/>
      <c r="G29" s="2"/>
      <c r="H29" s="2"/>
      <c r="I29" s="2"/>
      <c r="J29" s="2"/>
      <c r="K29" s="2"/>
      <c r="L29" s="6"/>
      <c r="M29" s="6"/>
    </row>
    <row r="30" spans="1:17" ht="12.5" customHeight="1" x14ac:dyDescent="0.25">
      <c r="A30" s="6"/>
      <c r="B30" s="16" t="s">
        <v>2</v>
      </c>
      <c r="C30" s="3" t="s">
        <v>39</v>
      </c>
      <c r="D30" s="9">
        <v>767.30658300000005</v>
      </c>
      <c r="E30" s="3"/>
      <c r="F30" s="3"/>
      <c r="G30" s="5"/>
      <c r="H30" s="3" t="s">
        <v>40</v>
      </c>
      <c r="I30" s="3" t="s">
        <v>41</v>
      </c>
      <c r="J30" s="3" t="s">
        <v>42</v>
      </c>
      <c r="K30" s="3" t="s">
        <v>43</v>
      </c>
      <c r="L30" s="6"/>
      <c r="M30" s="6"/>
    </row>
    <row r="31" spans="1:17" ht="12.5" x14ac:dyDescent="0.25">
      <c r="A31" s="6"/>
      <c r="B31" s="16"/>
      <c r="C31" s="3" t="s">
        <v>44</v>
      </c>
      <c r="D31" s="9">
        <v>486.47952299999997</v>
      </c>
      <c r="H31" s="9">
        <f>ATAN(TAN(D34))</f>
        <v>-0.27086465358979306</v>
      </c>
      <c r="I31" s="9">
        <f>3.1414526*D33*D32</f>
        <v>18379.024108372174</v>
      </c>
      <c r="J31" s="9">
        <f>D28/2*D33*D32*SIN(2*PI()/D28)</f>
        <v>11700.97177870656</v>
      </c>
      <c r="K31" s="9">
        <f>D29/J31</f>
        <v>0.94005012643624186</v>
      </c>
      <c r="L31" s="6"/>
      <c r="M31" s="6"/>
    </row>
    <row r="32" spans="1:17" ht="21" x14ac:dyDescent="0.25">
      <c r="A32" s="6"/>
      <c r="B32" s="16"/>
      <c r="C32" s="3" t="s">
        <v>6</v>
      </c>
      <c r="D32" s="9">
        <v>77.192054999999996</v>
      </c>
      <c r="E32" s="9"/>
      <c r="F32" s="9"/>
      <c r="G32" s="9"/>
      <c r="H32" s="9"/>
      <c r="I32" s="9"/>
      <c r="J32" s="9"/>
      <c r="K32" s="9"/>
      <c r="L32" s="6"/>
      <c r="M32" s="6"/>
    </row>
    <row r="33" spans="1:16" ht="21" x14ac:dyDescent="0.25">
      <c r="A33" s="6"/>
      <c r="B33" s="16"/>
      <c r="C33" s="3" t="s">
        <v>7</v>
      </c>
      <c r="D33" s="9">
        <v>75.791296000000003</v>
      </c>
      <c r="E33" s="9"/>
      <c r="F33" s="9"/>
      <c r="G33" s="9"/>
      <c r="H33" s="9"/>
      <c r="I33" s="9"/>
      <c r="J33" s="9"/>
      <c r="K33" s="9"/>
      <c r="L33" s="6"/>
      <c r="M33" s="6"/>
    </row>
    <row r="34" spans="1:16" x14ac:dyDescent="0.25">
      <c r="A34" s="6"/>
      <c r="B34" s="16"/>
      <c r="C34" s="5" t="s">
        <v>8</v>
      </c>
      <c r="D34" s="9">
        <v>2.8707280000000002</v>
      </c>
      <c r="E34" s="9"/>
      <c r="F34" s="9"/>
      <c r="G34" s="9"/>
      <c r="H34" s="9"/>
      <c r="I34" s="9"/>
      <c r="J34" s="9"/>
      <c r="K34" s="9"/>
      <c r="L34" s="6"/>
      <c r="M34" s="6"/>
    </row>
    <row r="35" spans="1:16" x14ac:dyDescent="0.25">
      <c r="A35" s="6"/>
      <c r="B35" s="11"/>
      <c r="C35" s="9"/>
      <c r="D35" s="9"/>
      <c r="E35" s="9"/>
      <c r="F35" s="9"/>
      <c r="G35" s="9"/>
      <c r="H35" s="9"/>
      <c r="I35" s="9"/>
      <c r="J35" s="9"/>
      <c r="K35" s="9"/>
      <c r="L35" s="6"/>
      <c r="M35" s="6"/>
    </row>
    <row r="36" spans="1:16" x14ac:dyDescent="0.25">
      <c r="A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O36" s="2"/>
      <c r="P36" s="2"/>
    </row>
    <row r="37" spans="1:16" ht="12.5" x14ac:dyDescent="0.25">
      <c r="A37" s="1" t="s">
        <v>12</v>
      </c>
      <c r="B37" s="2"/>
      <c r="C37" s="2"/>
      <c r="D37" s="3" t="s">
        <v>14</v>
      </c>
      <c r="E37" s="3" t="s">
        <v>15</v>
      </c>
      <c r="F37" s="4"/>
      <c r="G37" s="4" t="s">
        <v>46</v>
      </c>
      <c r="H37" s="5" t="s">
        <v>4</v>
      </c>
      <c r="I37" s="4"/>
      <c r="J37" s="4" t="s">
        <v>45</v>
      </c>
      <c r="K37" s="4" t="s">
        <v>5</v>
      </c>
      <c r="L37" s="6"/>
      <c r="M37" s="6"/>
      <c r="O37" s="2"/>
      <c r="P37" s="2"/>
    </row>
    <row r="38" spans="1:16" x14ac:dyDescent="0.25">
      <c r="A38" s="14" t="s">
        <v>17</v>
      </c>
      <c r="B38" s="13" t="s">
        <v>0</v>
      </c>
      <c r="C38" s="8">
        <v>1</v>
      </c>
      <c r="D38" s="2">
        <v>540</v>
      </c>
      <c r="E38" s="2">
        <v>980</v>
      </c>
      <c r="F38" s="2"/>
      <c r="G38" s="9">
        <f>SQRT((D38-D49)^2+(E38-D50)^2)</f>
        <v>73.167533164747979</v>
      </c>
      <c r="H38" s="9">
        <f>ATAN((E38-D50)/(D38-D49))</f>
        <v>0.4907570944368369</v>
      </c>
      <c r="I38" s="9"/>
      <c r="J38" s="9">
        <f>D51*D52/(SQRT((D52*COS(H38-H50))^2+(D51*SIN(H38-H50))^2))</f>
        <v>72.425585225567374</v>
      </c>
      <c r="K38" s="9">
        <f t="shared" ref="K38:K43" si="2">(G38-J38)/J38*100</f>
        <v>1.0244279516276324</v>
      </c>
      <c r="L38" s="6"/>
      <c r="M38" s="6"/>
    </row>
    <row r="39" spans="1:16" x14ac:dyDescent="0.25">
      <c r="A39" s="14"/>
      <c r="B39" s="13"/>
      <c r="C39" s="8">
        <v>2</v>
      </c>
      <c r="D39" s="2">
        <v>649</v>
      </c>
      <c r="E39" s="2">
        <v>966</v>
      </c>
      <c r="F39" s="2"/>
      <c r="G39" s="9">
        <f>SQRT((D39-D49)^2+(E39-D50)^2)</f>
        <v>65.78784557510987</v>
      </c>
      <c r="H39" s="9">
        <f>ATAN((E39-D50)/(D39-D49))</f>
        <v>-0.82857059722526838</v>
      </c>
      <c r="I39" s="9"/>
      <c r="J39" s="9">
        <f>D51*D52/(SQRT((D52*COS(H39-H50))^2+(D51*SIN(H39-H50))^2))</f>
        <v>66.251208237874181</v>
      </c>
      <c r="K39" s="9">
        <f t="shared" si="2"/>
        <v>-0.69940258463002347</v>
      </c>
      <c r="L39" s="6"/>
      <c r="O39" s="2"/>
      <c r="P39" s="2"/>
    </row>
    <row r="40" spans="1:16" x14ac:dyDescent="0.25">
      <c r="A40" s="14"/>
      <c r="B40" s="13"/>
      <c r="C40" s="8">
        <v>3</v>
      </c>
      <c r="D40" s="2">
        <v>681</v>
      </c>
      <c r="E40" s="2">
        <v>1042</v>
      </c>
      <c r="F40" s="2"/>
      <c r="G40" s="9">
        <f>SQRT((D40-D49)^2+(E40-D50)^2)</f>
        <v>81.268158594953491</v>
      </c>
      <c r="H40" s="9">
        <f>ATAN((E40-D50)/(D40-D49))</f>
        <v>0.34541814098824747</v>
      </c>
      <c r="I40" s="9"/>
      <c r="J40" s="9">
        <f>D51*D52/(SQRT((D52*COS(H40-H50))^2+(D51*SIN(H40-H50))^2))</f>
        <v>80.470854878044435</v>
      </c>
      <c r="K40" s="9">
        <f t="shared" si="2"/>
        <v>0.99079811953953945</v>
      </c>
      <c r="L40" s="6"/>
      <c r="O40" s="6"/>
      <c r="P40" s="6"/>
    </row>
    <row r="41" spans="1:16" x14ac:dyDescent="0.25">
      <c r="A41" s="14"/>
      <c r="B41" s="13"/>
      <c r="C41" s="8">
        <v>4</v>
      </c>
      <c r="D41" s="2">
        <v>597</v>
      </c>
      <c r="E41" s="2">
        <v>1063</v>
      </c>
      <c r="F41" s="2"/>
      <c r="G41" s="9">
        <f>SQRT((D41-D49)^2+(E41-D50)^2)</f>
        <v>49.097777520112942</v>
      </c>
      <c r="H41" s="9">
        <f>ATAN((E41-D50)/(D41-D49))</f>
        <v>-1.4167793597666993</v>
      </c>
      <c r="I41" s="9"/>
      <c r="J41" s="9">
        <f>D51*D52/(SQRT((D52*COS(H41-H50))^2+(D51*SIN(H41-H50))^2))</f>
        <v>51.903251853861192</v>
      </c>
      <c r="K41" s="9">
        <f t="shared" si="2"/>
        <v>-5.4051995463547158</v>
      </c>
      <c r="L41" s="6"/>
      <c r="O41" s="6"/>
      <c r="P41" s="6"/>
    </row>
    <row r="42" spans="1:16" x14ac:dyDescent="0.25">
      <c r="A42" s="14"/>
      <c r="B42" s="13"/>
      <c r="C42" s="8">
        <v>5</v>
      </c>
      <c r="D42" s="2">
        <v>536</v>
      </c>
      <c r="E42" s="2">
        <v>1062</v>
      </c>
      <c r="F42" s="2"/>
      <c r="G42" s="9">
        <f>SQRT((D42-D49)^2+(E42-D50)^2)</f>
        <v>83.393442316614454</v>
      </c>
      <c r="H42" s="9">
        <f>ATAN((E42-D50)/(D42-D49))</f>
        <v>-0.6062480823245523</v>
      </c>
      <c r="I42" s="9"/>
      <c r="J42" s="9">
        <f>D51*D52/(SQRT((D52*COS(H42-H50))^2+(D51*SIN(H42-H50))^2))</f>
        <v>77.239921615824073</v>
      </c>
      <c r="K42" s="9">
        <f t="shared" si="2"/>
        <v>7.966761969796865</v>
      </c>
      <c r="L42" s="6"/>
      <c r="O42" s="6"/>
      <c r="P42" s="6"/>
    </row>
    <row r="43" spans="1:16" x14ac:dyDescent="0.25">
      <c r="A43" s="14"/>
      <c r="B43" s="13"/>
      <c r="C43" s="8">
        <v>6</v>
      </c>
      <c r="D43" s="2">
        <v>520</v>
      </c>
      <c r="E43" s="2">
        <v>1044</v>
      </c>
      <c r="F43" s="2"/>
      <c r="G43" s="9">
        <f>SQRT((D43-D49)^2+(E43-D50)^2)</f>
        <v>89.537107689574725</v>
      </c>
      <c r="H43" s="9">
        <f>ATAN((E43-D50)/(D43-D49))</f>
        <v>-0.33594099686973022</v>
      </c>
      <c r="I43" s="9"/>
      <c r="J43" s="9">
        <f>D51*D52/(SQRT((D52*COS(H43-H50))^2+(D51*SIN(H43-H50))^2))</f>
        <v>93.008321259049112</v>
      </c>
      <c r="K43" s="9">
        <f t="shared" si="2"/>
        <v>-3.7321537712806094</v>
      </c>
      <c r="L43" s="6"/>
      <c r="M43" s="6"/>
      <c r="O43" s="6"/>
      <c r="P43" s="6"/>
    </row>
    <row r="44" spans="1:16" x14ac:dyDescent="0.25">
      <c r="A44" s="14"/>
      <c r="B44" s="13"/>
      <c r="C44" s="8">
        <v>7</v>
      </c>
      <c r="D44" s="2"/>
      <c r="E44" s="2"/>
      <c r="F44" s="2"/>
      <c r="G44" s="9"/>
      <c r="H44" s="9"/>
      <c r="I44" s="9"/>
      <c r="J44" s="9"/>
      <c r="K44" s="9"/>
      <c r="L44" s="6"/>
      <c r="M44" s="6"/>
    </row>
    <row r="45" spans="1:16" x14ac:dyDescent="0.25">
      <c r="A45" s="14"/>
      <c r="B45" s="13"/>
      <c r="C45" s="8">
        <v>8</v>
      </c>
      <c r="D45" s="2"/>
      <c r="E45" s="2"/>
      <c r="F45" s="2"/>
      <c r="G45" s="9"/>
      <c r="H45" s="9"/>
      <c r="I45" s="9"/>
      <c r="J45" s="9"/>
      <c r="K45" s="9"/>
      <c r="L45" s="6"/>
      <c r="M45" s="6"/>
    </row>
    <row r="46" spans="1:16" x14ac:dyDescent="0.25">
      <c r="A46" s="14"/>
      <c r="B46" s="10" t="s">
        <v>1</v>
      </c>
      <c r="C46" s="2"/>
      <c r="D46" s="2">
        <v>587.20000000000005</v>
      </c>
      <c r="E46" s="2">
        <v>1026.3</v>
      </c>
      <c r="F46" s="2"/>
      <c r="G46" s="9"/>
      <c r="H46" s="9"/>
      <c r="I46" s="9"/>
      <c r="J46" s="9"/>
      <c r="K46" s="9"/>
      <c r="L46" s="6"/>
      <c r="M46" s="6"/>
    </row>
    <row r="47" spans="1:16" x14ac:dyDescent="0.25">
      <c r="A47" s="14"/>
      <c r="B47" s="10" t="s">
        <v>3</v>
      </c>
      <c r="C47" s="2"/>
      <c r="D47" s="8">
        <v>6</v>
      </c>
      <c r="E47" s="2"/>
      <c r="F47" s="2"/>
      <c r="G47" s="2"/>
      <c r="H47" s="2"/>
      <c r="I47" s="2"/>
      <c r="J47" s="2"/>
      <c r="K47" s="2"/>
      <c r="L47" s="6"/>
      <c r="M47" s="6"/>
    </row>
    <row r="48" spans="1:16" ht="12.5" x14ac:dyDescent="0.25">
      <c r="A48" s="14"/>
      <c r="B48" s="3" t="s">
        <v>38</v>
      </c>
      <c r="C48" s="2"/>
      <c r="D48" s="2">
        <v>11684</v>
      </c>
      <c r="E48" s="2"/>
      <c r="F48" s="2"/>
      <c r="G48" s="2"/>
      <c r="H48" s="2"/>
      <c r="I48" s="2"/>
      <c r="J48" s="2"/>
      <c r="K48" s="2"/>
      <c r="L48" s="6"/>
      <c r="M48" s="6"/>
    </row>
    <row r="49" spans="1:13" ht="21" customHeight="1" x14ac:dyDescent="0.25">
      <c r="A49" s="6"/>
      <c r="B49" s="16" t="s">
        <v>2</v>
      </c>
      <c r="C49" s="3" t="s">
        <v>39</v>
      </c>
      <c r="D49" s="9">
        <v>604.53202999999996</v>
      </c>
      <c r="E49" s="3"/>
      <c r="F49" s="3"/>
      <c r="G49" s="5"/>
      <c r="H49" s="3" t="s">
        <v>40</v>
      </c>
      <c r="I49" s="3" t="s">
        <v>41</v>
      </c>
      <c r="J49" s="3" t="s">
        <v>42</v>
      </c>
      <c r="K49" s="3" t="s">
        <v>43</v>
      </c>
      <c r="L49" s="6"/>
      <c r="M49" s="6"/>
    </row>
    <row r="50" spans="1:13" ht="12.5" x14ac:dyDescent="0.25">
      <c r="A50" s="6"/>
      <c r="B50" s="16"/>
      <c r="C50" s="3" t="s">
        <v>44</v>
      </c>
      <c r="D50" s="9">
        <v>1014.483402</v>
      </c>
      <c r="H50" s="9">
        <f>ATAN(TAN(D53))</f>
        <v>-0.10245365358979321</v>
      </c>
      <c r="I50" s="9">
        <f>3.1414526*D52*D51</f>
        <v>15903.476320336502</v>
      </c>
      <c r="J50" s="9">
        <f>D47/2*D52*D51*SIN(2*PI()/D47)</f>
        <v>13152.655400780846</v>
      </c>
      <c r="K50" s="9">
        <f>D48/J50</f>
        <v>0.88833772679137812</v>
      </c>
      <c r="L50" s="6"/>
      <c r="M50" s="6"/>
    </row>
    <row r="51" spans="1:13" ht="21" x14ac:dyDescent="0.25">
      <c r="A51" s="6"/>
      <c r="B51" s="16"/>
      <c r="C51" s="3" t="s">
        <v>6</v>
      </c>
      <c r="D51" s="9">
        <v>99.956055000000006</v>
      </c>
      <c r="E51" s="9"/>
      <c r="F51" s="9"/>
      <c r="G51" s="9"/>
      <c r="H51" s="9"/>
      <c r="I51" s="9"/>
      <c r="J51" s="9"/>
      <c r="K51" s="9"/>
      <c r="L51" s="6"/>
      <c r="M51" s="6"/>
    </row>
    <row r="52" spans="1:13" ht="21" x14ac:dyDescent="0.25">
      <c r="A52" s="6"/>
      <c r="B52" s="16"/>
      <c r="C52" s="3" t="s">
        <v>7</v>
      </c>
      <c r="D52" s="9">
        <v>50.646850999999998</v>
      </c>
      <c r="E52" s="9"/>
      <c r="F52" s="9"/>
      <c r="G52" s="9"/>
      <c r="H52" s="9"/>
      <c r="I52" s="9"/>
      <c r="J52" s="9"/>
      <c r="K52" s="9"/>
      <c r="L52" s="6"/>
      <c r="M52" s="6"/>
    </row>
    <row r="53" spans="1:13" x14ac:dyDescent="0.25">
      <c r="A53" s="6"/>
      <c r="B53" s="16"/>
      <c r="C53" s="5" t="s">
        <v>8</v>
      </c>
      <c r="D53" s="9">
        <v>3.039139</v>
      </c>
      <c r="E53" s="9"/>
      <c r="F53" s="9"/>
      <c r="G53" s="9"/>
      <c r="H53" s="9"/>
      <c r="I53" s="9"/>
      <c r="J53" s="9"/>
      <c r="K53" s="9"/>
      <c r="L53" s="6"/>
      <c r="M53" s="6"/>
    </row>
    <row r="54" spans="1:13" x14ac:dyDescent="0.25">
      <c r="A54" s="6"/>
      <c r="B54" s="11"/>
      <c r="C54" s="9"/>
      <c r="D54" s="9"/>
      <c r="E54" s="9"/>
      <c r="F54" s="9"/>
      <c r="G54" s="9"/>
      <c r="H54" s="9"/>
      <c r="I54" s="9"/>
      <c r="J54" s="9"/>
      <c r="K54" s="9"/>
      <c r="L54" s="6"/>
      <c r="M54" s="6"/>
    </row>
    <row r="55" spans="1:13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</row>
    <row r="56" spans="1:13" x14ac:dyDescent="0.25">
      <c r="K56" s="6"/>
      <c r="L56" s="6"/>
      <c r="M56" s="6"/>
    </row>
    <row r="57" spans="1:13" x14ac:dyDescent="0.25">
      <c r="K57" s="6"/>
      <c r="L57" s="6"/>
      <c r="M57" s="6"/>
    </row>
    <row r="58" spans="1:13" x14ac:dyDescent="0.25">
      <c r="K58" s="6"/>
      <c r="L58" s="6"/>
      <c r="M58" s="6"/>
    </row>
    <row r="59" spans="1:13" x14ac:dyDescent="0.25">
      <c r="K59" s="6"/>
      <c r="L59" s="6"/>
      <c r="M59" s="6"/>
    </row>
    <row r="60" spans="1:13" x14ac:dyDescent="0.25">
      <c r="K60" s="6"/>
      <c r="L60" s="6"/>
      <c r="M60" s="6"/>
    </row>
    <row r="61" spans="1:13" x14ac:dyDescent="0.25">
      <c r="K61" s="6"/>
      <c r="L61" s="6"/>
      <c r="M61" s="6"/>
    </row>
    <row r="62" spans="1:13" x14ac:dyDescent="0.25">
      <c r="K62" s="6"/>
      <c r="L62" s="6"/>
      <c r="M62" s="6"/>
    </row>
    <row r="63" spans="1:13" x14ac:dyDescent="0.25">
      <c r="K63" s="6"/>
      <c r="L63" s="6"/>
      <c r="M63" s="6"/>
    </row>
    <row r="64" spans="1:13" x14ac:dyDescent="0.25">
      <c r="L64" s="6"/>
      <c r="M64" s="6"/>
    </row>
    <row r="65" spans="12:13" x14ac:dyDescent="0.25">
      <c r="L65" s="6"/>
      <c r="M65" s="6"/>
    </row>
    <row r="66" spans="12:13" x14ac:dyDescent="0.25">
      <c r="L66" s="6"/>
      <c r="M66" s="6"/>
    </row>
    <row r="67" spans="12:13" x14ac:dyDescent="0.25">
      <c r="L67" s="6"/>
      <c r="M67" s="6"/>
    </row>
    <row r="68" spans="12:13" x14ac:dyDescent="0.25">
      <c r="L68" s="6"/>
      <c r="M68" s="6"/>
    </row>
    <row r="69" spans="12:13" x14ac:dyDescent="0.25">
      <c r="L69" s="6"/>
      <c r="M69" s="6"/>
    </row>
    <row r="70" spans="12:13" x14ac:dyDescent="0.25">
      <c r="L70" s="6"/>
      <c r="M70" s="6"/>
    </row>
    <row r="71" spans="12:13" x14ac:dyDescent="0.25">
      <c r="L71" s="6"/>
      <c r="M71" s="6"/>
    </row>
    <row r="72" spans="12:13" x14ac:dyDescent="0.25">
      <c r="L72" s="6"/>
      <c r="M72" s="6"/>
    </row>
    <row r="73" spans="12:13" x14ac:dyDescent="0.25">
      <c r="L73" s="6"/>
      <c r="M73" s="6"/>
    </row>
    <row r="74" spans="12:13" x14ac:dyDescent="0.25">
      <c r="L74" s="6"/>
      <c r="M74" s="6"/>
    </row>
  </sheetData>
  <mergeCells count="10">
    <mergeCell ref="B49:B53"/>
    <mergeCell ref="B38:B45"/>
    <mergeCell ref="A2:A10"/>
    <mergeCell ref="A19:A29"/>
    <mergeCell ref="A38:A48"/>
    <mergeCell ref="B2:B7"/>
    <mergeCell ref="B19:B22"/>
    <mergeCell ref="B23:B26"/>
    <mergeCell ref="B11:B15"/>
    <mergeCell ref="B30:B34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3ED22-A6AF-4D39-8EF3-6FEA9949B6B4}">
  <dimension ref="A2:J56"/>
  <sheetViews>
    <sheetView tabSelected="1" workbookViewId="0">
      <selection activeCell="B64" sqref="B64"/>
    </sheetView>
  </sheetViews>
  <sheetFormatPr defaultRowHeight="14" x14ac:dyDescent="0.3"/>
  <sheetData>
    <row r="2" spans="1:10" x14ac:dyDescent="0.3">
      <c r="A2" s="12" t="s">
        <v>37</v>
      </c>
      <c r="B2" s="6" t="s">
        <v>18</v>
      </c>
      <c r="C2" s="6"/>
      <c r="D2" s="6"/>
      <c r="E2" s="6"/>
      <c r="F2" s="6"/>
      <c r="G2" s="6"/>
      <c r="H2" s="6"/>
      <c r="I2" s="6"/>
      <c r="J2" s="6"/>
    </row>
    <row r="3" spans="1:10" x14ac:dyDescent="0.3">
      <c r="A3" s="6"/>
      <c r="B3" s="6" t="s">
        <v>19</v>
      </c>
      <c r="C3" s="6"/>
      <c r="D3" s="6"/>
      <c r="E3" s="6"/>
      <c r="F3" s="6"/>
      <c r="G3" s="6"/>
      <c r="H3" s="6"/>
      <c r="I3" s="6"/>
      <c r="J3" s="6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x14ac:dyDescent="0.3">
      <c r="A5" s="6"/>
      <c r="B5" s="6" t="s">
        <v>20</v>
      </c>
      <c r="C5" s="6"/>
      <c r="D5" s="6"/>
      <c r="E5" s="6"/>
      <c r="F5" s="6"/>
      <c r="G5" s="6"/>
      <c r="H5" s="6"/>
      <c r="I5" s="6"/>
      <c r="J5" s="6"/>
    </row>
    <row r="6" spans="1:10" x14ac:dyDescent="0.3">
      <c r="A6" s="6"/>
      <c r="B6" s="6" t="s">
        <v>21</v>
      </c>
      <c r="C6" s="6"/>
      <c r="D6" s="6"/>
      <c r="E6" s="6"/>
      <c r="F6" s="6"/>
      <c r="G6" s="6"/>
      <c r="H6" s="6"/>
      <c r="I6" s="6"/>
      <c r="J6" s="6"/>
    </row>
    <row r="7" spans="1:10" x14ac:dyDescent="0.3">
      <c r="A7" s="6"/>
      <c r="B7" s="6" t="s">
        <v>22</v>
      </c>
      <c r="C7" s="6"/>
      <c r="D7" s="6"/>
      <c r="E7" s="6"/>
      <c r="F7" s="6"/>
      <c r="G7" s="6"/>
      <c r="H7" s="6"/>
      <c r="I7" s="6"/>
      <c r="J7" s="6"/>
    </row>
    <row r="8" spans="1:10" x14ac:dyDescent="0.3">
      <c r="A8" s="6"/>
      <c r="B8" s="6" t="s">
        <v>23</v>
      </c>
      <c r="C8" s="6"/>
      <c r="D8" s="6"/>
      <c r="E8" s="6"/>
      <c r="F8" s="6"/>
      <c r="G8" s="6"/>
      <c r="H8" s="6"/>
      <c r="I8" s="6"/>
      <c r="J8" s="6"/>
    </row>
    <row r="9" spans="1:10" x14ac:dyDescent="0.3">
      <c r="A9" s="6"/>
      <c r="B9" s="6" t="s">
        <v>24</v>
      </c>
      <c r="C9" s="6"/>
      <c r="D9" s="6"/>
      <c r="E9" s="6"/>
      <c r="F9" s="6"/>
      <c r="G9" s="6"/>
      <c r="H9" s="6"/>
      <c r="I9" s="6"/>
      <c r="J9" s="6"/>
    </row>
    <row r="10" spans="1:10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</row>
    <row r="11" spans="1:10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</row>
    <row r="12" spans="1:10" x14ac:dyDescent="0.25">
      <c r="A12" s="7"/>
      <c r="B12" s="7" t="s">
        <v>25</v>
      </c>
      <c r="C12" s="7"/>
      <c r="D12" s="7"/>
      <c r="E12" s="7"/>
      <c r="F12" s="7"/>
      <c r="G12" s="7"/>
      <c r="H12" s="7"/>
      <c r="I12" s="7"/>
      <c r="J12" s="7"/>
    </row>
    <row r="13" spans="1:10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</row>
    <row r="14" spans="1:10" x14ac:dyDescent="0.25">
      <c r="A14" s="7"/>
      <c r="B14" s="7" t="s">
        <v>20</v>
      </c>
      <c r="C14" s="7"/>
      <c r="D14" s="7"/>
      <c r="E14" s="7"/>
      <c r="F14" s="7"/>
      <c r="G14" s="7"/>
      <c r="H14" s="7"/>
      <c r="I14" s="7"/>
      <c r="J14" s="7"/>
    </row>
    <row r="15" spans="1:10" x14ac:dyDescent="0.25">
      <c r="A15" s="7"/>
      <c r="B15" s="7" t="s">
        <v>26</v>
      </c>
      <c r="C15" s="7"/>
      <c r="D15" s="7"/>
      <c r="E15" s="7"/>
      <c r="F15" s="7"/>
      <c r="G15" s="7"/>
      <c r="H15" s="7"/>
      <c r="I15" s="7"/>
      <c r="J15" s="7"/>
    </row>
    <row r="16" spans="1:10" x14ac:dyDescent="0.25">
      <c r="A16" s="7"/>
      <c r="B16" s="7" t="s">
        <v>21</v>
      </c>
      <c r="C16" s="7"/>
      <c r="D16" s="7"/>
      <c r="E16" s="7"/>
      <c r="F16" s="7"/>
      <c r="G16" s="7"/>
      <c r="H16" s="7"/>
      <c r="I16" s="7"/>
      <c r="J16" s="7"/>
    </row>
    <row r="17" spans="1:10" x14ac:dyDescent="0.25">
      <c r="A17" s="7"/>
      <c r="B17" s="7" t="s">
        <v>22</v>
      </c>
      <c r="C17" s="7"/>
      <c r="D17" s="7"/>
      <c r="E17" s="7"/>
      <c r="F17" s="7"/>
      <c r="G17" s="7"/>
      <c r="H17" s="7"/>
      <c r="I17" s="7"/>
      <c r="J17" s="7"/>
    </row>
    <row r="18" spans="1:10" x14ac:dyDescent="0.25">
      <c r="A18" s="7"/>
      <c r="B18" s="7" t="s">
        <v>23</v>
      </c>
      <c r="C18" s="7"/>
      <c r="D18" s="7"/>
      <c r="E18" s="7"/>
      <c r="F18" s="7"/>
      <c r="G18" s="7"/>
      <c r="H18" s="7"/>
      <c r="I18" s="7"/>
      <c r="J18" s="7"/>
    </row>
    <row r="19" spans="1:10" x14ac:dyDescent="0.25">
      <c r="A19" s="7"/>
      <c r="B19" s="7" t="s">
        <v>27</v>
      </c>
      <c r="C19" s="7"/>
      <c r="D19" s="7"/>
      <c r="E19" s="7"/>
      <c r="F19" s="7"/>
      <c r="G19" s="7"/>
      <c r="H19" s="7"/>
      <c r="I19" s="7"/>
      <c r="J19" s="7"/>
    </row>
    <row r="20" spans="1:10" x14ac:dyDescent="0.25">
      <c r="A20" s="7"/>
      <c r="B20" s="7" t="s">
        <v>28</v>
      </c>
      <c r="C20" s="7"/>
      <c r="D20" s="7"/>
      <c r="E20" s="7"/>
      <c r="F20" s="7"/>
      <c r="G20" s="7"/>
      <c r="H20" s="7"/>
      <c r="I20" s="7"/>
      <c r="J20" s="7"/>
    </row>
    <row r="21" spans="1:10" x14ac:dyDescent="0.25">
      <c r="A21" s="7"/>
      <c r="B21" s="7" t="s">
        <v>29</v>
      </c>
      <c r="C21" s="7"/>
      <c r="D21" s="7"/>
      <c r="E21" s="7"/>
      <c r="F21" s="7"/>
      <c r="G21" s="7"/>
      <c r="H21" s="7"/>
      <c r="I21" s="7"/>
      <c r="J21" s="7"/>
    </row>
    <row r="22" spans="1:10" x14ac:dyDescent="0.25">
      <c r="A22" s="7"/>
      <c r="B22" s="7" t="s">
        <v>30</v>
      </c>
      <c r="C22" s="7"/>
      <c r="D22" s="7"/>
      <c r="E22" s="7"/>
      <c r="F22" s="7"/>
      <c r="G22" s="7"/>
      <c r="H22" s="7"/>
      <c r="I22" s="7"/>
      <c r="J22" s="7"/>
    </row>
    <row r="23" spans="1:10" x14ac:dyDescent="0.25">
      <c r="A23" s="7"/>
      <c r="B23" s="7" t="s">
        <v>31</v>
      </c>
      <c r="C23" s="7"/>
      <c r="D23" s="7"/>
      <c r="E23" s="7"/>
      <c r="F23" s="7"/>
      <c r="G23" s="7"/>
      <c r="H23" s="7"/>
      <c r="I23" s="7"/>
      <c r="J23" s="7"/>
    </row>
    <row r="24" spans="1:10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</row>
    <row r="25" spans="1:10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</row>
    <row r="26" spans="1:10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</row>
    <row r="27" spans="1:10" x14ac:dyDescent="0.25">
      <c r="A27" s="7"/>
      <c r="B27" s="7" t="s">
        <v>32</v>
      </c>
      <c r="C27" s="7"/>
      <c r="D27" s="7"/>
      <c r="E27" s="7"/>
      <c r="F27" s="7"/>
      <c r="G27" s="7"/>
      <c r="H27" s="7"/>
      <c r="I27" s="7"/>
      <c r="J27" s="7"/>
    </row>
    <row r="28" spans="1:10" x14ac:dyDescent="0.25">
      <c r="A28" s="7"/>
      <c r="B28" s="7" t="s">
        <v>19</v>
      </c>
      <c r="C28" s="7"/>
      <c r="D28" s="7"/>
      <c r="E28" s="7"/>
      <c r="F28" s="7"/>
      <c r="G28" s="7"/>
      <c r="H28" s="7"/>
      <c r="I28" s="7"/>
      <c r="J28" s="7"/>
    </row>
    <row r="29" spans="1:10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</row>
    <row r="30" spans="1:10" x14ac:dyDescent="0.25">
      <c r="A30" s="7"/>
      <c r="B30" s="7" t="s">
        <v>20</v>
      </c>
      <c r="C30" s="7"/>
      <c r="D30" s="7"/>
      <c r="E30" s="7"/>
      <c r="F30" s="7"/>
      <c r="G30" s="7"/>
      <c r="H30" s="7"/>
      <c r="I30" s="7"/>
      <c r="J30" s="7"/>
    </row>
    <row r="31" spans="1:10" x14ac:dyDescent="0.25">
      <c r="A31" s="7"/>
      <c r="B31" s="7" t="s">
        <v>34</v>
      </c>
      <c r="C31" s="7"/>
      <c r="D31" s="7"/>
      <c r="E31" s="7"/>
      <c r="F31" s="7"/>
      <c r="G31" s="7"/>
      <c r="H31" s="7"/>
      <c r="I31" s="7"/>
      <c r="J31" s="7"/>
    </row>
    <row r="32" spans="1:10" x14ac:dyDescent="0.25">
      <c r="A32" s="7"/>
      <c r="B32" s="7" t="s">
        <v>35</v>
      </c>
      <c r="C32" s="7"/>
      <c r="D32" s="7"/>
      <c r="E32" s="7"/>
      <c r="F32" s="7"/>
      <c r="G32" s="7"/>
      <c r="H32" s="7"/>
      <c r="I32" s="7"/>
      <c r="J32" s="7"/>
    </row>
    <row r="33" spans="1:10" x14ac:dyDescent="0.25">
      <c r="A33" s="7"/>
      <c r="B33" s="7" t="s">
        <v>23</v>
      </c>
      <c r="C33" s="7"/>
      <c r="D33" s="7"/>
      <c r="E33" s="7"/>
      <c r="F33" s="7"/>
      <c r="G33" s="7"/>
      <c r="H33" s="7"/>
      <c r="I33" s="7"/>
      <c r="J33" s="7"/>
    </row>
    <row r="34" spans="1:10" x14ac:dyDescent="0.25">
      <c r="A34" s="7"/>
      <c r="B34" s="7" t="s">
        <v>27</v>
      </c>
      <c r="C34" s="7"/>
      <c r="D34" s="7"/>
      <c r="E34" s="7"/>
      <c r="F34" s="7"/>
      <c r="G34" s="7"/>
      <c r="H34" s="7"/>
      <c r="I34" s="7"/>
      <c r="J34" s="7"/>
    </row>
    <row r="35" spans="1:10" x14ac:dyDescent="0.25">
      <c r="A35" s="7"/>
      <c r="B35" s="7" t="s">
        <v>36</v>
      </c>
      <c r="C35" s="7"/>
      <c r="D35" s="7"/>
      <c r="E35" s="7"/>
      <c r="F35" s="7"/>
      <c r="G35" s="7"/>
      <c r="H35" s="7"/>
      <c r="I35" s="7"/>
      <c r="J35" s="7"/>
    </row>
    <row r="36" spans="1:10" x14ac:dyDescent="0.25">
      <c r="A36" s="7"/>
      <c r="B36" s="7" t="s">
        <v>33</v>
      </c>
      <c r="C36" s="7"/>
      <c r="D36" s="7"/>
      <c r="E36" s="7"/>
      <c r="F36" s="7"/>
      <c r="G36" s="7"/>
      <c r="H36" s="7"/>
      <c r="I36" s="7"/>
      <c r="J36" s="7"/>
    </row>
    <row r="37" spans="1:10" x14ac:dyDescent="0.25">
      <c r="A37" s="7"/>
      <c r="B37" s="7" t="s">
        <v>24</v>
      </c>
      <c r="C37" s="7"/>
      <c r="D37" s="7"/>
      <c r="E37" s="7"/>
      <c r="F37" s="7"/>
      <c r="G37" s="7"/>
      <c r="H37" s="7"/>
      <c r="I37" s="7"/>
      <c r="J37" s="7"/>
    </row>
    <row r="38" spans="1:10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</row>
    <row r="39" spans="1:10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</row>
    <row r="40" spans="1:10" x14ac:dyDescent="0.25">
      <c r="A40" s="7"/>
      <c r="B40" s="7" t="s">
        <v>25</v>
      </c>
      <c r="C40" s="7"/>
      <c r="D40" s="7"/>
      <c r="E40" s="7"/>
      <c r="F40" s="7"/>
      <c r="G40" s="7"/>
      <c r="H40" s="7"/>
      <c r="I40" s="7"/>
      <c r="J40" s="7"/>
    </row>
    <row r="41" spans="1:10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</row>
    <row r="42" spans="1:10" x14ac:dyDescent="0.25">
      <c r="A42" s="7"/>
      <c r="B42" s="7" t="s">
        <v>20</v>
      </c>
      <c r="C42" s="7"/>
      <c r="D42" s="7"/>
      <c r="E42" s="7"/>
      <c r="F42" s="7"/>
      <c r="G42" s="7"/>
      <c r="H42" s="7"/>
      <c r="I42" s="7"/>
      <c r="J42" s="7"/>
    </row>
    <row r="43" spans="1:10" x14ac:dyDescent="0.25">
      <c r="A43" s="7"/>
      <c r="B43" s="7" t="s">
        <v>26</v>
      </c>
      <c r="C43" s="7"/>
      <c r="D43" s="7"/>
      <c r="E43" s="7"/>
      <c r="F43" s="7"/>
      <c r="G43" s="7"/>
      <c r="H43" s="7"/>
      <c r="I43" s="7"/>
      <c r="J43" s="7"/>
    </row>
    <row r="44" spans="1:10" x14ac:dyDescent="0.25">
      <c r="A44" s="7"/>
      <c r="B44" s="7" t="s">
        <v>34</v>
      </c>
      <c r="C44" s="7"/>
      <c r="D44" s="7"/>
      <c r="E44" s="7"/>
      <c r="F44" s="7"/>
      <c r="G44" s="7"/>
      <c r="H44" s="7"/>
      <c r="I44" s="7"/>
      <c r="J44" s="7"/>
    </row>
    <row r="45" spans="1:10" x14ac:dyDescent="0.25">
      <c r="A45" s="7"/>
      <c r="B45" s="7" t="s">
        <v>35</v>
      </c>
      <c r="C45" s="7"/>
      <c r="D45" s="7"/>
      <c r="E45" s="7"/>
      <c r="F45" s="7"/>
      <c r="G45" s="7"/>
      <c r="H45" s="7"/>
      <c r="I45" s="7"/>
      <c r="J45" s="7"/>
    </row>
    <row r="46" spans="1:10" x14ac:dyDescent="0.25">
      <c r="A46" s="7"/>
      <c r="B46" s="7" t="s">
        <v>23</v>
      </c>
      <c r="C46" s="7"/>
      <c r="D46" s="7"/>
      <c r="E46" s="7"/>
      <c r="F46" s="7"/>
      <c r="G46" s="7"/>
      <c r="H46" s="7"/>
      <c r="I46" s="7"/>
      <c r="J46" s="7"/>
    </row>
    <row r="47" spans="1:10" x14ac:dyDescent="0.25">
      <c r="A47" s="7"/>
      <c r="B47" s="7" t="s">
        <v>27</v>
      </c>
      <c r="C47" s="7"/>
      <c r="D47" s="7"/>
      <c r="E47" s="7"/>
      <c r="F47" s="7"/>
      <c r="G47" s="7"/>
      <c r="H47" s="7"/>
      <c r="I47" s="7"/>
      <c r="J47" s="7"/>
    </row>
    <row r="48" spans="1:10" x14ac:dyDescent="0.25">
      <c r="A48" s="7"/>
      <c r="B48" s="7" t="s">
        <v>36</v>
      </c>
      <c r="C48" s="7"/>
      <c r="D48" s="7"/>
      <c r="E48" s="7"/>
      <c r="F48" s="7"/>
      <c r="G48" s="7"/>
      <c r="H48" s="7"/>
      <c r="I48" s="7"/>
      <c r="J48" s="7"/>
    </row>
    <row r="49" spans="1:10" x14ac:dyDescent="0.25">
      <c r="A49" s="7"/>
      <c r="B49" s="7" t="s">
        <v>33</v>
      </c>
      <c r="C49" s="7"/>
      <c r="D49" s="7"/>
      <c r="E49" s="7"/>
      <c r="F49" s="7"/>
      <c r="G49" s="7"/>
      <c r="H49" s="7"/>
      <c r="I49" s="7"/>
      <c r="J49" s="7"/>
    </row>
    <row r="50" spans="1:10" x14ac:dyDescent="0.25">
      <c r="A50" s="7"/>
      <c r="B50" s="7" t="s">
        <v>27</v>
      </c>
      <c r="C50" s="7"/>
      <c r="D50" s="7"/>
      <c r="E50" s="7"/>
      <c r="F50" s="7"/>
      <c r="G50" s="7"/>
      <c r="H50" s="7"/>
      <c r="I50" s="7"/>
      <c r="J50" s="7"/>
    </row>
    <row r="51" spans="1:10" x14ac:dyDescent="0.25">
      <c r="A51" s="7"/>
      <c r="B51" s="7" t="s">
        <v>28</v>
      </c>
      <c r="C51" s="7"/>
      <c r="D51" s="7"/>
      <c r="E51" s="7"/>
      <c r="F51" s="7"/>
      <c r="G51" s="7"/>
      <c r="H51" s="7"/>
      <c r="I51" s="7"/>
      <c r="J51" s="7"/>
    </row>
    <row r="52" spans="1:10" x14ac:dyDescent="0.25">
      <c r="A52" s="7"/>
      <c r="B52" s="7" t="s">
        <v>29</v>
      </c>
      <c r="C52" s="7"/>
      <c r="D52" s="7"/>
      <c r="E52" s="7"/>
      <c r="F52" s="7"/>
      <c r="G52" s="7"/>
      <c r="H52" s="7"/>
      <c r="I52" s="7"/>
      <c r="J52" s="7"/>
    </row>
    <row r="53" spans="1:10" x14ac:dyDescent="0.25">
      <c r="A53" s="7"/>
      <c r="B53" s="7" t="s">
        <v>30</v>
      </c>
      <c r="C53" s="7"/>
      <c r="D53" s="7"/>
      <c r="E53" s="7"/>
      <c r="F53" s="7"/>
      <c r="G53" s="7"/>
      <c r="H53" s="7"/>
      <c r="I53" s="7"/>
      <c r="J53" s="7"/>
    </row>
    <row r="54" spans="1:10" x14ac:dyDescent="0.25">
      <c r="A54" s="7"/>
      <c r="B54" s="7" t="s">
        <v>31</v>
      </c>
      <c r="C54" s="7"/>
      <c r="D54" s="7"/>
      <c r="E54" s="7"/>
      <c r="F54" s="7"/>
      <c r="G54" s="7"/>
      <c r="H54" s="7"/>
      <c r="I54" s="7"/>
      <c r="J54" s="7"/>
    </row>
    <row r="55" spans="1:10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</row>
    <row r="56" spans="1:10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examples</vt:lpstr>
      <vt:lpstr>R 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xu</dc:creator>
  <cp:lastModifiedBy>xu</cp:lastModifiedBy>
  <dcterms:created xsi:type="dcterms:W3CDTF">2018-10-30T06:06:59Z</dcterms:created>
  <dcterms:modified xsi:type="dcterms:W3CDTF">2018-12-04T03:01:08Z</dcterms:modified>
</cp:coreProperties>
</file>