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16815" windowHeight="7755" firstSheet="2" activeTab="2"/>
  </bookViews>
  <sheets>
    <sheet name="data" sheetId="1" r:id="rId1"/>
    <sheet name="regression" sheetId="4" r:id="rId2"/>
    <sheet name="LW relation" sheetId="2" r:id="rId3"/>
    <sheet name="yellowfin tuna length frequency" sheetId="6" r:id="rId4"/>
    <sheet name="yellowfin Weight frequency" sheetId="5" r:id="rId5"/>
    <sheet name="Feuil1" sheetId="7" r:id="rId6"/>
  </sheets>
  <definedNames>
    <definedName name="solver_adj" localSheetId="2" hidden="1">'LW relation'!$C$3:$D$3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'LW relation'!$G$27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D11" i="5" l="1"/>
  <c r="D10" i="5"/>
  <c r="D9" i="5"/>
  <c r="D8" i="5"/>
  <c r="D7" i="5"/>
  <c r="D6" i="5"/>
  <c r="D5" i="5"/>
  <c r="D4" i="5"/>
  <c r="D3" i="5"/>
  <c r="D2" i="5"/>
  <c r="C11" i="5"/>
  <c r="C16" i="6" l="1"/>
  <c r="D15" i="6" s="1"/>
  <c r="D4" i="6" l="1"/>
  <c r="D6" i="6"/>
  <c r="D8" i="6"/>
  <c r="D10" i="6"/>
  <c r="D12" i="6"/>
  <c r="D14" i="6"/>
  <c r="D3" i="6"/>
  <c r="D5" i="6"/>
  <c r="D7" i="6"/>
  <c r="D9" i="6"/>
  <c r="D11" i="6"/>
  <c r="D13" i="6"/>
  <c r="F5" i="2"/>
  <c r="F7" i="2"/>
  <c r="F9" i="2"/>
  <c r="F11" i="2"/>
  <c r="F13" i="2"/>
  <c r="F15" i="2"/>
  <c r="F17" i="2"/>
  <c r="F19" i="2"/>
  <c r="F21" i="2"/>
  <c r="F23" i="2"/>
  <c r="F25" i="2"/>
  <c r="E4" i="2"/>
  <c r="F4" i="2" s="1"/>
  <c r="E5" i="2"/>
  <c r="E6" i="2"/>
  <c r="F6" i="2" s="1"/>
  <c r="E7" i="2"/>
  <c r="E8" i="2"/>
  <c r="F8" i="2" s="1"/>
  <c r="E9" i="2"/>
  <c r="E10" i="2"/>
  <c r="F10" i="2" s="1"/>
  <c r="E11" i="2"/>
  <c r="E12" i="2"/>
  <c r="F12" i="2" s="1"/>
  <c r="E13" i="2"/>
  <c r="E14" i="2"/>
  <c r="F14" i="2" s="1"/>
  <c r="E15" i="2"/>
  <c r="E16" i="2"/>
  <c r="F16" i="2" s="1"/>
  <c r="E17" i="2"/>
  <c r="E18" i="2"/>
  <c r="F18" i="2" s="1"/>
  <c r="E19" i="2"/>
  <c r="E20" i="2"/>
  <c r="F20" i="2" s="1"/>
  <c r="E21" i="2"/>
  <c r="E22" i="2"/>
  <c r="F22" i="2" s="1"/>
  <c r="E23" i="2"/>
  <c r="E24" i="2"/>
  <c r="F24" i="2" s="1"/>
  <c r="E25" i="2"/>
  <c r="E26" i="2"/>
  <c r="F26" i="2" s="1"/>
  <c r="E3" i="2"/>
  <c r="F3" i="2" s="1"/>
  <c r="I16" i="2"/>
  <c r="I9" i="2"/>
  <c r="I5" i="2"/>
  <c r="I18" i="2"/>
  <c r="I17" i="2"/>
  <c r="I23" i="2"/>
  <c r="I24" i="2"/>
  <c r="I26" i="2"/>
  <c r="I8" i="2"/>
  <c r="I25" i="2"/>
  <c r="I10" i="2"/>
  <c r="I4" i="2"/>
  <c r="I6" i="2"/>
  <c r="I15" i="2"/>
  <c r="I7" i="2"/>
  <c r="I11" i="2"/>
  <c r="I3" i="2"/>
  <c r="I13" i="2"/>
  <c r="I14" i="2"/>
  <c r="I19" i="2"/>
  <c r="I22" i="2"/>
  <c r="I20" i="2"/>
  <c r="I12" i="2"/>
  <c r="I21" i="2"/>
  <c r="H16" i="2"/>
  <c r="H9" i="2"/>
  <c r="H5" i="2"/>
  <c r="H18" i="2"/>
  <c r="H17" i="2"/>
  <c r="H23" i="2"/>
  <c r="H24" i="2"/>
  <c r="H26" i="2"/>
  <c r="H8" i="2"/>
  <c r="H25" i="2"/>
  <c r="H10" i="2"/>
  <c r="H4" i="2"/>
  <c r="H6" i="2"/>
  <c r="H15" i="2"/>
  <c r="H7" i="2"/>
  <c r="H11" i="2"/>
  <c r="H3" i="2"/>
  <c r="H13" i="2"/>
  <c r="H14" i="2"/>
  <c r="H19" i="2"/>
  <c r="H22" i="2"/>
  <c r="H20" i="2"/>
  <c r="H12" i="2"/>
  <c r="H21" i="2"/>
  <c r="D16" i="6" l="1"/>
  <c r="K26" i="2"/>
  <c r="G26" i="2"/>
  <c r="J26" i="2"/>
  <c r="K24" i="2"/>
  <c r="G24" i="2"/>
  <c r="J24" i="2"/>
  <c r="K22" i="2"/>
  <c r="G22" i="2"/>
  <c r="J22" i="2"/>
  <c r="K20" i="2"/>
  <c r="G20" i="2"/>
  <c r="J20" i="2"/>
  <c r="K18" i="2"/>
  <c r="G18" i="2"/>
  <c r="J18" i="2"/>
  <c r="K16" i="2"/>
  <c r="G16" i="2"/>
  <c r="J16" i="2"/>
  <c r="K14" i="2"/>
  <c r="G14" i="2"/>
  <c r="J14" i="2"/>
  <c r="K12" i="2"/>
  <c r="G12" i="2"/>
  <c r="J12" i="2"/>
  <c r="K10" i="2"/>
  <c r="G10" i="2"/>
  <c r="J10" i="2"/>
  <c r="K8" i="2"/>
  <c r="G8" i="2"/>
  <c r="J8" i="2"/>
  <c r="K6" i="2"/>
  <c r="G6" i="2"/>
  <c r="J6" i="2"/>
  <c r="K4" i="2"/>
  <c r="G4" i="2"/>
  <c r="J4" i="2"/>
  <c r="J25" i="2"/>
  <c r="K25" i="2"/>
  <c r="G25" i="2"/>
  <c r="J23" i="2"/>
  <c r="K23" i="2"/>
  <c r="G23" i="2"/>
  <c r="J21" i="2"/>
  <c r="K21" i="2"/>
  <c r="G21" i="2"/>
  <c r="J19" i="2"/>
  <c r="K19" i="2"/>
  <c r="G19" i="2"/>
  <c r="J17" i="2"/>
  <c r="K17" i="2"/>
  <c r="G17" i="2"/>
  <c r="J15" i="2"/>
  <c r="K15" i="2"/>
  <c r="G15" i="2"/>
  <c r="J13" i="2"/>
  <c r="K13" i="2"/>
  <c r="G13" i="2"/>
  <c r="J11" i="2"/>
  <c r="K11" i="2"/>
  <c r="G11" i="2"/>
  <c r="J9" i="2"/>
  <c r="K9" i="2"/>
  <c r="G9" i="2"/>
  <c r="J7" i="2"/>
  <c r="K7" i="2"/>
  <c r="G7" i="2"/>
  <c r="J5" i="2"/>
  <c r="K5" i="2"/>
  <c r="G5" i="2"/>
  <c r="K3" i="2"/>
  <c r="J3" i="2"/>
  <c r="G3" i="2"/>
  <c r="G27" i="2" s="1"/>
</calcChain>
</file>

<file path=xl/sharedStrings.xml><?xml version="1.0" encoding="utf-8"?>
<sst xmlns="http://schemas.openxmlformats.org/spreadsheetml/2006/main" count="93" uniqueCount="78">
  <si>
    <r>
      <t>鱼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charset val="134"/>
      </rPr>
      <t>重(Fish weight)KG</t>
    </r>
  </si>
  <si>
    <r>
      <t>叉长(Fork length)</t>
    </r>
    <r>
      <rPr>
        <sz val="12"/>
        <color indexed="8"/>
        <rFont val="Times New Roman"/>
        <family val="1"/>
      </rPr>
      <t>CM</t>
    </r>
  </si>
  <si>
    <t>性别(gender)</t>
  </si>
  <si>
    <t>雄</t>
    <phoneticPr fontId="0" type="noConversion"/>
  </si>
  <si>
    <t>b</t>
  </si>
  <si>
    <t>a</t>
  </si>
  <si>
    <t>L^b</t>
  </si>
  <si>
    <t>Wcalculate</t>
  </si>
  <si>
    <t>Log L</t>
  </si>
  <si>
    <t>Log w</t>
  </si>
  <si>
    <t>krel</t>
  </si>
  <si>
    <t>K</t>
  </si>
  <si>
    <t>diffW^2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</si>
  <si>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</si>
  <si>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</si>
  <si>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</si>
  <si>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</si>
  <si>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</si>
  <si>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</si>
  <si>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</si>
  <si>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</si>
  <si>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</si>
  <si>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</si>
  <si>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</si>
  <si>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</si>
  <si>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</si>
  <si>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</si>
  <si>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</si>
  <si>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</si>
  <si>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</si>
  <si>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</si>
  <si>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</si>
  <si>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</si>
  <si>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</si>
  <si>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</si>
  <si>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</si>
  <si>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ANALYSE DES RÉSIDUS</t>
  </si>
  <si>
    <t>Observation</t>
  </si>
  <si>
    <t>Prévisions 11</t>
  </si>
  <si>
    <t>Résidus normalisés</t>
  </si>
  <si>
    <t>interval</t>
  </si>
  <si>
    <t>ni</t>
  </si>
  <si>
    <t>Fi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</si>
  <si>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</si>
  <si>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</si>
  <si>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</si>
  <si>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</si>
  <si>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</si>
  <si>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</si>
  <si>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</si>
  <si>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</si>
  <si>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</si>
  <si>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</si>
  <si>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</si>
  <si>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k</t>
  </si>
  <si>
    <t>140-145</t>
  </si>
  <si>
    <t>145-150</t>
  </si>
  <si>
    <t xml:space="preserve"> </t>
  </si>
  <si>
    <t>&lt;51</t>
  </si>
  <si>
    <t>]16,21]</t>
  </si>
  <si>
    <t>]21,26]</t>
  </si>
  <si>
    <t>N</t>
  </si>
  <si>
    <t>]26,31]</t>
  </si>
  <si>
    <t>]31,36]</t>
  </si>
  <si>
    <t>]36,41]</t>
  </si>
  <si>
    <t>]41,46]</t>
  </si>
  <si>
    <t>]46,51]</t>
  </si>
  <si>
    <t>[11,16]</t>
  </si>
  <si>
    <t>species</t>
  </si>
  <si>
    <t>albacore tuna</t>
  </si>
  <si>
    <t>yellowfin tuna</t>
  </si>
  <si>
    <t>bigeye tuna</t>
  </si>
  <si>
    <t>r</t>
  </si>
  <si>
    <t>equation</t>
  </si>
  <si>
    <t>allometric</t>
  </si>
  <si>
    <t>Log W= 2.3275Log L - 3.3391</t>
  </si>
  <si>
    <t>y = 2.4047x - 3.5139</t>
  </si>
  <si>
    <t>R² = 0.8495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</si>
</sst>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 wrapText="1"/>
    </xf>
    <xf numFmtId="10" fontId="0" fillId="0" borderId="0" xfId="0" applyNumberFormat="1"/>
    <xf numFmtId="10" fontId="0" fillId="0" borderId="1" xfId="0" applyNumberFormat="1" applyBorder="1"/>
    <xf numFmtId="2" fontId="0" fillId="0" borderId="1" xfId="0" applyNumberFormat="1" applyBorder="1"/>
    <xf numFmtId="17" fontId="0" fillId="0" borderId="1" xfId="0" applyNumberFormat="1" applyBorder="1"/>
    <xf numFmtId="0" fontId="4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85 Graphique des résidus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'LW relation'!$A$4:$A$26</c:f>
              <c:numCache>
                <c:formatCode>General</c:formatCode>
                <c:ptCount val="23"/>
                <c:pt idx="0">
                  <c:v>100</c:v>
                </c:pt>
                <c:pt idx="1">
                  <c:v>82</c:v>
                </c:pt>
                <c:pt idx="2">
                  <c:v>105</c:v>
                </c:pt>
                <c:pt idx="3">
                  <c:v>114</c:v>
                </c:pt>
                <c:pt idx="4">
                  <c:v>108</c:v>
                </c:pt>
                <c:pt idx="5">
                  <c:v>93</c:v>
                </c:pt>
                <c:pt idx="6">
                  <c:v>134</c:v>
                </c:pt>
                <c:pt idx="7">
                  <c:v>112</c:v>
                </c:pt>
                <c:pt idx="8">
                  <c:v>118</c:v>
                </c:pt>
                <c:pt idx="9">
                  <c:v>117</c:v>
                </c:pt>
                <c:pt idx="10">
                  <c:v>119</c:v>
                </c:pt>
                <c:pt idx="11">
                  <c:v>127</c:v>
                </c:pt>
                <c:pt idx="12">
                  <c:v>109</c:v>
                </c:pt>
                <c:pt idx="13">
                  <c:v>130</c:v>
                </c:pt>
                <c:pt idx="14">
                  <c:v>138</c:v>
                </c:pt>
                <c:pt idx="15">
                  <c:v>134</c:v>
                </c:pt>
                <c:pt idx="16">
                  <c:v>134</c:v>
                </c:pt>
                <c:pt idx="17">
                  <c:v>141</c:v>
                </c:pt>
                <c:pt idx="18">
                  <c:v>128</c:v>
                </c:pt>
                <c:pt idx="19">
                  <c:v>130</c:v>
                </c:pt>
                <c:pt idx="20">
                  <c:v>124</c:v>
                </c:pt>
                <c:pt idx="21">
                  <c:v>153</c:v>
                </c:pt>
                <c:pt idx="22">
                  <c:v>152</c:v>
                </c:pt>
              </c:numCache>
            </c:numRef>
          </c:xVal>
          <c:yVal>
            <c:numRef>
              <c:f>regression!$C$25:$C$47</c:f>
              <c:numCache>
                <c:formatCode>General</c:formatCode>
                <c:ptCount val="23"/>
                <c:pt idx="0">
                  <c:v>-4.5589247881355917</c:v>
                </c:pt>
                <c:pt idx="1">
                  <c:v>8.8466631355932179</c:v>
                </c:pt>
                <c:pt idx="2">
                  <c:v>-3.8382547669491558</c:v>
                </c:pt>
                <c:pt idx="3">
                  <c:v>-7.7410487288135599</c:v>
                </c:pt>
                <c:pt idx="4">
                  <c:v>-2.8058527542372858</c:v>
                </c:pt>
                <c:pt idx="5">
                  <c:v>8.6321371822033868</c:v>
                </c:pt>
                <c:pt idx="6">
                  <c:v>-17.858368644067802</c:v>
                </c:pt>
                <c:pt idx="7">
                  <c:v>-3.4293167372881399</c:v>
                </c:pt>
                <c:pt idx="8">
                  <c:v>-7.364512711864414</c:v>
                </c:pt>
                <c:pt idx="9">
                  <c:v>-4.708646716101704</c:v>
                </c:pt>
                <c:pt idx="10">
                  <c:v>-6.020378707627124</c:v>
                </c:pt>
                <c:pt idx="11">
                  <c:v>-3.2673066737288181</c:v>
                </c:pt>
                <c:pt idx="12">
                  <c:v>10.038281250000004</c:v>
                </c:pt>
                <c:pt idx="13">
                  <c:v>-0.83490466101694949</c:v>
                </c:pt>
                <c:pt idx="14">
                  <c:v>-5.681832627118645</c:v>
                </c:pt>
                <c:pt idx="15">
                  <c:v>-2.8583686440678022</c:v>
                </c:pt>
                <c:pt idx="16">
                  <c:v>-1.8583686440678022</c:v>
                </c:pt>
                <c:pt idx="17">
                  <c:v>-3.2494306144067835</c:v>
                </c:pt>
                <c:pt idx="18">
                  <c:v>6.0768273305084719</c:v>
                </c:pt>
                <c:pt idx="19">
                  <c:v>6.7650953389830519</c:v>
                </c:pt>
                <c:pt idx="20">
                  <c:v>12.700291313559326</c:v>
                </c:pt>
                <c:pt idx="21">
                  <c:v>2.6801774364406796</c:v>
                </c:pt>
                <c:pt idx="22">
                  <c:v>20.33604343220339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06592"/>
        <c:axId val="483109728"/>
      </c:scatterChart>
      <c:valAx>
        <c:axId val="4831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85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3109728"/>
        <c:crosses val="autoZero"/>
        <c:crossBetween val="midCat"/>
      </c:valAx>
      <c:valAx>
        <c:axId val="48310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Résidus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310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85 Courbe de régression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'LW relation'!$A$4:$A$26</c:f>
              <c:numCache>
                <c:formatCode>General</c:formatCode>
                <c:ptCount val="23"/>
                <c:pt idx="0">
                  <c:v>100</c:v>
                </c:pt>
                <c:pt idx="1">
                  <c:v>82</c:v>
                </c:pt>
                <c:pt idx="2">
                  <c:v>105</c:v>
                </c:pt>
                <c:pt idx="3">
                  <c:v>114</c:v>
                </c:pt>
                <c:pt idx="4">
                  <c:v>108</c:v>
                </c:pt>
                <c:pt idx="5">
                  <c:v>93</c:v>
                </c:pt>
                <c:pt idx="6">
                  <c:v>134</c:v>
                </c:pt>
                <c:pt idx="7">
                  <c:v>112</c:v>
                </c:pt>
                <c:pt idx="8">
                  <c:v>118</c:v>
                </c:pt>
                <c:pt idx="9">
                  <c:v>117</c:v>
                </c:pt>
                <c:pt idx="10">
                  <c:v>119</c:v>
                </c:pt>
                <c:pt idx="11">
                  <c:v>127</c:v>
                </c:pt>
                <c:pt idx="12">
                  <c:v>109</c:v>
                </c:pt>
                <c:pt idx="13">
                  <c:v>130</c:v>
                </c:pt>
                <c:pt idx="14">
                  <c:v>138</c:v>
                </c:pt>
                <c:pt idx="15">
                  <c:v>134</c:v>
                </c:pt>
                <c:pt idx="16">
                  <c:v>134</c:v>
                </c:pt>
                <c:pt idx="17">
                  <c:v>141</c:v>
                </c:pt>
                <c:pt idx="18">
                  <c:v>128</c:v>
                </c:pt>
                <c:pt idx="19">
                  <c:v>130</c:v>
                </c:pt>
                <c:pt idx="20">
                  <c:v>124</c:v>
                </c:pt>
                <c:pt idx="21">
                  <c:v>153</c:v>
                </c:pt>
                <c:pt idx="22">
                  <c:v>152</c:v>
                </c:pt>
              </c:numCache>
            </c:numRef>
          </c:xVal>
          <c:yVal>
            <c:numRef>
              <c:f>'LW relation'!$B$4:$B$26</c:f>
              <c:numCache>
                <c:formatCode>General</c:formatCode>
                <c:ptCount val="23"/>
                <c:pt idx="0">
                  <c:v>16</c:v>
                </c:pt>
                <c:pt idx="1">
                  <c:v>17.600000000000001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  <c:pt idx="5">
                  <c:v>24.6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35</c:v>
                </c:pt>
                <c:pt idx="12">
                  <c:v>36.5</c:v>
                </c:pt>
                <c:pt idx="13">
                  <c:v>39.4</c:v>
                </c:pt>
                <c:pt idx="14">
                  <c:v>39.799999999999997</c:v>
                </c:pt>
                <c:pt idx="15">
                  <c:v>40</c:v>
                </c:pt>
                <c:pt idx="16">
                  <c:v>41</c:v>
                </c:pt>
                <c:pt idx="17">
                  <c:v>44.2</c:v>
                </c:pt>
                <c:pt idx="18">
                  <c:v>45</c:v>
                </c:pt>
                <c:pt idx="19">
                  <c:v>47</c:v>
                </c:pt>
                <c:pt idx="20">
                  <c:v>49</c:v>
                </c:pt>
                <c:pt idx="21">
                  <c:v>58</c:v>
                </c:pt>
                <c:pt idx="22">
                  <c:v>75</c:v>
                </c:pt>
              </c:numCache>
            </c:numRef>
          </c:yVal>
          <c:smooth val="0"/>
        </c:ser>
        <c:ser>
          <c:idx val="1"/>
          <c:order val="1"/>
          <c:tx>
            <c:v>Prévisions 11</c:v>
          </c:tx>
          <c:spPr>
            <a:ln w="19050">
              <a:noFill/>
            </a:ln>
          </c:spPr>
          <c:xVal>
            <c:numRef>
              <c:f>'LW relation'!$A$4:$A$26</c:f>
              <c:numCache>
                <c:formatCode>General</c:formatCode>
                <c:ptCount val="23"/>
                <c:pt idx="0">
                  <c:v>100</c:v>
                </c:pt>
                <c:pt idx="1">
                  <c:v>82</c:v>
                </c:pt>
                <c:pt idx="2">
                  <c:v>105</c:v>
                </c:pt>
                <c:pt idx="3">
                  <c:v>114</c:v>
                </c:pt>
                <c:pt idx="4">
                  <c:v>108</c:v>
                </c:pt>
                <c:pt idx="5">
                  <c:v>93</c:v>
                </c:pt>
                <c:pt idx="6">
                  <c:v>134</c:v>
                </c:pt>
                <c:pt idx="7">
                  <c:v>112</c:v>
                </c:pt>
                <c:pt idx="8">
                  <c:v>118</c:v>
                </c:pt>
                <c:pt idx="9">
                  <c:v>117</c:v>
                </c:pt>
                <c:pt idx="10">
                  <c:v>119</c:v>
                </c:pt>
                <c:pt idx="11">
                  <c:v>127</c:v>
                </c:pt>
                <c:pt idx="12">
                  <c:v>109</c:v>
                </c:pt>
                <c:pt idx="13">
                  <c:v>130</c:v>
                </c:pt>
                <c:pt idx="14">
                  <c:v>138</c:v>
                </c:pt>
                <c:pt idx="15">
                  <c:v>134</c:v>
                </c:pt>
                <c:pt idx="16">
                  <c:v>134</c:v>
                </c:pt>
                <c:pt idx="17">
                  <c:v>141</c:v>
                </c:pt>
                <c:pt idx="18">
                  <c:v>128</c:v>
                </c:pt>
                <c:pt idx="19">
                  <c:v>130</c:v>
                </c:pt>
                <c:pt idx="20">
                  <c:v>124</c:v>
                </c:pt>
                <c:pt idx="21">
                  <c:v>153</c:v>
                </c:pt>
                <c:pt idx="22">
                  <c:v>152</c:v>
                </c:pt>
              </c:numCache>
            </c:numRef>
          </c:xVal>
          <c:yVal>
            <c:numRef>
              <c:f>regression!$B$25:$B$47</c:f>
              <c:numCache>
                <c:formatCode>General</c:formatCode>
                <c:ptCount val="23"/>
                <c:pt idx="0">
                  <c:v>20.558924788135592</c:v>
                </c:pt>
                <c:pt idx="1">
                  <c:v>8.7533368644067835</c:v>
                </c:pt>
                <c:pt idx="2">
                  <c:v>23.838254766949156</c:v>
                </c:pt>
                <c:pt idx="3">
                  <c:v>29.74104872881356</c:v>
                </c:pt>
                <c:pt idx="4">
                  <c:v>25.805852754237286</c:v>
                </c:pt>
                <c:pt idx="5">
                  <c:v>15.967862817796615</c:v>
                </c:pt>
                <c:pt idx="6">
                  <c:v>42.858368644067802</c:v>
                </c:pt>
                <c:pt idx="7">
                  <c:v>28.42931673728814</c:v>
                </c:pt>
                <c:pt idx="8">
                  <c:v>32.364512711864414</c:v>
                </c:pt>
                <c:pt idx="9">
                  <c:v>31.708646716101704</c:v>
                </c:pt>
                <c:pt idx="10">
                  <c:v>33.020378707627124</c:v>
                </c:pt>
                <c:pt idx="11">
                  <c:v>38.267306673728818</c:v>
                </c:pt>
                <c:pt idx="12">
                  <c:v>26.461718749999996</c:v>
                </c:pt>
                <c:pt idx="13">
                  <c:v>40.234904661016948</c:v>
                </c:pt>
                <c:pt idx="14">
                  <c:v>45.481832627118642</c:v>
                </c:pt>
                <c:pt idx="15">
                  <c:v>42.858368644067802</c:v>
                </c:pt>
                <c:pt idx="16">
                  <c:v>42.858368644067802</c:v>
                </c:pt>
                <c:pt idx="17">
                  <c:v>47.449430614406786</c:v>
                </c:pt>
                <c:pt idx="18">
                  <c:v>38.923172669491528</c:v>
                </c:pt>
                <c:pt idx="19">
                  <c:v>40.234904661016948</c:v>
                </c:pt>
                <c:pt idx="20">
                  <c:v>36.299708686440674</c:v>
                </c:pt>
                <c:pt idx="21">
                  <c:v>55.31982256355932</c:v>
                </c:pt>
                <c:pt idx="22">
                  <c:v>54.66395656779661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10904"/>
        <c:axId val="483111296"/>
      </c:scatterChart>
      <c:valAx>
        <c:axId val="483110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85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3111296"/>
        <c:crosses val="autoZero"/>
        <c:crossBetween val="midCat"/>
      </c:valAx>
      <c:valAx>
        <c:axId val="48311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11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3110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'LW relation'!$B$2</c:f>
              <c:strCache>
                <c:ptCount val="1"/>
                <c:pt idx="0">
                  <c:v>鱼  重(Fish weight)KG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33670384951881"/>
                  <c:y val="-2.63323855351414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'LW relation'!$A$3:$A$26</c:f>
              <c:numCache>
                <c:formatCode>General</c:formatCode>
                <c:ptCount val="24"/>
                <c:pt idx="0">
                  <c:v>85</c:v>
                </c:pt>
                <c:pt idx="1">
                  <c:v>100</c:v>
                </c:pt>
                <c:pt idx="2">
                  <c:v>82</c:v>
                </c:pt>
                <c:pt idx="3">
                  <c:v>105</c:v>
                </c:pt>
                <c:pt idx="4">
                  <c:v>114</c:v>
                </c:pt>
                <c:pt idx="5">
                  <c:v>108</c:v>
                </c:pt>
                <c:pt idx="6">
                  <c:v>93</c:v>
                </c:pt>
                <c:pt idx="7">
                  <c:v>134</c:v>
                </c:pt>
                <c:pt idx="8">
                  <c:v>112</c:v>
                </c:pt>
                <c:pt idx="9">
                  <c:v>118</c:v>
                </c:pt>
                <c:pt idx="10">
                  <c:v>117</c:v>
                </c:pt>
                <c:pt idx="11">
                  <c:v>119</c:v>
                </c:pt>
                <c:pt idx="12">
                  <c:v>127</c:v>
                </c:pt>
                <c:pt idx="13">
                  <c:v>109</c:v>
                </c:pt>
                <c:pt idx="14">
                  <c:v>130</c:v>
                </c:pt>
                <c:pt idx="15">
                  <c:v>138</c:v>
                </c:pt>
                <c:pt idx="16">
                  <c:v>134</c:v>
                </c:pt>
                <c:pt idx="17">
                  <c:v>134</c:v>
                </c:pt>
                <c:pt idx="18">
                  <c:v>141</c:v>
                </c:pt>
                <c:pt idx="19">
                  <c:v>128</c:v>
                </c:pt>
                <c:pt idx="20">
                  <c:v>130</c:v>
                </c:pt>
                <c:pt idx="21">
                  <c:v>124</c:v>
                </c:pt>
                <c:pt idx="22">
                  <c:v>153</c:v>
                </c:pt>
                <c:pt idx="23">
                  <c:v>152</c:v>
                </c:pt>
              </c:numCache>
            </c:numRef>
          </c:xVal>
          <c:yVal>
            <c:numRef>
              <c:f>'LW relation'!$B$3:$B$26</c:f>
              <c:numCache>
                <c:formatCode>General</c:formatCode>
                <c:ptCount val="24"/>
                <c:pt idx="0">
                  <c:v>11</c:v>
                </c:pt>
                <c:pt idx="1">
                  <c:v>16</c:v>
                </c:pt>
                <c:pt idx="2">
                  <c:v>17.600000000000001</c:v>
                </c:pt>
                <c:pt idx="3">
                  <c:v>20</c:v>
                </c:pt>
                <c:pt idx="4">
                  <c:v>22</c:v>
                </c:pt>
                <c:pt idx="5">
                  <c:v>23</c:v>
                </c:pt>
                <c:pt idx="6">
                  <c:v>24.6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27</c:v>
                </c:pt>
                <c:pt idx="11">
                  <c:v>27</c:v>
                </c:pt>
                <c:pt idx="12">
                  <c:v>35</c:v>
                </c:pt>
                <c:pt idx="13">
                  <c:v>36.5</c:v>
                </c:pt>
                <c:pt idx="14">
                  <c:v>39.4</c:v>
                </c:pt>
                <c:pt idx="15">
                  <c:v>39.799999999999997</c:v>
                </c:pt>
                <c:pt idx="16">
                  <c:v>40</c:v>
                </c:pt>
                <c:pt idx="17">
                  <c:v>41</c:v>
                </c:pt>
                <c:pt idx="18">
                  <c:v>44.2</c:v>
                </c:pt>
                <c:pt idx="19">
                  <c:v>45</c:v>
                </c:pt>
                <c:pt idx="20">
                  <c:v>47</c:v>
                </c:pt>
                <c:pt idx="21">
                  <c:v>49</c:v>
                </c:pt>
                <c:pt idx="22">
                  <c:v>58</c:v>
                </c:pt>
                <c:pt idx="23">
                  <c:v>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05808"/>
        <c:axId val="483110512"/>
      </c:scatterChart>
      <c:valAx>
        <c:axId val="4831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>
                    <a:effectLst/>
                  </a:rPr>
                  <a:t>length(cm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10512"/>
        <c:crosses val="autoZero"/>
        <c:crossBetween val="midCat"/>
      </c:valAx>
      <c:valAx>
        <c:axId val="483110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0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4203849518812"/>
          <c:y val="0.17171296296296298"/>
          <c:w val="0.72240529308836399"/>
          <c:h val="0.5819987605715951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490673040869889"/>
                  <c:y val="-7.44907407407407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'LW relation'!$H$3:$H$26</c:f>
              <c:numCache>
                <c:formatCode>General</c:formatCode>
                <c:ptCount val="24"/>
                <c:pt idx="0">
                  <c:v>1.9294189257142926</c:v>
                </c:pt>
                <c:pt idx="1">
                  <c:v>2</c:v>
                </c:pt>
                <c:pt idx="2">
                  <c:v>1.9138138523837167</c:v>
                </c:pt>
                <c:pt idx="3">
                  <c:v>2.0211892990699378</c:v>
                </c:pt>
                <c:pt idx="4">
                  <c:v>2.0569048513364723</c:v>
                </c:pt>
                <c:pt idx="5">
                  <c:v>2.0334237554869494</c:v>
                </c:pt>
                <c:pt idx="6">
                  <c:v>1.968482948553935</c:v>
                </c:pt>
                <c:pt idx="7">
                  <c:v>2.1271047983648073</c:v>
                </c:pt>
                <c:pt idx="8">
                  <c:v>2.049218022670181</c:v>
                </c:pt>
                <c:pt idx="9">
                  <c:v>2.0718820073061255</c:v>
                </c:pt>
                <c:pt idx="10">
                  <c:v>2.0681858617461617</c:v>
                </c:pt>
                <c:pt idx="11">
                  <c:v>2.0755469613925306</c:v>
                </c:pt>
                <c:pt idx="12">
                  <c:v>2.1038037209559568</c:v>
                </c:pt>
                <c:pt idx="13">
                  <c:v>2.0374264979406234</c:v>
                </c:pt>
                <c:pt idx="14">
                  <c:v>2.1139433523068365</c:v>
                </c:pt>
                <c:pt idx="15">
                  <c:v>2.1398790864012365</c:v>
                </c:pt>
                <c:pt idx="16">
                  <c:v>2.1271047983648073</c:v>
                </c:pt>
                <c:pt idx="17">
                  <c:v>2.1271047983648073</c:v>
                </c:pt>
                <c:pt idx="18">
                  <c:v>2.1492191126553797</c:v>
                </c:pt>
                <c:pt idx="19">
                  <c:v>2.1072099696478679</c:v>
                </c:pt>
                <c:pt idx="20">
                  <c:v>2.1139433523068365</c:v>
                </c:pt>
                <c:pt idx="21">
                  <c:v>2.0934216851622351</c:v>
                </c:pt>
                <c:pt idx="22">
                  <c:v>2.1846914308175984</c:v>
                </c:pt>
                <c:pt idx="23">
                  <c:v>2.1818435879447722</c:v>
                </c:pt>
              </c:numCache>
            </c:numRef>
          </c:xVal>
          <c:yVal>
            <c:numRef>
              <c:f>'LW relation'!$I$3:$I$26</c:f>
              <c:numCache>
                <c:formatCode>General</c:formatCode>
                <c:ptCount val="24"/>
                <c:pt idx="0">
                  <c:v>1.0413926851582249</c:v>
                </c:pt>
                <c:pt idx="1">
                  <c:v>1.2041199826559246</c:v>
                </c:pt>
                <c:pt idx="2">
                  <c:v>1.2455126678141497</c:v>
                </c:pt>
                <c:pt idx="3">
                  <c:v>1.301029995663981</c:v>
                </c:pt>
                <c:pt idx="4">
                  <c:v>1.3424226808222062</c:v>
                </c:pt>
                <c:pt idx="5">
                  <c:v>1.3617278360175928</c:v>
                </c:pt>
                <c:pt idx="6">
                  <c:v>1.3909351071033789</c:v>
                </c:pt>
                <c:pt idx="7">
                  <c:v>1.3979400086720375</c:v>
                </c:pt>
                <c:pt idx="8">
                  <c:v>1.3979400086720375</c:v>
                </c:pt>
                <c:pt idx="9">
                  <c:v>1.3979400086720375</c:v>
                </c:pt>
                <c:pt idx="10">
                  <c:v>1.4313637641589871</c:v>
                </c:pt>
                <c:pt idx="11">
                  <c:v>1.4313637641589871</c:v>
                </c:pt>
                <c:pt idx="12">
                  <c:v>1.5440680443502754</c:v>
                </c:pt>
                <c:pt idx="13">
                  <c:v>1.5622928644564746</c:v>
                </c:pt>
                <c:pt idx="14">
                  <c:v>1.5954962218255739</c:v>
                </c:pt>
                <c:pt idx="15">
                  <c:v>1.5998830720736876</c:v>
                </c:pt>
                <c:pt idx="16">
                  <c:v>1.6020599913279623</c:v>
                </c:pt>
                <c:pt idx="17">
                  <c:v>1.6127838567197355</c:v>
                </c:pt>
                <c:pt idx="18">
                  <c:v>1.6454222693490916</c:v>
                </c:pt>
                <c:pt idx="19">
                  <c:v>1.6532125137753435</c:v>
                </c:pt>
                <c:pt idx="20">
                  <c:v>1.6720978579357173</c:v>
                </c:pt>
                <c:pt idx="21">
                  <c:v>1.6901960800285134</c:v>
                </c:pt>
                <c:pt idx="22">
                  <c:v>1.7634279935629371</c:v>
                </c:pt>
                <c:pt idx="23">
                  <c:v>1.8750612633916997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13256"/>
        <c:axId val="483106984"/>
      </c:scatterChart>
      <c:valAx>
        <c:axId val="48311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L(cm)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06984"/>
        <c:crosses val="autoZero"/>
        <c:crossBetween val="midCat"/>
      </c:valAx>
      <c:valAx>
        <c:axId val="483106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W(kg)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13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077209098862644E-2"/>
                  <c:y val="-0.27115886555847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'LW relation'!$B$3:$B$26</c:f>
              <c:numCache>
                <c:formatCode>General</c:formatCode>
                <c:ptCount val="24"/>
                <c:pt idx="0">
                  <c:v>11</c:v>
                </c:pt>
                <c:pt idx="1">
                  <c:v>16</c:v>
                </c:pt>
                <c:pt idx="2">
                  <c:v>17.600000000000001</c:v>
                </c:pt>
                <c:pt idx="3">
                  <c:v>20</c:v>
                </c:pt>
                <c:pt idx="4">
                  <c:v>22</c:v>
                </c:pt>
                <c:pt idx="5">
                  <c:v>23</c:v>
                </c:pt>
                <c:pt idx="6">
                  <c:v>24.6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27</c:v>
                </c:pt>
                <c:pt idx="11">
                  <c:v>27</c:v>
                </c:pt>
                <c:pt idx="12">
                  <c:v>35</c:v>
                </c:pt>
                <c:pt idx="13">
                  <c:v>36.5</c:v>
                </c:pt>
                <c:pt idx="14">
                  <c:v>39.4</c:v>
                </c:pt>
                <c:pt idx="15">
                  <c:v>39.799999999999997</c:v>
                </c:pt>
                <c:pt idx="16">
                  <c:v>40</c:v>
                </c:pt>
                <c:pt idx="17">
                  <c:v>41</c:v>
                </c:pt>
                <c:pt idx="18">
                  <c:v>44.2</c:v>
                </c:pt>
                <c:pt idx="19">
                  <c:v>45</c:v>
                </c:pt>
                <c:pt idx="20">
                  <c:v>47</c:v>
                </c:pt>
                <c:pt idx="21">
                  <c:v>49</c:v>
                </c:pt>
                <c:pt idx="22">
                  <c:v>58</c:v>
                </c:pt>
                <c:pt idx="23">
                  <c:v>75</c:v>
                </c:pt>
              </c:numCache>
            </c:numRef>
          </c:xVal>
          <c:yVal>
            <c:numRef>
              <c:f>'LW relation'!$K$3:$K$26</c:f>
              <c:numCache>
                <c:formatCode>General</c:formatCode>
                <c:ptCount val="24"/>
                <c:pt idx="0">
                  <c:v>1.7911651551848564</c:v>
                </c:pt>
                <c:pt idx="1">
                  <c:v>1.5910148658249252</c:v>
                </c:pt>
                <c:pt idx="2">
                  <c:v>1.8387109104979658</c:v>
                </c:pt>
                <c:pt idx="3">
                  <c:v>1.5354118902821394</c:v>
                </c:pt>
                <c:pt idx="4">
                  <c:v>1.4460533612963138</c:v>
                </c:pt>
                <c:pt idx="5">
                  <c:v>1.5041966953156014</c:v>
                </c:pt>
                <c:pt idx="6">
                  <c:v>1.6774656940795956</c:v>
                </c:pt>
                <c:pt idx="7">
                  <c:v>1.2852890532021128</c:v>
                </c:pt>
                <c:pt idx="8">
                  <c:v>1.4648355319394597</c:v>
                </c:pt>
                <c:pt idx="9">
                  <c:v>1.4101467775555983</c:v>
                </c:pt>
                <c:pt idx="10">
                  <c:v>1.4189242708403542</c:v>
                </c:pt>
                <c:pt idx="11">
                  <c:v>1.4014969701184965</c:v>
                </c:pt>
                <c:pt idx="12">
                  <c:v>1.3365643290834879</c:v>
                </c:pt>
                <c:pt idx="13">
                  <c:v>1.4941224424179005</c:v>
                </c:pt>
                <c:pt idx="14">
                  <c:v>1.3140048122028032</c:v>
                </c:pt>
                <c:pt idx="15">
                  <c:v>1.2580182532588444</c:v>
                </c:pt>
                <c:pt idx="16">
                  <c:v>1.2852890532021128</c:v>
                </c:pt>
                <c:pt idx="17">
                  <c:v>1.2852890532021128</c:v>
                </c:pt>
                <c:pt idx="18">
                  <c:v>1.2384458791465773</c:v>
                </c:pt>
                <c:pt idx="19">
                  <c:v>1.3289429419952983</c:v>
                </c:pt>
                <c:pt idx="20">
                  <c:v>1.3140048122028032</c:v>
                </c:pt>
                <c:pt idx="21">
                  <c:v>1.3600645359475279</c:v>
                </c:pt>
                <c:pt idx="22">
                  <c:v>1.1668466850391384</c:v>
                </c:pt>
                <c:pt idx="23">
                  <c:v>1.1724388169177737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09336"/>
        <c:axId val="483108944"/>
      </c:scatterChart>
      <c:valAx>
        <c:axId val="483109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08944"/>
        <c:crosses val="autoZero"/>
        <c:crossBetween val="midCat"/>
      </c:valAx>
      <c:valAx>
        <c:axId val="483108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0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06044947506562"/>
          <c:y val="3.6990317380630099E-2"/>
          <c:w val="0.80729371719160103"/>
          <c:h val="0.858074745330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'yellowfin tuna length frequency'!$B$3:$B$15</c:f>
              <c:strCache>
                <c:ptCount val="13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100-105</c:v>
                </c:pt>
                <c:pt idx="4">
                  <c:v>105-110</c:v>
                </c:pt>
                <c:pt idx="5">
                  <c:v>110-115</c:v>
                </c:pt>
                <c:pt idx="6">
                  <c:v>115-120</c:v>
                </c:pt>
                <c:pt idx="7">
                  <c:v>120-125</c:v>
                </c:pt>
                <c:pt idx="8">
                  <c:v>125-130</c:v>
                </c:pt>
                <c:pt idx="9">
                  <c:v>130-135</c:v>
                </c:pt>
                <c:pt idx="10">
                  <c:v>135-140</c:v>
                </c:pt>
                <c:pt idx="11">
                  <c:v>140-145</c:v>
                </c:pt>
                <c:pt idx="12">
                  <c:v>145-150</c:v>
                </c:pt>
              </c:strCache>
            </c:strRef>
          </c:cat>
          <c:val>
            <c:numRef>
              <c:f>'yellowfin tuna length frequency'!$D$3:$D$15</c:f>
              <c:numCache>
                <c:formatCode>0.00%</c:formatCode>
                <c:ptCount val="13"/>
                <c:pt idx="0">
                  <c:v>7.407407407407407E-2</c:v>
                </c:pt>
                <c:pt idx="1">
                  <c:v>3.7037037037037035E-2</c:v>
                </c:pt>
                <c:pt idx="2">
                  <c:v>3.7037037037037035E-2</c:v>
                </c:pt>
                <c:pt idx="3">
                  <c:v>3.7037037037037035E-2</c:v>
                </c:pt>
                <c:pt idx="4">
                  <c:v>7.407407407407407E-2</c:v>
                </c:pt>
                <c:pt idx="5">
                  <c:v>0.14814814814814814</c:v>
                </c:pt>
                <c:pt idx="6">
                  <c:v>0.1111111111111111</c:v>
                </c:pt>
                <c:pt idx="7">
                  <c:v>3.7037037037037035E-2</c:v>
                </c:pt>
                <c:pt idx="8">
                  <c:v>0.18518518518518517</c:v>
                </c:pt>
                <c:pt idx="9">
                  <c:v>0.1111111111111111</c:v>
                </c:pt>
                <c:pt idx="10">
                  <c:v>3.7037037037037035E-2</c:v>
                </c:pt>
                <c:pt idx="11">
                  <c:v>3.7037037037037035E-2</c:v>
                </c:pt>
                <c:pt idx="12">
                  <c:v>7.407407407407407E-2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483110120"/>
        <c:axId val="483112080"/>
      </c:barChart>
      <c:catAx>
        <c:axId val="48311012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Length(cm)</a:t>
                </a:r>
              </a:p>
            </c:rich>
          </c:tx>
          <c:layout>
            <c:manualLayout>
              <c:xMode val="edge"/>
              <c:yMode val="edge"/>
              <c:x val="0.47246411581364828"/>
              <c:y val="0.93725706072872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crossAx val="483112080"/>
        <c:crosses val="autoZero"/>
        <c:auto val="1"/>
        <c:lblAlgn val="ctr"/>
        <c:lblOffset val="100"/>
        <c:noMultiLvlLbl val="0"/>
      </c:catAx>
      <c:valAx>
        <c:axId val="483112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1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3359580052493"/>
          <c:y val="5.0925925925925923E-2"/>
          <c:w val="0.83322200349956255"/>
          <c:h val="0.698271726450860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'yellowfin tuna length frequency'!$B$3:$B$15</c:f>
              <c:strCache>
                <c:ptCount val="13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100-105</c:v>
                </c:pt>
                <c:pt idx="4">
                  <c:v>105-110</c:v>
                </c:pt>
                <c:pt idx="5">
                  <c:v>110-115</c:v>
                </c:pt>
                <c:pt idx="6">
                  <c:v>115-120</c:v>
                </c:pt>
                <c:pt idx="7">
                  <c:v>120-125</c:v>
                </c:pt>
                <c:pt idx="8">
                  <c:v>125-130</c:v>
                </c:pt>
                <c:pt idx="9">
                  <c:v>130-135</c:v>
                </c:pt>
                <c:pt idx="10">
                  <c:v>135-140</c:v>
                </c:pt>
                <c:pt idx="11">
                  <c:v>140-145</c:v>
                </c:pt>
                <c:pt idx="12">
                  <c:v>145-150</c:v>
                </c:pt>
              </c:strCache>
            </c:strRef>
          </c:cat>
          <c:val>
            <c:numRef>
              <c:f>'yellowfin tuna length frequency'!$E$3:$E$15</c:f>
              <c:numCache>
                <c:formatCode>0.00</c:formatCode>
                <c:ptCount val="13"/>
                <c:pt idx="0">
                  <c:v>1.8149380328414111</c:v>
                </c:pt>
                <c:pt idx="1">
                  <c:v>1.6774656940795956</c:v>
                </c:pt>
                <c:pt idx="2">
                  <c:v>1.5910148658249252</c:v>
                </c:pt>
                <c:pt idx="3">
                  <c:v>1.5354118902821394</c:v>
                </c:pt>
                <c:pt idx="4">
                  <c:v>1.4991595688667509</c:v>
                </c:pt>
                <c:pt idx="5">
                  <c:v>1.4554444466178866</c:v>
                </c:pt>
                <c:pt idx="6">
                  <c:v>1.4101893395048162</c:v>
                </c:pt>
                <c:pt idx="7">
                  <c:v>1.3600645359475279</c:v>
                </c:pt>
                <c:pt idx="8">
                  <c:v>1.3233792238710982</c:v>
                </c:pt>
                <c:pt idx="9">
                  <c:v>1.2852890532021128</c:v>
                </c:pt>
                <c:pt idx="10">
                  <c:v>1.2580182532588444</c:v>
                </c:pt>
                <c:pt idx="11">
                  <c:v>1.2384458791465773</c:v>
                </c:pt>
                <c:pt idx="12">
                  <c:v>1.1696427509784559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3111688"/>
        <c:axId val="480195488"/>
      </c:lineChart>
      <c:catAx>
        <c:axId val="48311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0" i="0" baseline="0">
                    <a:effectLst/>
                  </a:rPr>
                  <a:t>Length(cm)</a:t>
                </a:r>
                <a:endParaRPr lang="fr-FR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0195488"/>
        <c:crosses val="autoZero"/>
        <c:auto val="1"/>
        <c:lblAlgn val="ctr"/>
        <c:lblOffset val="100"/>
        <c:noMultiLvlLbl val="0"/>
      </c:catAx>
      <c:valAx>
        <c:axId val="480195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11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9781277340332"/>
          <c:y val="3.5674545614787237E-2"/>
          <c:w val="0.79444663167104113"/>
          <c:h val="0.834090890736521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'yellowfin Weight frequency'!$B$2:$B$10</c:f>
              <c:strCache>
                <c:ptCount val="9"/>
                <c:pt idx="0">
                  <c:v>[11,16]</c:v>
                </c:pt>
                <c:pt idx="1">
                  <c:v>]16,21]</c:v>
                </c:pt>
                <c:pt idx="2">
                  <c:v>]21,26]</c:v>
                </c:pt>
                <c:pt idx="3">
                  <c:v>]26,31]</c:v>
                </c:pt>
                <c:pt idx="4">
                  <c:v>]31,36]</c:v>
                </c:pt>
                <c:pt idx="5">
                  <c:v>]36,41]</c:v>
                </c:pt>
                <c:pt idx="6">
                  <c:v>]41,46]</c:v>
                </c:pt>
                <c:pt idx="7">
                  <c:v>]46,51]</c:v>
                </c:pt>
                <c:pt idx="8">
                  <c:v>&lt;51</c:v>
                </c:pt>
              </c:strCache>
            </c:strRef>
          </c:cat>
          <c:val>
            <c:numRef>
              <c:f>'yellowfin Weight frequency'!$D$2:$D$10</c:f>
              <c:numCache>
                <c:formatCode>0.00%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0.24</c:v>
                </c:pt>
                <c:pt idx="3">
                  <c:v>0.08</c:v>
                </c:pt>
                <c:pt idx="4">
                  <c:v>0.04</c:v>
                </c:pt>
                <c:pt idx="5">
                  <c:v>0.2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485564112"/>
        <c:axId val="485567248"/>
      </c:barChart>
      <c:catAx>
        <c:axId val="4855641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>
            <c:manualLayout>
              <c:xMode val="edge"/>
              <c:yMode val="edge"/>
              <c:x val="0.41835301837270333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crossAx val="485567248"/>
        <c:crosses val="autoZero"/>
        <c:auto val="1"/>
        <c:lblAlgn val="ctr"/>
        <c:lblOffset val="100"/>
        <c:noMultiLvlLbl val="0"/>
      </c:catAx>
      <c:valAx>
        <c:axId val="485567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556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11</xdr:row>
      <xdr:rowOff>152400</xdr:rowOff>
    </xdr:from>
    <xdr:to>
      <xdr:col>16</xdr:col>
      <xdr:colOff>152400</xdr:colOff>
      <xdr:row>21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0</xdr:row>
      <xdr:rowOff>119062</xdr:rowOff>
    </xdr:from>
    <xdr:to>
      <xdr:col>17</xdr:col>
      <xdr:colOff>85725</xdr:colOff>
      <xdr:row>12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13</xdr:row>
      <xdr:rowOff>33337</xdr:rowOff>
    </xdr:from>
    <xdr:to>
      <xdr:col>17</xdr:col>
      <xdr:colOff>76200</xdr:colOff>
      <xdr:row>26</xdr:row>
      <xdr:rowOff>52387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26</xdr:row>
      <xdr:rowOff>138112</xdr:rowOff>
    </xdr:from>
    <xdr:to>
      <xdr:col>17</xdr:col>
      <xdr:colOff>85725</xdr:colOff>
      <xdr:row>41</xdr:row>
      <xdr:rowOff>23812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166686</xdr:rowOff>
    </xdr:from>
    <xdr:to>
      <xdr:col>12</xdr:col>
      <xdr:colOff>342900</xdr:colOff>
      <xdr:row>21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119062</xdr:rowOff>
    </xdr:from>
    <xdr:to>
      <xdr:col>6</xdr:col>
      <xdr:colOff>0</xdr:colOff>
      <xdr:row>31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0.12986</cdr:x>
      <cdr:y>0.8869</cdr:y>
    </cdr:from>
    <cdr:to>
      <cdr:x>0.20584</cdr:x>
      <cdr:y>0.96205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1547" y="3298824"/>
          <a:ext cx="398754" cy="27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85</a:t>
          </a:r>
        </a:p>
      </cdr:txBody>
    </cdr:sp>
  </cdr:relSizeAnchor>
  <cdr:relSizeAnchor xmlns:cdr="http://schemas.openxmlformats.org/drawingml/2006/chartDrawing">
    <cdr:from>
      <cdr:x>0.19653</cdr:x>
      <cdr:y>0.88644</cdr:y>
    </cdr:from>
    <cdr:to>
      <cdr:x>0.27251</cdr:x>
      <cdr:y>0.94274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31432" y="3297113"/>
          <a:ext cx="398754" cy="209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90</a:t>
          </a:r>
        </a:p>
      </cdr:txBody>
    </cdr:sp>
  </cdr:relSizeAnchor>
  <cdr:relSizeAnchor xmlns:cdr="http://schemas.openxmlformats.org/drawingml/2006/chartDrawing">
    <cdr:from>
      <cdr:x>0.25694</cdr:x>
      <cdr:y>0.88644</cdr:y>
    </cdr:from>
    <cdr:to>
      <cdr:x>0.33292</cdr:x>
      <cdr:y>0.94274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174750" y="306070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95</a:t>
          </a:r>
        </a:p>
      </cdr:txBody>
    </cdr:sp>
  </cdr:relSizeAnchor>
  <cdr:relSizeAnchor xmlns:cdr="http://schemas.openxmlformats.org/drawingml/2006/chartDrawing">
    <cdr:from>
      <cdr:x>0.31736</cdr:x>
      <cdr:y>0.88644</cdr:y>
    </cdr:from>
    <cdr:to>
      <cdr:x>0.39334</cdr:x>
      <cdr:y>0.94274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450975" y="306070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100</a:t>
          </a:r>
        </a:p>
      </cdr:txBody>
    </cdr:sp>
  </cdr:relSizeAnchor>
  <cdr:relSizeAnchor xmlns:cdr="http://schemas.openxmlformats.org/drawingml/2006/chartDrawing">
    <cdr:from>
      <cdr:x>0.38194</cdr:x>
      <cdr:y>0.8892</cdr:y>
    </cdr:from>
    <cdr:to>
      <cdr:x>0.45792</cdr:x>
      <cdr:y>0.9455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46250" y="3070225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105</a:t>
          </a:r>
        </a:p>
      </cdr:txBody>
    </cdr:sp>
  </cdr:relSizeAnchor>
  <cdr:relSizeAnchor xmlns:cdr="http://schemas.openxmlformats.org/drawingml/2006/chartDrawing">
    <cdr:from>
      <cdr:x>0.43819</cdr:x>
      <cdr:y>0.88644</cdr:y>
    </cdr:from>
    <cdr:to>
      <cdr:x>0.51417</cdr:x>
      <cdr:y>0.94274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003425" y="306070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110</a:t>
          </a:r>
        </a:p>
      </cdr:txBody>
    </cdr:sp>
  </cdr:relSizeAnchor>
  <cdr:relSizeAnchor xmlns:cdr="http://schemas.openxmlformats.org/drawingml/2006/chartDrawing">
    <cdr:from>
      <cdr:x>0.50278</cdr:x>
      <cdr:y>0.8892</cdr:y>
    </cdr:from>
    <cdr:to>
      <cdr:x>0.57876</cdr:x>
      <cdr:y>0.9455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298700" y="3070225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115</a:t>
          </a:r>
        </a:p>
      </cdr:txBody>
    </cdr:sp>
  </cdr:relSizeAnchor>
  <cdr:relSizeAnchor xmlns:cdr="http://schemas.openxmlformats.org/drawingml/2006/chartDrawing">
    <cdr:from>
      <cdr:x>0.56528</cdr:x>
      <cdr:y>0.88644</cdr:y>
    </cdr:from>
    <cdr:to>
      <cdr:x>0.64126</cdr:x>
      <cdr:y>0.94274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584450" y="306070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120</a:t>
          </a:r>
        </a:p>
      </cdr:txBody>
    </cdr:sp>
  </cdr:relSizeAnchor>
  <cdr:relSizeAnchor xmlns:cdr="http://schemas.openxmlformats.org/drawingml/2006/chartDrawing">
    <cdr:from>
      <cdr:x>0.61944</cdr:x>
      <cdr:y>0.89195</cdr:y>
    </cdr:from>
    <cdr:to>
      <cdr:x>0.69542</cdr:x>
      <cdr:y>0.94826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832100" y="307975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125</a:t>
          </a:r>
        </a:p>
      </cdr:txBody>
    </cdr:sp>
  </cdr:relSizeAnchor>
  <cdr:relSizeAnchor xmlns:cdr="http://schemas.openxmlformats.org/drawingml/2006/chartDrawing">
    <cdr:from>
      <cdr:x>0.68611</cdr:x>
      <cdr:y>0.89195</cdr:y>
    </cdr:from>
    <cdr:to>
      <cdr:x>0.76209</cdr:x>
      <cdr:y>0.94826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136900" y="307975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130</a:t>
          </a:r>
        </a:p>
      </cdr:txBody>
    </cdr:sp>
  </cdr:relSizeAnchor>
  <cdr:relSizeAnchor xmlns:cdr="http://schemas.openxmlformats.org/drawingml/2006/chartDrawing">
    <cdr:from>
      <cdr:x>0.74444</cdr:x>
      <cdr:y>0.8892</cdr:y>
    </cdr:from>
    <cdr:to>
      <cdr:x>0.82042</cdr:x>
      <cdr:y>0.9455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403600" y="3070225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135</a:t>
          </a:r>
        </a:p>
      </cdr:txBody>
    </cdr:sp>
  </cdr:relSizeAnchor>
  <cdr:relSizeAnchor xmlns:cdr="http://schemas.openxmlformats.org/drawingml/2006/chartDrawing">
    <cdr:from>
      <cdr:x>0.80903</cdr:x>
      <cdr:y>0.89195</cdr:y>
    </cdr:from>
    <cdr:to>
      <cdr:x>0.88501</cdr:x>
      <cdr:y>0.94826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698875" y="307975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140</a:t>
          </a:r>
        </a:p>
      </cdr:txBody>
    </cdr:sp>
  </cdr:relSizeAnchor>
  <cdr:relSizeAnchor xmlns:cdr="http://schemas.openxmlformats.org/drawingml/2006/chartDrawing">
    <cdr:from>
      <cdr:x>0.86736</cdr:x>
      <cdr:y>0.8892</cdr:y>
    </cdr:from>
    <cdr:to>
      <cdr:x>0.94334</cdr:x>
      <cdr:y>0.9455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3965575" y="3070225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145</a:t>
          </a:r>
        </a:p>
      </cdr:txBody>
    </cdr:sp>
  </cdr:relSizeAnchor>
  <cdr:relSizeAnchor xmlns:cdr="http://schemas.openxmlformats.org/drawingml/2006/chartDrawing">
    <cdr:from>
      <cdr:x>0.92402</cdr:x>
      <cdr:y>0.89195</cdr:y>
    </cdr:from>
    <cdr:to>
      <cdr:x>1</cdr:x>
      <cdr:y>0.94826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4224628" y="3079750"/>
          <a:ext cx="347372" cy="19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95255</xdr:rowOff>
    </xdr:from>
    <xdr:to>
      <xdr:col>10</xdr:col>
      <xdr:colOff>514350</xdr:colOff>
      <xdr:row>15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0.13403</cdr:x>
      <cdr:y>0.86734</cdr:y>
    </cdr:from>
    <cdr:to>
      <cdr:x>0.21507</cdr:x>
      <cdr:y>0.96699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12775" y="2470150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</a:t>
          </a:r>
        </a:p>
      </cdr:txBody>
    </cdr:sp>
  </cdr:relSizeAnchor>
  <cdr:relSizeAnchor xmlns:cdr="http://schemas.openxmlformats.org/drawingml/2006/chartDrawing">
    <cdr:from>
      <cdr:x>0.22361</cdr:x>
      <cdr:y>0.87068</cdr:y>
    </cdr:from>
    <cdr:to>
      <cdr:x>0.30466</cdr:x>
      <cdr:y>0.97034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22350" y="247967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16</a:t>
          </a:r>
        </a:p>
      </cdr:txBody>
    </cdr:sp>
  </cdr:relSizeAnchor>
  <cdr:relSizeAnchor xmlns:cdr="http://schemas.openxmlformats.org/drawingml/2006/chartDrawing">
    <cdr:from>
      <cdr:x>0.31528</cdr:x>
      <cdr:y>0.87737</cdr:y>
    </cdr:from>
    <cdr:to>
      <cdr:x>0.39632</cdr:x>
      <cdr:y>0.97703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441450" y="249872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21</a:t>
          </a:r>
        </a:p>
      </cdr:txBody>
    </cdr:sp>
  </cdr:relSizeAnchor>
  <cdr:relSizeAnchor xmlns:cdr="http://schemas.openxmlformats.org/drawingml/2006/chartDrawing">
    <cdr:from>
      <cdr:x>0.40278</cdr:x>
      <cdr:y>0.86734</cdr:y>
    </cdr:from>
    <cdr:to>
      <cdr:x>0.48382</cdr:x>
      <cdr:y>0.96699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841500" y="2470150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26</a:t>
          </a:r>
        </a:p>
      </cdr:txBody>
    </cdr:sp>
  </cdr:relSizeAnchor>
  <cdr:relSizeAnchor xmlns:cdr="http://schemas.openxmlformats.org/drawingml/2006/chartDrawing">
    <cdr:from>
      <cdr:x>0.49028</cdr:x>
      <cdr:y>0.86734</cdr:y>
    </cdr:from>
    <cdr:to>
      <cdr:x>0.57132</cdr:x>
      <cdr:y>0.96699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241550" y="2470150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31</a:t>
          </a:r>
        </a:p>
      </cdr:txBody>
    </cdr:sp>
  </cdr:relSizeAnchor>
  <cdr:relSizeAnchor xmlns:cdr="http://schemas.openxmlformats.org/drawingml/2006/chartDrawing">
    <cdr:from>
      <cdr:x>0.57986</cdr:x>
      <cdr:y>0.87068</cdr:y>
    </cdr:from>
    <cdr:to>
      <cdr:x>0.66091</cdr:x>
      <cdr:y>0.97034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651125" y="247967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36</a:t>
          </a:r>
        </a:p>
      </cdr:txBody>
    </cdr:sp>
  </cdr:relSizeAnchor>
  <cdr:relSizeAnchor xmlns:cdr="http://schemas.openxmlformats.org/drawingml/2006/chartDrawing">
    <cdr:from>
      <cdr:x>0.66528</cdr:x>
      <cdr:y>0.87068</cdr:y>
    </cdr:from>
    <cdr:to>
      <cdr:x>0.74632</cdr:x>
      <cdr:y>0.97034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041650" y="247967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41</a:t>
          </a:r>
        </a:p>
      </cdr:txBody>
    </cdr:sp>
  </cdr:relSizeAnchor>
  <cdr:relSizeAnchor xmlns:cdr="http://schemas.openxmlformats.org/drawingml/2006/chartDrawing">
    <cdr:from>
      <cdr:x>0.75486</cdr:x>
      <cdr:y>0.86065</cdr:y>
    </cdr:from>
    <cdr:to>
      <cdr:x>0.83591</cdr:x>
      <cdr:y>0.9603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3451225" y="2451100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46</a:t>
          </a:r>
        </a:p>
      </cdr:txBody>
    </cdr:sp>
  </cdr:relSizeAnchor>
  <cdr:relSizeAnchor xmlns:cdr="http://schemas.openxmlformats.org/drawingml/2006/chartDrawing">
    <cdr:from>
      <cdr:x>0.84861</cdr:x>
      <cdr:y>0.86399</cdr:y>
    </cdr:from>
    <cdr:to>
      <cdr:x>0.92966</cdr:x>
      <cdr:y>0.96365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3879850" y="246062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51</a:t>
          </a:r>
        </a:p>
      </cdr:txBody>
    </cdr:sp>
  </cdr:relSizeAnchor>
  <cdr:relSizeAnchor xmlns:cdr="http://schemas.openxmlformats.org/drawingml/2006/chartDrawing">
    <cdr:from>
      <cdr:x>0.91895</cdr:x>
      <cdr:y>0.86399</cdr:y>
    </cdr:from>
    <cdr:to>
      <cdr:x>1</cdr:x>
      <cdr:y>0.96365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4201460" y="2460625"/>
          <a:ext cx="370540" cy="28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75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sqref="A1:A1048576"/>
    </sheetView>
  </sheetViews>
  <sheetFormatPr baseColWidth="10" defaultRowHeight="15" x14ac:dyDescent="0.25"/>
  <sheetData>
    <row r="1" spans="1:3" ht="45.75" x14ac:dyDescent="0.25">
      <c r="A1" s="1" t="s">
        <v>0</v>
      </c>
      <c r="B1" s="2" t="s">
        <v>1</v>
      </c>
      <c r="C1" s="2" t="s">
        <v>2</v>
      </c>
    </row>
    <row r="2" spans="1:3" ht="16.5" thickBot="1" x14ac:dyDescent="0.3">
      <c r="A2" s="3">
        <v>44.2</v>
      </c>
      <c r="B2" s="3">
        <v>141</v>
      </c>
      <c r="C2" s="5" t="s">
        <v>3</v>
      </c>
    </row>
    <row r="3" spans="1:3" ht="16.5" thickBot="1" x14ac:dyDescent="0.3">
      <c r="A3" s="3">
        <v>36.5</v>
      </c>
      <c r="B3" s="3">
        <v>109</v>
      </c>
      <c r="C3" s="5" t="s">
        <v>3</v>
      </c>
    </row>
    <row r="4" spans="1:3" ht="16.5" thickBot="1" x14ac:dyDescent="0.3">
      <c r="A4" s="3">
        <v>24.6</v>
      </c>
      <c r="B4" s="3">
        <v>93</v>
      </c>
      <c r="C4" s="5" t="s">
        <v>3</v>
      </c>
    </row>
    <row r="5" spans="1:3" ht="16.5" thickBot="1" x14ac:dyDescent="0.3">
      <c r="A5" s="3">
        <v>17.600000000000001</v>
      </c>
      <c r="B5" s="3">
        <v>82</v>
      </c>
      <c r="C5" s="5" t="s">
        <v>3</v>
      </c>
    </row>
    <row r="6" spans="1:3" ht="16.5" thickBot="1" x14ac:dyDescent="0.3">
      <c r="A6" s="3">
        <v>39.799999999999997</v>
      </c>
      <c r="B6" s="3">
        <v>138</v>
      </c>
      <c r="C6" s="5" t="s">
        <v>3</v>
      </c>
    </row>
    <row r="7" spans="1:3" ht="16.5" thickBot="1" x14ac:dyDescent="0.3">
      <c r="A7" s="3">
        <v>39.4</v>
      </c>
      <c r="B7" s="3">
        <v>130</v>
      </c>
      <c r="C7" s="5" t="s">
        <v>3</v>
      </c>
    </row>
    <row r="8" spans="1:3" ht="16.5" thickBot="1" x14ac:dyDescent="0.3">
      <c r="A8" s="4">
        <v>47</v>
      </c>
      <c r="B8" s="3">
        <v>130</v>
      </c>
      <c r="C8" s="5"/>
    </row>
    <row r="9" spans="1:3" ht="16.5" thickBot="1" x14ac:dyDescent="0.3">
      <c r="A9" s="3">
        <v>49</v>
      </c>
      <c r="B9" s="3">
        <v>124</v>
      </c>
      <c r="C9" s="3"/>
    </row>
    <row r="10" spans="1:3" ht="16.5" thickBot="1" x14ac:dyDescent="0.3">
      <c r="A10" s="3">
        <v>75</v>
      </c>
      <c r="B10" s="3">
        <v>152</v>
      </c>
      <c r="C10" s="3"/>
    </row>
    <row r="11" spans="1:3" ht="16.5" thickBot="1" x14ac:dyDescent="0.3">
      <c r="A11" s="3">
        <v>17</v>
      </c>
      <c r="B11" s="3"/>
      <c r="C11" s="3">
        <v>1</v>
      </c>
    </row>
    <row r="12" spans="1:3" ht="16.5" thickBot="1" x14ac:dyDescent="0.3">
      <c r="A12" s="3">
        <v>23</v>
      </c>
      <c r="B12" s="3">
        <v>108</v>
      </c>
      <c r="C12" s="3">
        <v>1</v>
      </c>
    </row>
    <row r="13" spans="1:3" ht="16.5" thickBot="1" x14ac:dyDescent="0.3">
      <c r="A13" s="3">
        <v>58</v>
      </c>
      <c r="B13" s="3">
        <v>153</v>
      </c>
      <c r="C13" s="3">
        <v>1</v>
      </c>
    </row>
    <row r="14" spans="1:3" ht="16.5" thickBot="1" x14ac:dyDescent="0.3">
      <c r="A14" s="3">
        <v>25</v>
      </c>
      <c r="B14" s="3">
        <v>134</v>
      </c>
      <c r="C14" s="3">
        <v>1</v>
      </c>
    </row>
    <row r="15" spans="1:3" ht="16.5" thickBot="1" x14ac:dyDescent="0.3">
      <c r="A15" s="3">
        <v>16</v>
      </c>
      <c r="B15" s="3">
        <v>100</v>
      </c>
      <c r="C15" s="3">
        <v>1</v>
      </c>
    </row>
    <row r="16" spans="1:3" ht="16.5" thickBot="1" x14ac:dyDescent="0.3">
      <c r="A16" s="3">
        <v>20</v>
      </c>
      <c r="B16" s="3">
        <v>105</v>
      </c>
      <c r="C16" s="3"/>
    </row>
    <row r="17" spans="1:3" ht="16.5" thickBot="1" x14ac:dyDescent="0.3">
      <c r="A17" s="3"/>
      <c r="B17" s="3">
        <v>127</v>
      </c>
      <c r="C17" s="5"/>
    </row>
    <row r="18" spans="1:3" ht="16.5" thickBot="1" x14ac:dyDescent="0.3">
      <c r="A18" s="3"/>
      <c r="B18" s="3">
        <v>112</v>
      </c>
      <c r="C18" s="3"/>
    </row>
    <row r="19" spans="1:3" ht="16.5" thickBot="1" x14ac:dyDescent="0.3">
      <c r="A19" s="3"/>
      <c r="B19" s="3">
        <v>115</v>
      </c>
      <c r="C19" s="3"/>
    </row>
    <row r="20" spans="1:3" ht="16.5" thickBot="1" x14ac:dyDescent="0.3">
      <c r="A20" s="3">
        <v>35</v>
      </c>
      <c r="B20" s="3">
        <v>127</v>
      </c>
      <c r="C20" s="5">
        <v>1</v>
      </c>
    </row>
    <row r="21" spans="1:3" ht="16.5" thickBot="1" x14ac:dyDescent="0.3">
      <c r="A21" s="3">
        <v>22</v>
      </c>
      <c r="B21" s="3">
        <v>114</v>
      </c>
      <c r="C21" s="5">
        <v>1</v>
      </c>
    </row>
    <row r="22" spans="1:3" ht="16.5" thickBot="1" x14ac:dyDescent="0.3">
      <c r="A22" s="3">
        <v>25</v>
      </c>
      <c r="B22" s="3">
        <v>112</v>
      </c>
      <c r="C22" s="5">
        <v>1</v>
      </c>
    </row>
    <row r="23" spans="1:3" ht="16.5" thickBot="1" x14ac:dyDescent="0.3">
      <c r="A23" s="3">
        <v>11</v>
      </c>
      <c r="B23" s="3">
        <v>85</v>
      </c>
      <c r="C23" s="5">
        <v>1</v>
      </c>
    </row>
    <row r="24" spans="1:3" ht="16.5" thickBot="1" x14ac:dyDescent="0.3">
      <c r="A24" s="3">
        <v>27</v>
      </c>
      <c r="B24" s="3">
        <v>117</v>
      </c>
      <c r="C24" s="3">
        <v>2</v>
      </c>
    </row>
    <row r="25" spans="1:3" ht="16.5" thickBot="1" x14ac:dyDescent="0.3">
      <c r="A25" s="3">
        <v>27</v>
      </c>
      <c r="B25" s="3">
        <v>119</v>
      </c>
      <c r="C25" s="5">
        <v>1</v>
      </c>
    </row>
    <row r="26" spans="1:3" ht="16.5" thickBot="1" x14ac:dyDescent="0.3">
      <c r="A26" s="3">
        <v>40</v>
      </c>
      <c r="B26" s="3">
        <v>134</v>
      </c>
      <c r="C26" s="3">
        <v>1</v>
      </c>
    </row>
    <row r="27" spans="1:3" ht="16.5" thickBot="1" x14ac:dyDescent="0.3">
      <c r="A27" s="3">
        <v>45</v>
      </c>
      <c r="B27" s="3">
        <v>128</v>
      </c>
      <c r="C27" s="5">
        <v>1</v>
      </c>
    </row>
    <row r="28" spans="1:3" ht="16.5" thickBot="1" x14ac:dyDescent="0.3">
      <c r="A28" s="3">
        <v>41</v>
      </c>
      <c r="B28" s="3">
        <v>134</v>
      </c>
      <c r="C28" s="5">
        <v>1</v>
      </c>
    </row>
    <row r="29" spans="1:3" ht="16.5" thickBot="1" x14ac:dyDescent="0.3">
      <c r="A29" s="3">
        <v>25</v>
      </c>
      <c r="B29" s="3">
        <v>118</v>
      </c>
      <c r="C2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workbookViewId="0">
      <selection activeCell="B14" sqref="B14"/>
    </sheetView>
  </sheetViews>
  <sheetFormatPr baseColWidth="10" defaultRowHeight="15" x14ac:dyDescent="0.25"/>
  <cols>
    <col min="1" max="1" width="37.28515625" customWidth="1"/>
    <col min="2" max="2" width="17" customWidth="1"/>
    <col min="6" max="6" width="17.7109375" customWidth="1"/>
  </cols>
  <sheetData>
    <row r="1" spans="1:9" x14ac:dyDescent="0.25">
      <c r="A1" t="s">
        <v>13</v>
      </c>
    </row>
    <row r="2" spans="1:9" ht="15.75" thickBot="1" x14ac:dyDescent="0.3"/>
    <row r="3" spans="1:9" x14ac:dyDescent="0.25">
      <c r="A3" s="13" t="s">
        <v>14</v>
      </c>
      <c r="B3" s="13"/>
    </row>
    <row r="4" spans="1:9" x14ac:dyDescent="0.25">
      <c r="A4" s="10" t="s">
        <v>15</v>
      </c>
      <c r="B4" s="10">
        <v>0.81215310169385801</v>
      </c>
    </row>
    <row r="5" spans="1:9" x14ac:dyDescent="0.25">
      <c r="A5" s="10" t="s">
        <v>16</v>
      </c>
      <c r="B5" s="10">
        <v>0.65959266059095401</v>
      </c>
    </row>
    <row r="6" spans="1:9" x14ac:dyDescent="0.25">
      <c r="A6" s="10" t="s">
        <v>16</v>
      </c>
      <c r="B6" s="10">
        <v>0.64338278728576137</v>
      </c>
    </row>
    <row r="7" spans="1:9" x14ac:dyDescent="0.25">
      <c r="A7" s="10" t="s">
        <v>17</v>
      </c>
      <c r="B7" s="10">
        <v>8.5377559786768682</v>
      </c>
    </row>
    <row r="8" spans="1:9" ht="15.75" thickBot="1" x14ac:dyDescent="0.3">
      <c r="A8" s="11" t="s">
        <v>18</v>
      </c>
      <c r="B8" s="11">
        <v>23</v>
      </c>
    </row>
    <row r="10" spans="1:9" ht="15.75" thickBot="1" x14ac:dyDescent="0.3">
      <c r="A10" t="s">
        <v>19</v>
      </c>
    </row>
    <row r="11" spans="1:9" ht="30" customHeight="1" x14ac:dyDescent="0.25">
      <c r="A11" s="14"/>
      <c r="B11" s="12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</row>
    <row r="12" spans="1:9" x14ac:dyDescent="0.25">
      <c r="A12" s="10" t="s">
        <v>20</v>
      </c>
      <c r="B12" s="10">
        <v>1</v>
      </c>
      <c r="C12" s="10">
        <v>2966.085527646002</v>
      </c>
      <c r="D12" s="10">
        <v>2966.085527646002</v>
      </c>
      <c r="E12" s="10">
        <v>40.690796786157499</v>
      </c>
      <c r="F12" s="10">
        <v>2.5276756776753861E-6</v>
      </c>
    </row>
    <row r="13" spans="1:9" x14ac:dyDescent="0.25">
      <c r="A13" s="10" t="s">
        <v>21</v>
      </c>
      <c r="B13" s="10">
        <v>21</v>
      </c>
      <c r="C13" s="10">
        <v>1530.758820180085</v>
      </c>
      <c r="D13" s="10">
        <v>72.893277151432613</v>
      </c>
      <c r="E13" s="10"/>
      <c r="F13" s="10"/>
    </row>
    <row r="14" spans="1:9" ht="15.75" thickBot="1" x14ac:dyDescent="0.3">
      <c r="A14" s="11" t="s">
        <v>22</v>
      </c>
      <c r="B14" s="11">
        <v>22</v>
      </c>
      <c r="C14" s="11">
        <v>4496.844347826087</v>
      </c>
      <c r="D14" s="11"/>
      <c r="E14" s="11"/>
      <c r="F14" s="11"/>
    </row>
    <row r="15" spans="1:9" ht="15.75" thickBot="1" x14ac:dyDescent="0.3"/>
    <row r="16" spans="1:9" x14ac:dyDescent="0.25">
      <c r="A16" s="12"/>
      <c r="B16" s="12" t="s">
        <v>29</v>
      </c>
      <c r="C16" s="12" t="s">
        <v>17</v>
      </c>
      <c r="D16" s="12" t="s">
        <v>30</v>
      </c>
      <c r="E16" s="12" t="s">
        <v>31</v>
      </c>
      <c r="F16" s="12" t="s">
        <v>32</v>
      </c>
      <c r="G16" s="12" t="s">
        <v>33</v>
      </c>
      <c r="H16" s="12" t="s">
        <v>34</v>
      </c>
      <c r="I16" s="12" t="s">
        <v>35</v>
      </c>
    </row>
    <row r="17" spans="1:9" x14ac:dyDescent="0.25">
      <c r="A17" s="10" t="s">
        <v>23</v>
      </c>
      <c r="B17" s="10">
        <v>-45.027674788135592</v>
      </c>
      <c r="C17" s="10">
        <v>12.651729837186819</v>
      </c>
      <c r="D17" s="10">
        <v>-3.559013302338089</v>
      </c>
      <c r="E17" s="10">
        <v>1.8549848791385112E-3</v>
      </c>
      <c r="F17" s="10">
        <v>-71.338387317303585</v>
      </c>
      <c r="G17" s="10">
        <v>-18.716962258967605</v>
      </c>
      <c r="H17" s="10">
        <v>-71.338387317303585</v>
      </c>
      <c r="I17" s="10">
        <v>-18.716962258967605</v>
      </c>
    </row>
    <row r="18" spans="1:9" ht="15.75" thickBot="1" x14ac:dyDescent="0.3">
      <c r="A18" s="11">
        <v>85</v>
      </c>
      <c r="B18" s="11">
        <v>0.65586599576271187</v>
      </c>
      <c r="C18" s="11">
        <v>0.10281749480615994</v>
      </c>
      <c r="D18" s="11">
        <v>6.378933828325664</v>
      </c>
      <c r="E18" s="11">
        <v>2.5276756776753768E-6</v>
      </c>
      <c r="F18" s="11">
        <v>0.44204531008360537</v>
      </c>
      <c r="G18" s="11">
        <v>0.86968668144181838</v>
      </c>
      <c r="H18" s="11">
        <v>0.44204531008360537</v>
      </c>
      <c r="I18" s="11">
        <v>0.86968668144181838</v>
      </c>
    </row>
    <row r="22" spans="1:9" x14ac:dyDescent="0.25">
      <c r="A22" t="s">
        <v>36</v>
      </c>
    </row>
    <row r="23" spans="1:9" ht="15.75" thickBot="1" x14ac:dyDescent="0.3"/>
    <row r="24" spans="1:9" x14ac:dyDescent="0.25">
      <c r="A24" s="12" t="s">
        <v>37</v>
      </c>
      <c r="B24" s="12" t="s">
        <v>38</v>
      </c>
      <c r="C24" s="12" t="s">
        <v>21</v>
      </c>
      <c r="D24" s="12" t="s">
        <v>39</v>
      </c>
    </row>
    <row r="25" spans="1:9" x14ac:dyDescent="0.25">
      <c r="A25" s="10">
        <v>1</v>
      </c>
      <c r="B25" s="10">
        <v>20.558924788135592</v>
      </c>
      <c r="C25" s="10">
        <v>-4.5589247881355917</v>
      </c>
      <c r="D25" s="10">
        <v>-0.54653802434547205</v>
      </c>
    </row>
    <row r="26" spans="1:9" x14ac:dyDescent="0.25">
      <c r="A26" s="10">
        <v>2</v>
      </c>
      <c r="B26" s="10">
        <v>8.7533368644067835</v>
      </c>
      <c r="C26" s="10">
        <v>8.8466631355932179</v>
      </c>
      <c r="D26" s="10">
        <v>1.0605653782137439</v>
      </c>
    </row>
    <row r="27" spans="1:9" x14ac:dyDescent="0.25">
      <c r="A27" s="10">
        <v>3</v>
      </c>
      <c r="B27" s="10">
        <v>23.838254766949156</v>
      </c>
      <c r="C27" s="10">
        <v>-3.8382547669491558</v>
      </c>
      <c r="D27" s="10">
        <v>-0.46014187001336215</v>
      </c>
    </row>
    <row r="28" spans="1:9" x14ac:dyDescent="0.25">
      <c r="A28" s="10">
        <v>4</v>
      </c>
      <c r="B28" s="10">
        <v>29.74104872881356</v>
      </c>
      <c r="C28" s="10">
        <v>-7.7410487288135599</v>
      </c>
      <c r="D28" s="10">
        <v>-0.92802089861587755</v>
      </c>
    </row>
    <row r="29" spans="1:9" x14ac:dyDescent="0.25">
      <c r="A29" s="10">
        <v>5</v>
      </c>
      <c r="B29" s="10">
        <v>25.805852754237286</v>
      </c>
      <c r="C29" s="10">
        <v>-2.8058527542372858</v>
      </c>
      <c r="D29" s="10">
        <v>-0.33637431898328962</v>
      </c>
    </row>
    <row r="30" spans="1:9" x14ac:dyDescent="0.25">
      <c r="A30" s="10">
        <v>6</v>
      </c>
      <c r="B30" s="10">
        <v>15.967862817796615</v>
      </c>
      <c r="C30" s="10">
        <v>8.6321371822033868</v>
      </c>
      <c r="D30" s="10">
        <v>1.0348473424519704</v>
      </c>
    </row>
    <row r="31" spans="1:9" x14ac:dyDescent="0.25">
      <c r="A31" s="10">
        <v>7</v>
      </c>
      <c r="B31" s="10">
        <v>42.858368644067802</v>
      </c>
      <c r="C31" s="10">
        <v>-17.858368644067802</v>
      </c>
      <c r="D31" s="10">
        <v>-2.1409165472882226</v>
      </c>
    </row>
    <row r="32" spans="1:9" x14ac:dyDescent="0.25">
      <c r="A32" s="10">
        <v>8</v>
      </c>
      <c r="B32" s="10">
        <v>28.42931673728814</v>
      </c>
      <c r="C32" s="10">
        <v>-3.4293167372881399</v>
      </c>
      <c r="D32" s="10">
        <v>-0.41111711237921306</v>
      </c>
    </row>
    <row r="33" spans="1:4" x14ac:dyDescent="0.25">
      <c r="A33" s="10">
        <v>9</v>
      </c>
      <c r="B33" s="10">
        <v>32.364512711864414</v>
      </c>
      <c r="C33" s="10">
        <v>-7.364512711864414</v>
      </c>
      <c r="D33" s="10">
        <v>-0.88288059462712509</v>
      </c>
    </row>
    <row r="34" spans="1:4" x14ac:dyDescent="0.25">
      <c r="A34" s="10">
        <v>10</v>
      </c>
      <c r="B34" s="10">
        <v>31.708646716101704</v>
      </c>
      <c r="C34" s="10">
        <v>-4.708646716101704</v>
      </c>
      <c r="D34" s="10">
        <v>-0.5644871528164549</v>
      </c>
    </row>
    <row r="35" spans="1:4" x14ac:dyDescent="0.25">
      <c r="A35" s="10">
        <v>11</v>
      </c>
      <c r="B35" s="10">
        <v>33.020378707627124</v>
      </c>
      <c r="C35" s="10">
        <v>-6.020378707627124</v>
      </c>
      <c r="D35" s="10">
        <v>-0.7217416468990917</v>
      </c>
    </row>
    <row r="36" spans="1:4" x14ac:dyDescent="0.25">
      <c r="A36" s="10">
        <v>12</v>
      </c>
      <c r="B36" s="10">
        <v>38.267306673728818</v>
      </c>
      <c r="C36" s="10">
        <v>-3.2673066737288181</v>
      </c>
      <c r="D36" s="10">
        <v>-0.39169484415223338</v>
      </c>
    </row>
    <row r="37" spans="1:4" x14ac:dyDescent="0.25">
      <c r="A37" s="10">
        <v>13</v>
      </c>
      <c r="B37" s="10">
        <v>26.461718749999996</v>
      </c>
      <c r="C37" s="10">
        <v>10.038281250000004</v>
      </c>
      <c r="D37" s="10">
        <v>1.2034202486685166</v>
      </c>
    </row>
    <row r="38" spans="1:4" x14ac:dyDescent="0.25">
      <c r="A38" s="10">
        <v>14</v>
      </c>
      <c r="B38" s="10">
        <v>40.234904661016948</v>
      </c>
      <c r="C38" s="10">
        <v>-0.83490466101694949</v>
      </c>
      <c r="D38" s="10">
        <v>-0.10009095678361478</v>
      </c>
    </row>
    <row r="39" spans="1:4" x14ac:dyDescent="0.25">
      <c r="A39" s="10">
        <v>15</v>
      </c>
      <c r="B39" s="10">
        <v>45.481832627118642</v>
      </c>
      <c r="C39" s="10">
        <v>-5.681832627118645</v>
      </c>
      <c r="D39" s="10">
        <v>-0.68115569416029342</v>
      </c>
    </row>
    <row r="40" spans="1:4" x14ac:dyDescent="0.25">
      <c r="A40" s="10">
        <v>16</v>
      </c>
      <c r="B40" s="10">
        <v>42.858368644067802</v>
      </c>
      <c r="C40" s="10">
        <v>-2.8583686440678022</v>
      </c>
      <c r="D40" s="10">
        <v>-0.34267008651808434</v>
      </c>
    </row>
    <row r="41" spans="1:4" x14ac:dyDescent="0.25">
      <c r="A41" s="10">
        <v>17</v>
      </c>
      <c r="B41" s="10">
        <v>42.858368644067802</v>
      </c>
      <c r="C41" s="10">
        <v>-1.8583686440678022</v>
      </c>
      <c r="D41" s="10">
        <v>-0.22278698913340844</v>
      </c>
    </row>
    <row r="42" spans="1:4" x14ac:dyDescent="0.25">
      <c r="A42" s="10">
        <v>18</v>
      </c>
      <c r="B42" s="10">
        <v>47.449430614406786</v>
      </c>
      <c r="C42" s="10">
        <v>-3.2494306144067835</v>
      </c>
      <c r="D42" s="10">
        <v>-0.38955180679167567</v>
      </c>
    </row>
    <row r="43" spans="1:4" x14ac:dyDescent="0.25">
      <c r="A43" s="10">
        <v>19</v>
      </c>
      <c r="B43" s="10">
        <v>38.923172669491528</v>
      </c>
      <c r="C43" s="10">
        <v>6.0768273305084719</v>
      </c>
      <c r="D43" s="10">
        <v>0.72850888265320723</v>
      </c>
    </row>
    <row r="44" spans="1:4" x14ac:dyDescent="0.25">
      <c r="A44" s="10">
        <v>20</v>
      </c>
      <c r="B44" s="10">
        <v>40.234904661016948</v>
      </c>
      <c r="C44" s="10">
        <v>6.7650953389830519</v>
      </c>
      <c r="D44" s="10">
        <v>0.81102058333992222</v>
      </c>
    </row>
    <row r="45" spans="1:4" x14ac:dyDescent="0.25">
      <c r="A45" s="10">
        <v>21</v>
      </c>
      <c r="B45" s="10">
        <v>36.299708686440674</v>
      </c>
      <c r="C45" s="10">
        <v>12.700291313559326</v>
      </c>
      <c r="D45" s="10">
        <v>1.5225502603571861</v>
      </c>
    </row>
    <row r="46" spans="1:4" x14ac:dyDescent="0.25">
      <c r="A46" s="10">
        <v>22</v>
      </c>
      <c r="B46" s="10">
        <v>55.31982256355932</v>
      </c>
      <c r="C46" s="10">
        <v>2.6801774364406796</v>
      </c>
      <c r="D46" s="10">
        <v>0.321307972621029</v>
      </c>
    </row>
    <row r="47" spans="1:4" ht="15.75" thickBot="1" x14ac:dyDescent="0.3">
      <c r="A47" s="11">
        <v>23</v>
      </c>
      <c r="B47" s="11">
        <v>54.66395656779661</v>
      </c>
      <c r="C47" s="11">
        <v>20.33604343220339</v>
      </c>
      <c r="D47" s="11">
        <v>2.4379478752018375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zoomScaleNormal="100" workbookViewId="0">
      <selection activeCell="C3" sqref="C3"/>
    </sheetView>
  </sheetViews>
  <sheetFormatPr baseColWidth="10" defaultRowHeight="15" x14ac:dyDescent="0.25"/>
  <cols>
    <col min="7" max="7" width="14.140625" customWidth="1"/>
  </cols>
  <sheetData>
    <row r="2" spans="1:11" ht="45.75" x14ac:dyDescent="0.25">
      <c r="A2" s="7" t="s">
        <v>1</v>
      </c>
      <c r="B2" s="1" t="s">
        <v>0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12</v>
      </c>
      <c r="H2" s="2" t="s">
        <v>8</v>
      </c>
      <c r="I2" s="2" t="s">
        <v>9</v>
      </c>
      <c r="J2" s="2" t="s">
        <v>10</v>
      </c>
      <c r="K2" s="6" t="s">
        <v>11</v>
      </c>
    </row>
    <row r="3" spans="1:11" ht="16.5" thickBot="1" x14ac:dyDescent="0.3">
      <c r="A3" s="8">
        <v>85</v>
      </c>
      <c r="B3" s="3">
        <v>11</v>
      </c>
      <c r="C3" s="9">
        <v>2.2708896118584252</v>
      </c>
      <c r="D3" s="9">
        <v>4.5697770665542381E-4</v>
      </c>
      <c r="E3" s="9">
        <f>A3^C3</f>
        <v>24071.180823648705</v>
      </c>
      <c r="F3" s="9">
        <f>D3*E3</f>
        <v>10.999993009279001</v>
      </c>
      <c r="G3" s="9">
        <f>(B3-F3)^2</f>
        <v>4.8870180091610649E-11</v>
      </c>
      <c r="H3" s="9">
        <f t="shared" ref="H3:H26" si="0">LOG(A3,10)</f>
        <v>1.9294189257142926</v>
      </c>
      <c r="I3" s="9">
        <f t="shared" ref="I3:I26" si="1">LOG(B3,10)</f>
        <v>1.0413926851582249</v>
      </c>
      <c r="J3" s="9">
        <f>B3/F3</f>
        <v>1.0000006355204947</v>
      </c>
      <c r="K3" s="9">
        <f>F3*100*1000/(A3^3)</f>
        <v>1.7911651551848564</v>
      </c>
    </row>
    <row r="4" spans="1:11" ht="16.5" thickBot="1" x14ac:dyDescent="0.3">
      <c r="A4" s="8">
        <v>100</v>
      </c>
      <c r="B4" s="3">
        <v>16</v>
      </c>
      <c r="C4" s="9">
        <v>2.2708896118584252</v>
      </c>
      <c r="D4" s="9">
        <v>4.5697770665542381E-4</v>
      </c>
      <c r="E4" s="9">
        <f t="shared" ref="E4:E26" si="2">A4^C4</f>
        <v>34816.028061180732</v>
      </c>
      <c r="F4" s="9">
        <f t="shared" ref="F4:F26" si="3">D4*E4</f>
        <v>15.910148658249252</v>
      </c>
      <c r="G4" s="9">
        <f t="shared" ref="G4:G26" si="4">(B4-F4)^2</f>
        <v>8.0732636144097199E-3</v>
      </c>
      <c r="H4" s="9">
        <f t="shared" si="0"/>
        <v>2</v>
      </c>
      <c r="I4" s="9">
        <f t="shared" si="1"/>
        <v>1.2041199826559246</v>
      </c>
      <c r="J4" s="9">
        <f t="shared" ref="J4:J26" si="5">B4/F4</f>
        <v>1.0056474231436021</v>
      </c>
      <c r="K4" s="9">
        <f t="shared" ref="K4:K26" si="6">F4*100*1000/(A4^3)</f>
        <v>1.5910148658249252</v>
      </c>
    </row>
    <row r="5" spans="1:11" ht="16.5" thickBot="1" x14ac:dyDescent="0.3">
      <c r="A5" s="8">
        <v>82</v>
      </c>
      <c r="B5" s="3">
        <v>17.600000000000001</v>
      </c>
      <c r="C5" s="9">
        <v>2.2708896118584252</v>
      </c>
      <c r="D5" s="9">
        <v>4.5697770665542381E-4</v>
      </c>
      <c r="E5" s="9">
        <f t="shared" si="2"/>
        <v>22185.028777867399</v>
      </c>
      <c r="F5" s="9">
        <f t="shared" si="3"/>
        <v>10.138063572994424</v>
      </c>
      <c r="G5" s="9">
        <f t="shared" si="4"/>
        <v>55.680495240672762</v>
      </c>
      <c r="H5" s="9">
        <f t="shared" si="0"/>
        <v>1.9138138523837167</v>
      </c>
      <c r="I5" s="9">
        <f t="shared" si="1"/>
        <v>1.2455126678141497</v>
      </c>
      <c r="J5" s="9">
        <f t="shared" si="5"/>
        <v>1.7360317257116573</v>
      </c>
      <c r="K5" s="9">
        <f t="shared" si="6"/>
        <v>1.8387109104979658</v>
      </c>
    </row>
    <row r="6" spans="1:11" ht="16.5" thickBot="1" x14ac:dyDescent="0.3">
      <c r="A6" s="8">
        <v>105</v>
      </c>
      <c r="B6" s="3">
        <v>20</v>
      </c>
      <c r="C6" s="9">
        <v>2.2708896118584252</v>
      </c>
      <c r="D6" s="9">
        <v>4.5697770665542381E-4</v>
      </c>
      <c r="E6" s="9">
        <f t="shared" si="2"/>
        <v>38895.358867650481</v>
      </c>
      <c r="F6" s="9">
        <f t="shared" si="3"/>
        <v>17.774311894878618</v>
      </c>
      <c r="G6" s="9">
        <f t="shared" si="4"/>
        <v>4.9536875412788071</v>
      </c>
      <c r="H6" s="9">
        <f t="shared" si="0"/>
        <v>2.0211892990699378</v>
      </c>
      <c r="I6" s="9">
        <f t="shared" si="1"/>
        <v>1.301029995663981</v>
      </c>
      <c r="J6" s="9">
        <f t="shared" si="5"/>
        <v>1.1252193681693341</v>
      </c>
      <c r="K6" s="9">
        <f t="shared" si="6"/>
        <v>1.5354118902821394</v>
      </c>
    </row>
    <row r="7" spans="1:11" ht="16.5" thickBot="1" x14ac:dyDescent="0.3">
      <c r="A7" s="8">
        <v>114</v>
      </c>
      <c r="B7" s="3">
        <v>22</v>
      </c>
      <c r="C7" s="9">
        <v>2.2708896118584252</v>
      </c>
      <c r="D7" s="9">
        <v>4.5697770665542381E-4</v>
      </c>
      <c r="E7" s="9">
        <f t="shared" si="2"/>
        <v>46881.754840697722</v>
      </c>
      <c r="F7" s="9">
        <f t="shared" si="3"/>
        <v>21.42391681108386</v>
      </c>
      <c r="G7" s="9">
        <f t="shared" si="4"/>
        <v>0.33187184055178925</v>
      </c>
      <c r="H7" s="9">
        <f t="shared" si="0"/>
        <v>2.0569048513364723</v>
      </c>
      <c r="I7" s="9">
        <f t="shared" si="1"/>
        <v>1.3424226808222062</v>
      </c>
      <c r="J7" s="9">
        <f t="shared" si="5"/>
        <v>1.0268897230135854</v>
      </c>
      <c r="K7" s="9">
        <f t="shared" si="6"/>
        <v>1.4460533612963138</v>
      </c>
    </row>
    <row r="8" spans="1:11" ht="16.5" thickBot="1" x14ac:dyDescent="0.3">
      <c r="A8" s="8">
        <v>108</v>
      </c>
      <c r="B8" s="3">
        <v>23</v>
      </c>
      <c r="C8" s="9">
        <v>2.2708896118584252</v>
      </c>
      <c r="D8" s="9">
        <v>4.5697770665542381E-4</v>
      </c>
      <c r="E8" s="9">
        <f t="shared" si="2"/>
        <v>41464.924871667521</v>
      </c>
      <c r="F8" s="9">
        <f t="shared" si="3"/>
        <v>18.948546274494067</v>
      </c>
      <c r="G8" s="9">
        <f t="shared" si="4"/>
        <v>16.414277289915905</v>
      </c>
      <c r="H8" s="9">
        <f t="shared" si="0"/>
        <v>2.0334237554869494</v>
      </c>
      <c r="I8" s="9">
        <f t="shared" si="1"/>
        <v>1.3617278360175928</v>
      </c>
      <c r="J8" s="9">
        <f t="shared" si="5"/>
        <v>1.2138134327992984</v>
      </c>
      <c r="K8" s="9">
        <f t="shared" si="6"/>
        <v>1.5041966953156014</v>
      </c>
    </row>
    <row r="9" spans="1:11" ht="16.5" thickBot="1" x14ac:dyDescent="0.3">
      <c r="A9" s="8">
        <v>93</v>
      </c>
      <c r="B9" s="4">
        <v>24.6</v>
      </c>
      <c r="C9" s="9">
        <v>2.2708896118584252</v>
      </c>
      <c r="D9" s="9">
        <v>4.5697770665542381E-4</v>
      </c>
      <c r="E9" s="9">
        <f t="shared" si="2"/>
        <v>29526.194683938571</v>
      </c>
      <c r="F9" s="9">
        <f t="shared" si="3"/>
        <v>13.492812732927813</v>
      </c>
      <c r="G9" s="9">
        <f t="shared" si="4"/>
        <v>123.36960898581054</v>
      </c>
      <c r="H9" s="9">
        <f t="shared" si="0"/>
        <v>1.968482948553935</v>
      </c>
      <c r="I9" s="9">
        <f t="shared" si="1"/>
        <v>1.3909351071033789</v>
      </c>
      <c r="J9" s="9">
        <f t="shared" si="5"/>
        <v>1.8231928721552806</v>
      </c>
      <c r="K9" s="9">
        <f t="shared" si="6"/>
        <v>1.6774656940795956</v>
      </c>
    </row>
    <row r="10" spans="1:11" ht="16.5" thickBot="1" x14ac:dyDescent="0.3">
      <c r="A10" s="8">
        <v>134</v>
      </c>
      <c r="B10" s="3">
        <v>25</v>
      </c>
      <c r="C10" s="9">
        <v>2.2708896118584252</v>
      </c>
      <c r="D10" s="9">
        <v>4.5697770665542381E-4</v>
      </c>
      <c r="E10" s="9">
        <f t="shared" si="2"/>
        <v>67673.741782718789</v>
      </c>
      <c r="F10" s="9">
        <f t="shared" si="3"/>
        <v>30.925391320658164</v>
      </c>
      <c r="G10" s="9">
        <f t="shared" si="4"/>
        <v>35.110262302931105</v>
      </c>
      <c r="H10" s="9">
        <f t="shared" si="0"/>
        <v>2.1271047983648073</v>
      </c>
      <c r="I10" s="9">
        <f t="shared" si="1"/>
        <v>1.3979400086720375</v>
      </c>
      <c r="J10" s="9">
        <f t="shared" si="5"/>
        <v>0.8083972080023446</v>
      </c>
      <c r="K10" s="9">
        <f t="shared" si="6"/>
        <v>1.2852890532021128</v>
      </c>
    </row>
    <row r="11" spans="1:11" ht="16.5" thickBot="1" x14ac:dyDescent="0.3">
      <c r="A11" s="8">
        <v>112</v>
      </c>
      <c r="B11" s="3">
        <v>25</v>
      </c>
      <c r="C11" s="9">
        <v>2.2708896118584252</v>
      </c>
      <c r="D11" s="9">
        <v>4.5697770665542381E-4</v>
      </c>
      <c r="E11" s="9">
        <f t="shared" si="2"/>
        <v>45034.766997253813</v>
      </c>
      <c r="F11" s="9">
        <f t="shared" si="3"/>
        <v>20.579884542166415</v>
      </c>
      <c r="G11" s="9">
        <f t="shared" si="4"/>
        <v>19.537420660579404</v>
      </c>
      <c r="H11" s="9">
        <f t="shared" si="0"/>
        <v>2.049218022670181</v>
      </c>
      <c r="I11" s="9">
        <f t="shared" si="1"/>
        <v>1.3979400086720375</v>
      </c>
      <c r="J11" s="9">
        <f t="shared" si="5"/>
        <v>1.2147784380800168</v>
      </c>
      <c r="K11" s="9">
        <f t="shared" si="6"/>
        <v>1.4648355319394597</v>
      </c>
    </row>
    <row r="12" spans="1:11" ht="16.5" thickBot="1" x14ac:dyDescent="0.3">
      <c r="A12" s="8">
        <v>118</v>
      </c>
      <c r="B12" s="3">
        <v>25</v>
      </c>
      <c r="C12" s="9">
        <v>2.2708896118584252</v>
      </c>
      <c r="D12" s="9">
        <v>4.5697770665542381E-4</v>
      </c>
      <c r="E12" s="9">
        <f t="shared" si="2"/>
        <v>50700.860161823177</v>
      </c>
      <c r="F12" s="9">
        <f t="shared" si="3"/>
        <v>23.169162802207296</v>
      </c>
      <c r="G12" s="9">
        <f t="shared" si="4"/>
        <v>3.3519648448214401</v>
      </c>
      <c r="H12" s="9">
        <f t="shared" si="0"/>
        <v>2.0718820073061255</v>
      </c>
      <c r="I12" s="9">
        <f t="shared" si="1"/>
        <v>1.3979400086720375</v>
      </c>
      <c r="J12" s="9">
        <f t="shared" si="5"/>
        <v>1.0790204295866177</v>
      </c>
      <c r="K12" s="9">
        <f t="shared" si="6"/>
        <v>1.4101467775555983</v>
      </c>
    </row>
    <row r="13" spans="1:11" ht="16.5" thickBot="1" x14ac:dyDescent="0.3">
      <c r="A13" s="8">
        <v>117</v>
      </c>
      <c r="B13" s="3">
        <v>27</v>
      </c>
      <c r="C13" s="9">
        <v>2.2708896118584252</v>
      </c>
      <c r="D13" s="9">
        <v>4.5697770665542381E-4</v>
      </c>
      <c r="E13" s="9">
        <f t="shared" si="2"/>
        <v>49730.381265776334</v>
      </c>
      <c r="F13" s="9">
        <f t="shared" si="3"/>
        <v>22.725675581934322</v>
      </c>
      <c r="G13" s="9">
        <f t="shared" si="4"/>
        <v>18.269849230872499</v>
      </c>
      <c r="H13" s="9">
        <f t="shared" si="0"/>
        <v>2.0681858617461617</v>
      </c>
      <c r="I13" s="9">
        <f t="shared" si="1"/>
        <v>1.4313637641589871</v>
      </c>
      <c r="J13" s="9">
        <f t="shared" si="5"/>
        <v>1.1880834918484682</v>
      </c>
      <c r="K13" s="9">
        <f t="shared" si="6"/>
        <v>1.4189242708403542</v>
      </c>
    </row>
    <row r="14" spans="1:11" ht="16.5" thickBot="1" x14ac:dyDescent="0.3">
      <c r="A14" s="8">
        <v>119</v>
      </c>
      <c r="B14" s="3">
        <v>27</v>
      </c>
      <c r="C14" s="9">
        <v>2.2708896118584252</v>
      </c>
      <c r="D14" s="9">
        <v>4.5697770665542381E-4</v>
      </c>
      <c r="E14" s="9">
        <f t="shared" si="2"/>
        <v>51681.847894797829</v>
      </c>
      <c r="F14" s="9">
        <f t="shared" si="3"/>
        <v>23.617452326679153</v>
      </c>
      <c r="G14" s="9">
        <f t="shared" si="4"/>
        <v>11.441628762288275</v>
      </c>
      <c r="H14" s="9">
        <f t="shared" si="0"/>
        <v>2.0755469613925306</v>
      </c>
      <c r="I14" s="9">
        <f t="shared" si="1"/>
        <v>1.4313637641589871</v>
      </c>
      <c r="J14" s="9">
        <f t="shared" si="5"/>
        <v>1.1432223775254453</v>
      </c>
      <c r="K14" s="9">
        <f t="shared" si="6"/>
        <v>1.4014969701184965</v>
      </c>
    </row>
    <row r="15" spans="1:11" ht="16.5" thickBot="1" x14ac:dyDescent="0.3">
      <c r="A15" s="8">
        <v>127</v>
      </c>
      <c r="B15" s="3">
        <v>35</v>
      </c>
      <c r="C15" s="9">
        <v>2.2708896118584252</v>
      </c>
      <c r="D15" s="9">
        <v>4.5697770665542381E-4</v>
      </c>
      <c r="E15" s="9">
        <f t="shared" si="2"/>
        <v>59910.923667123439</v>
      </c>
      <c r="F15" s="9">
        <f t="shared" si="3"/>
        <v>27.377956501010221</v>
      </c>
      <c r="G15" s="9">
        <f t="shared" si="4"/>
        <v>58.095547100492354</v>
      </c>
      <c r="H15" s="9">
        <f t="shared" si="0"/>
        <v>2.1038037209559568</v>
      </c>
      <c r="I15" s="9">
        <f t="shared" si="1"/>
        <v>1.5440680443502754</v>
      </c>
      <c r="J15" s="9">
        <f t="shared" si="5"/>
        <v>1.2784007454577018</v>
      </c>
      <c r="K15" s="9">
        <f t="shared" si="6"/>
        <v>1.3365643290834879</v>
      </c>
    </row>
    <row r="16" spans="1:11" ht="16.5" thickBot="1" x14ac:dyDescent="0.3">
      <c r="A16" s="8">
        <v>109</v>
      </c>
      <c r="B16" s="3">
        <v>36.5</v>
      </c>
      <c r="C16" s="9">
        <v>2.2708896118584252</v>
      </c>
      <c r="D16" s="9">
        <v>4.5697770665542381E-4</v>
      </c>
      <c r="E16" s="9">
        <f t="shared" si="2"/>
        <v>42341.931877675022</v>
      </c>
      <c r="F16" s="9">
        <f t="shared" si="3"/>
        <v>19.349318924820114</v>
      </c>
      <c r="G16" s="9">
        <f t="shared" si="4"/>
        <v>294.14586134253346</v>
      </c>
      <c r="H16" s="9">
        <f t="shared" si="0"/>
        <v>2.0374264979406234</v>
      </c>
      <c r="I16" s="9">
        <f t="shared" si="1"/>
        <v>1.5622928644564746</v>
      </c>
      <c r="J16" s="9">
        <f t="shared" si="5"/>
        <v>1.8863713054613023</v>
      </c>
      <c r="K16" s="9">
        <f t="shared" si="6"/>
        <v>1.4941224424179005</v>
      </c>
    </row>
    <row r="17" spans="1:11" ht="16.5" thickBot="1" x14ac:dyDescent="0.3">
      <c r="A17" s="8">
        <v>130</v>
      </c>
      <c r="B17" s="3">
        <v>39.4</v>
      </c>
      <c r="C17" s="9">
        <v>2.2708896118584252</v>
      </c>
      <c r="D17" s="9">
        <v>4.5697770665542381E-4</v>
      </c>
      <c r="E17" s="9">
        <f t="shared" si="2"/>
        <v>63173.072348283109</v>
      </c>
      <c r="F17" s="9">
        <f t="shared" si="3"/>
        <v>28.868685724095585</v>
      </c>
      <c r="G17" s="9">
        <f t="shared" si="4"/>
        <v>110.90858037786812</v>
      </c>
      <c r="H17" s="9">
        <f t="shared" si="0"/>
        <v>2.1139433523068365</v>
      </c>
      <c r="I17" s="9">
        <f t="shared" si="1"/>
        <v>1.5954962218255739</v>
      </c>
      <c r="J17" s="9">
        <f t="shared" si="5"/>
        <v>1.3648006139439293</v>
      </c>
      <c r="K17" s="9">
        <f t="shared" si="6"/>
        <v>1.3140048122028032</v>
      </c>
    </row>
    <row r="18" spans="1:11" ht="16.5" thickBot="1" x14ac:dyDescent="0.3">
      <c r="A18" s="8">
        <v>138</v>
      </c>
      <c r="B18" s="3">
        <v>39.799999999999997</v>
      </c>
      <c r="C18" s="9">
        <v>2.2708896118584252</v>
      </c>
      <c r="D18" s="9">
        <v>4.5697770665542381E-4</v>
      </c>
      <c r="E18" s="9">
        <f t="shared" si="2"/>
        <v>72348.442795513271</v>
      </c>
      <c r="F18" s="9">
        <f t="shared" si="3"/>
        <v>33.061625468784776</v>
      </c>
      <c r="G18" s="9">
        <f t="shared" si="4"/>
        <v>45.405691322929954</v>
      </c>
      <c r="H18" s="9">
        <f t="shared" si="0"/>
        <v>2.1398790864012365</v>
      </c>
      <c r="I18" s="9">
        <f t="shared" si="1"/>
        <v>1.5998830720736876</v>
      </c>
      <c r="J18" s="9">
        <f t="shared" si="5"/>
        <v>1.2038125602014722</v>
      </c>
      <c r="K18" s="9">
        <f t="shared" si="6"/>
        <v>1.2580182532588444</v>
      </c>
    </row>
    <row r="19" spans="1:11" ht="16.5" thickBot="1" x14ac:dyDescent="0.3">
      <c r="A19" s="8">
        <v>134</v>
      </c>
      <c r="B19" s="3">
        <v>40</v>
      </c>
      <c r="C19" s="9">
        <v>2.2708896118584252</v>
      </c>
      <c r="D19" s="9">
        <v>4.5697770665542381E-4</v>
      </c>
      <c r="E19" s="9">
        <f t="shared" si="2"/>
        <v>67673.741782718789</v>
      </c>
      <c r="F19" s="9">
        <f t="shared" si="3"/>
        <v>30.925391320658164</v>
      </c>
      <c r="G19" s="9">
        <f t="shared" si="4"/>
        <v>82.348522683186175</v>
      </c>
      <c r="H19" s="9">
        <f t="shared" si="0"/>
        <v>2.1271047983648073</v>
      </c>
      <c r="I19" s="9">
        <f t="shared" si="1"/>
        <v>1.6020599913279623</v>
      </c>
      <c r="J19" s="9">
        <f t="shared" si="5"/>
        <v>1.2934355328037512</v>
      </c>
      <c r="K19" s="9">
        <f t="shared" si="6"/>
        <v>1.2852890532021128</v>
      </c>
    </row>
    <row r="20" spans="1:11" ht="16.5" thickBot="1" x14ac:dyDescent="0.3">
      <c r="A20" s="8">
        <v>134</v>
      </c>
      <c r="B20" s="3">
        <v>41</v>
      </c>
      <c r="C20" s="9">
        <v>2.2708896118584252</v>
      </c>
      <c r="D20" s="9">
        <v>4.5697770665542381E-4</v>
      </c>
      <c r="E20" s="9">
        <f t="shared" si="2"/>
        <v>67673.741782718789</v>
      </c>
      <c r="F20" s="9">
        <f t="shared" si="3"/>
        <v>30.925391320658164</v>
      </c>
      <c r="G20" s="9">
        <f t="shared" si="4"/>
        <v>101.49774004186985</v>
      </c>
      <c r="H20" s="9">
        <f t="shared" si="0"/>
        <v>2.1271047983648073</v>
      </c>
      <c r="I20" s="9">
        <f t="shared" si="1"/>
        <v>1.6127838567197355</v>
      </c>
      <c r="J20" s="9">
        <f t="shared" si="5"/>
        <v>1.3257714211238452</v>
      </c>
      <c r="K20" s="9">
        <f t="shared" si="6"/>
        <v>1.2852890532021128</v>
      </c>
    </row>
    <row r="21" spans="1:11" ht="16.5" thickBot="1" x14ac:dyDescent="0.3">
      <c r="A21" s="8">
        <v>141</v>
      </c>
      <c r="B21" s="3">
        <v>44.2</v>
      </c>
      <c r="C21" s="9">
        <v>2.2708896118584252</v>
      </c>
      <c r="D21" s="9">
        <v>4.5697770665542381E-4</v>
      </c>
      <c r="E21" s="9">
        <f t="shared" si="2"/>
        <v>75969.515475836481</v>
      </c>
      <c r="F21" s="9">
        <f t="shared" si="3"/>
        <v>34.71637495787148</v>
      </c>
      <c r="G21" s="9">
        <f t="shared" si="4"/>
        <v>89.939143939687227</v>
      </c>
      <c r="H21" s="9">
        <f t="shared" si="0"/>
        <v>2.1492191126553797</v>
      </c>
      <c r="I21" s="9">
        <f t="shared" si="1"/>
        <v>1.6454222693490916</v>
      </c>
      <c r="J21" s="9">
        <f t="shared" si="5"/>
        <v>1.2731744041143973</v>
      </c>
      <c r="K21" s="9">
        <f t="shared" si="6"/>
        <v>1.2384458791465773</v>
      </c>
    </row>
    <row r="22" spans="1:11" ht="16.5" thickBot="1" x14ac:dyDescent="0.3">
      <c r="A22" s="8">
        <v>128</v>
      </c>
      <c r="B22" s="3">
        <v>45</v>
      </c>
      <c r="C22" s="9">
        <v>2.2708896118584252</v>
      </c>
      <c r="D22" s="9">
        <v>4.5697770665542381E-4</v>
      </c>
      <c r="E22" s="9">
        <f t="shared" si="2"/>
        <v>60987.556025195983</v>
      </c>
      <c r="F22" s="9">
        <f t="shared" si="3"/>
        <v>27.869953486913236</v>
      </c>
      <c r="G22" s="9">
        <f t="shared" si="4"/>
        <v>293.43849354051599</v>
      </c>
      <c r="H22" s="9">
        <f t="shared" si="0"/>
        <v>2.1072099696478679</v>
      </c>
      <c r="I22" s="9">
        <f t="shared" si="1"/>
        <v>1.6532125137753435</v>
      </c>
      <c r="J22" s="9">
        <f t="shared" si="5"/>
        <v>1.6146420919263622</v>
      </c>
      <c r="K22" s="9">
        <f t="shared" si="6"/>
        <v>1.3289429419952983</v>
      </c>
    </row>
    <row r="23" spans="1:11" ht="16.5" thickBot="1" x14ac:dyDescent="0.3">
      <c r="A23" s="8">
        <v>130</v>
      </c>
      <c r="B23" s="3">
        <v>47</v>
      </c>
      <c r="C23" s="9">
        <v>2.2708896118584252</v>
      </c>
      <c r="D23" s="9">
        <v>4.5697770665542381E-4</v>
      </c>
      <c r="E23" s="9">
        <f t="shared" si="2"/>
        <v>63173.072348283109</v>
      </c>
      <c r="F23" s="9">
        <f t="shared" si="3"/>
        <v>28.868685724095585</v>
      </c>
      <c r="G23" s="9">
        <f t="shared" si="4"/>
        <v>328.74455737161526</v>
      </c>
      <c r="H23" s="9">
        <f t="shared" si="0"/>
        <v>2.1139433523068365</v>
      </c>
      <c r="I23" s="9">
        <f t="shared" si="1"/>
        <v>1.6720978579357173</v>
      </c>
      <c r="J23" s="9">
        <f t="shared" si="5"/>
        <v>1.6280616460752455</v>
      </c>
      <c r="K23" s="9">
        <f t="shared" si="6"/>
        <v>1.3140048122028032</v>
      </c>
    </row>
    <row r="24" spans="1:11" ht="16.5" thickBot="1" x14ac:dyDescent="0.3">
      <c r="A24" s="8">
        <v>124</v>
      </c>
      <c r="B24" s="3">
        <v>49</v>
      </c>
      <c r="C24" s="9">
        <v>2.2708896118584252</v>
      </c>
      <c r="D24" s="9">
        <v>4.5697770665542381E-4</v>
      </c>
      <c r="E24" s="9">
        <f t="shared" si="2"/>
        <v>56745.255797384569</v>
      </c>
      <c r="F24" s="9">
        <f t="shared" si="3"/>
        <v>25.931316857864193</v>
      </c>
      <c r="G24" s="9">
        <f t="shared" si="4"/>
        <v>532.16414191226079</v>
      </c>
      <c r="H24" s="9">
        <f t="shared" si="0"/>
        <v>2.0934216851622351</v>
      </c>
      <c r="I24" s="9">
        <f t="shared" si="1"/>
        <v>1.6901960800285134</v>
      </c>
      <c r="J24" s="9">
        <f t="shared" si="5"/>
        <v>1.8896070827633178</v>
      </c>
      <c r="K24" s="9">
        <f t="shared" si="6"/>
        <v>1.3600645359475279</v>
      </c>
    </row>
    <row r="25" spans="1:11" ht="16.5" thickBot="1" x14ac:dyDescent="0.3">
      <c r="A25" s="8">
        <v>153</v>
      </c>
      <c r="B25" s="3">
        <v>58</v>
      </c>
      <c r="C25" s="9">
        <v>2.2708896118584252</v>
      </c>
      <c r="D25" s="9">
        <v>4.5697770665542381E-4</v>
      </c>
      <c r="E25" s="9">
        <f t="shared" si="2"/>
        <v>91451.972137748933</v>
      </c>
      <c r="F25" s="9">
        <f t="shared" si="3"/>
        <v>41.791512496624222</v>
      </c>
      <c r="G25" s="9">
        <f t="shared" si="4"/>
        <v>262.71506714708875</v>
      </c>
      <c r="H25" s="9">
        <f t="shared" si="0"/>
        <v>2.1846914308175984</v>
      </c>
      <c r="I25" s="9">
        <f t="shared" si="1"/>
        <v>1.7634279935629371</v>
      </c>
      <c r="J25" s="9">
        <f t="shared" si="5"/>
        <v>1.3878416102955127</v>
      </c>
      <c r="K25" s="9">
        <f t="shared" si="6"/>
        <v>1.1668466850391384</v>
      </c>
    </row>
    <row r="26" spans="1:11" ht="16.5" thickBot="1" x14ac:dyDescent="0.3">
      <c r="A26" s="8">
        <v>152</v>
      </c>
      <c r="B26" s="3">
        <v>75</v>
      </c>
      <c r="C26" s="9">
        <v>2.2708896118584252</v>
      </c>
      <c r="D26" s="9">
        <v>4.5697770665542381E-4</v>
      </c>
      <c r="E26" s="9">
        <f t="shared" si="2"/>
        <v>90100.238081570424</v>
      </c>
      <c r="F26" s="9">
        <f t="shared" si="3"/>
        <v>41.173800167623732</v>
      </c>
      <c r="G26" s="9">
        <f t="shared" si="4"/>
        <v>1144.2117950998522</v>
      </c>
      <c r="H26" s="9">
        <f t="shared" si="0"/>
        <v>2.1818435879447722</v>
      </c>
      <c r="I26" s="9">
        <f t="shared" si="1"/>
        <v>1.8750612633916997</v>
      </c>
      <c r="J26" s="9">
        <f t="shared" si="5"/>
        <v>1.8215467043281297</v>
      </c>
      <c r="K26" s="9">
        <f t="shared" si="6"/>
        <v>1.1724388169177737</v>
      </c>
    </row>
    <row r="27" spans="1:11" x14ac:dyDescent="0.25">
      <c r="G27">
        <f>SUM(G3:G26)</f>
        <v>3632.0842818432857</v>
      </c>
    </row>
  </sheetData>
  <sortState ref="A3:K26">
    <sortCondition ref="B3:B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opLeftCell="A4" workbookViewId="0">
      <selection activeCell="F9" sqref="F9"/>
    </sheetView>
  </sheetViews>
  <sheetFormatPr baseColWidth="10" defaultRowHeight="15" x14ac:dyDescent="0.25"/>
  <sheetData>
    <row r="2" spans="2:6" x14ac:dyDescent="0.25">
      <c r="B2" s="9" t="s">
        <v>40</v>
      </c>
      <c r="C2" s="9" t="s">
        <v>41</v>
      </c>
      <c r="D2" s="9" t="s">
        <v>42</v>
      </c>
      <c r="E2" s="9" t="s">
        <v>54</v>
      </c>
    </row>
    <row r="3" spans="2:6" x14ac:dyDescent="0.25">
      <c r="B3" s="9" t="s">
        <v>43</v>
      </c>
      <c r="C3" s="9">
        <v>2</v>
      </c>
      <c r="D3" s="16">
        <f>C3/C16</f>
        <v>7.407407407407407E-2</v>
      </c>
      <c r="E3" s="17">
        <v>1.8149380328414111</v>
      </c>
    </row>
    <row r="4" spans="2:6" x14ac:dyDescent="0.25">
      <c r="B4" s="9" t="s">
        <v>44</v>
      </c>
      <c r="C4" s="9">
        <v>1</v>
      </c>
      <c r="D4" s="16">
        <f>C4/C16</f>
        <v>3.7037037037037035E-2</v>
      </c>
      <c r="E4" s="17">
        <v>1.6774656940795956</v>
      </c>
    </row>
    <row r="5" spans="2:6" x14ac:dyDescent="0.25">
      <c r="B5" s="9" t="s">
        <v>45</v>
      </c>
      <c r="C5" s="9">
        <v>1</v>
      </c>
      <c r="D5" s="16">
        <f>C5/C16</f>
        <v>3.7037037037037035E-2</v>
      </c>
      <c r="E5" s="17">
        <v>1.5910148658249252</v>
      </c>
    </row>
    <row r="6" spans="2:6" x14ac:dyDescent="0.25">
      <c r="B6" s="9" t="s">
        <v>46</v>
      </c>
      <c r="C6" s="9">
        <v>1</v>
      </c>
      <c r="D6" s="16">
        <f>C6/C16</f>
        <v>3.7037037037037035E-2</v>
      </c>
      <c r="E6" s="17">
        <v>1.5354118902821394</v>
      </c>
    </row>
    <row r="7" spans="2:6" x14ac:dyDescent="0.25">
      <c r="B7" s="9" t="s">
        <v>47</v>
      </c>
      <c r="C7" s="9">
        <v>2</v>
      </c>
      <c r="D7" s="16">
        <f>C7/C16</f>
        <v>7.407407407407407E-2</v>
      </c>
      <c r="E7" s="17">
        <v>1.4991595688667509</v>
      </c>
    </row>
    <row r="8" spans="2:6" x14ac:dyDescent="0.25">
      <c r="B8" s="9" t="s">
        <v>48</v>
      </c>
      <c r="C8" s="9">
        <v>4</v>
      </c>
      <c r="D8" s="16">
        <f>C8/C16</f>
        <v>0.14814814814814814</v>
      </c>
      <c r="E8" s="17">
        <v>1.4554444466178866</v>
      </c>
      <c r="F8" s="15">
        <f>D8+D9+D10+D11+D12</f>
        <v>0.59259259259259256</v>
      </c>
    </row>
    <row r="9" spans="2:6" x14ac:dyDescent="0.25">
      <c r="B9" s="9" t="s">
        <v>49</v>
      </c>
      <c r="C9" s="9">
        <v>3</v>
      </c>
      <c r="D9" s="16">
        <f>C9/C16</f>
        <v>0.1111111111111111</v>
      </c>
      <c r="E9" s="17">
        <v>1.4101893395048162</v>
      </c>
    </row>
    <row r="10" spans="2:6" x14ac:dyDescent="0.25">
      <c r="B10" s="9" t="s">
        <v>50</v>
      </c>
      <c r="C10" s="9">
        <v>1</v>
      </c>
      <c r="D10" s="16">
        <f>C10/C16</f>
        <v>3.7037037037037035E-2</v>
      </c>
      <c r="E10" s="17">
        <v>1.3600645359475279</v>
      </c>
    </row>
    <row r="11" spans="2:6" x14ac:dyDescent="0.25">
      <c r="B11" s="9" t="s">
        <v>51</v>
      </c>
      <c r="C11" s="9">
        <v>5</v>
      </c>
      <c r="D11" s="16">
        <f>C11/C16</f>
        <v>0.18518518518518517</v>
      </c>
      <c r="E11" s="17">
        <v>1.3233792238710982</v>
      </c>
    </row>
    <row r="12" spans="2:6" x14ac:dyDescent="0.25">
      <c r="B12" s="9" t="s">
        <v>52</v>
      </c>
      <c r="C12" s="9">
        <v>3</v>
      </c>
      <c r="D12" s="16">
        <f>C12/C16</f>
        <v>0.1111111111111111</v>
      </c>
      <c r="E12" s="17">
        <v>1.2852890532021128</v>
      </c>
    </row>
    <row r="13" spans="2:6" x14ac:dyDescent="0.25">
      <c r="B13" s="9" t="s">
        <v>53</v>
      </c>
      <c r="C13" s="9">
        <v>1</v>
      </c>
      <c r="D13" s="16">
        <f>C13/C16</f>
        <v>3.7037037037037035E-2</v>
      </c>
      <c r="E13" s="17">
        <v>1.2580182532588444</v>
      </c>
    </row>
    <row r="14" spans="2:6" x14ac:dyDescent="0.25">
      <c r="B14" s="9" t="s">
        <v>55</v>
      </c>
      <c r="C14" s="9">
        <v>1</v>
      </c>
      <c r="D14" s="16">
        <f>C14/C16</f>
        <v>3.7037037037037035E-2</v>
      </c>
      <c r="E14" s="17">
        <v>1.2384458791465773</v>
      </c>
    </row>
    <row r="15" spans="2:6" x14ac:dyDescent="0.25">
      <c r="B15" s="9" t="s">
        <v>56</v>
      </c>
      <c r="C15" s="9">
        <v>2</v>
      </c>
      <c r="D15" s="16">
        <f>C15/C16</f>
        <v>7.407407407407407E-2</v>
      </c>
      <c r="E15" s="17">
        <v>1.1696427509784559</v>
      </c>
    </row>
    <row r="16" spans="2:6" x14ac:dyDescent="0.25">
      <c r="B16" s="9"/>
      <c r="C16" s="9">
        <f>SUM(C3:C15)</f>
        <v>27</v>
      </c>
      <c r="D16" s="16">
        <f>SUM(D3:D15)</f>
        <v>0.99999999999999989</v>
      </c>
      <c r="E16" s="9"/>
    </row>
    <row r="17" spans="3:9" x14ac:dyDescent="0.25">
      <c r="C17" s="15"/>
    </row>
    <row r="24" spans="3:9" x14ac:dyDescent="0.25">
      <c r="I24" t="s">
        <v>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G18" sqref="G18"/>
    </sheetView>
  </sheetViews>
  <sheetFormatPr baseColWidth="10" defaultRowHeight="15" x14ac:dyDescent="0.25"/>
  <cols>
    <col min="4" max="4" width="14.7109375" customWidth="1"/>
  </cols>
  <sheetData>
    <row r="1" spans="2:4" x14ac:dyDescent="0.25">
      <c r="B1" s="9" t="s">
        <v>40</v>
      </c>
      <c r="C1" s="9" t="s">
        <v>41</v>
      </c>
      <c r="D1" s="9" t="s">
        <v>42</v>
      </c>
    </row>
    <row r="2" spans="2:4" x14ac:dyDescent="0.25">
      <c r="B2" s="18" t="s">
        <v>67</v>
      </c>
      <c r="C2" s="9">
        <v>2</v>
      </c>
      <c r="D2" s="16">
        <f>C2/C11</f>
        <v>0.08</v>
      </c>
    </row>
    <row r="3" spans="2:4" x14ac:dyDescent="0.25">
      <c r="B3" s="9" t="s">
        <v>59</v>
      </c>
      <c r="C3" s="9">
        <v>3</v>
      </c>
      <c r="D3" s="16">
        <f>C3/C11</f>
        <v>0.12</v>
      </c>
    </row>
    <row r="4" spans="2:4" x14ac:dyDescent="0.25">
      <c r="B4" s="9" t="s">
        <v>60</v>
      </c>
      <c r="C4" s="9">
        <v>6</v>
      </c>
      <c r="D4" s="16">
        <f>C4/C11</f>
        <v>0.24</v>
      </c>
    </row>
    <row r="5" spans="2:4" x14ac:dyDescent="0.25">
      <c r="B5" s="9" t="s">
        <v>62</v>
      </c>
      <c r="C5" s="9">
        <v>2</v>
      </c>
      <c r="D5" s="16">
        <f>C5/C11</f>
        <v>0.08</v>
      </c>
    </row>
    <row r="6" spans="2:4" x14ac:dyDescent="0.25">
      <c r="B6" s="9" t="s">
        <v>63</v>
      </c>
      <c r="C6" s="9">
        <v>1</v>
      </c>
      <c r="D6" s="16">
        <f>C6/C11</f>
        <v>0.04</v>
      </c>
    </row>
    <row r="7" spans="2:4" x14ac:dyDescent="0.25">
      <c r="B7" s="9" t="s">
        <v>64</v>
      </c>
      <c r="C7" s="9">
        <v>5</v>
      </c>
      <c r="D7" s="16">
        <f>C7/C11</f>
        <v>0.2</v>
      </c>
    </row>
    <row r="8" spans="2:4" x14ac:dyDescent="0.25">
      <c r="B8" s="9" t="s">
        <v>65</v>
      </c>
      <c r="C8" s="9">
        <v>2</v>
      </c>
      <c r="D8" s="16">
        <f>C8/C11</f>
        <v>0.08</v>
      </c>
    </row>
    <row r="9" spans="2:4" x14ac:dyDescent="0.25">
      <c r="B9" s="9" t="s">
        <v>66</v>
      </c>
      <c r="C9" s="9">
        <v>2</v>
      </c>
      <c r="D9" s="16">
        <f>C9/C11</f>
        <v>0.08</v>
      </c>
    </row>
    <row r="10" spans="2:4" x14ac:dyDescent="0.25">
      <c r="B10" s="9" t="s">
        <v>58</v>
      </c>
      <c r="C10" s="9">
        <v>2</v>
      </c>
      <c r="D10" s="16">
        <f>C10/C11</f>
        <v>0.08</v>
      </c>
    </row>
    <row r="11" spans="2:4" x14ac:dyDescent="0.25">
      <c r="B11" s="9" t="s">
        <v>61</v>
      </c>
      <c r="C11" s="9">
        <f>SUM(C2:C10)</f>
        <v>25</v>
      </c>
      <c r="D11" s="16">
        <f>SUM(D2:D10)</f>
        <v>0.99999999999999989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7" sqref="B7"/>
    </sheetView>
  </sheetViews>
  <sheetFormatPr baseColWidth="10" defaultRowHeight="15" x14ac:dyDescent="0.25"/>
  <cols>
    <col min="1" max="1" width="23.7109375" customWidth="1"/>
    <col min="2" max="2" width="27.7109375" customWidth="1"/>
  </cols>
  <sheetData>
    <row r="2" spans="1:6" x14ac:dyDescent="0.25">
      <c r="A2" s="9" t="s">
        <v>68</v>
      </c>
      <c r="B2" s="9" t="s">
        <v>73</v>
      </c>
      <c r="C2" s="9" t="s">
        <v>5</v>
      </c>
      <c r="D2" s="9" t="s">
        <v>4</v>
      </c>
      <c r="E2" s="9" t="s">
        <v>72</v>
      </c>
      <c r="F2" s="9" t="s">
        <v>74</v>
      </c>
    </row>
    <row r="3" spans="1:6" x14ac:dyDescent="0.25">
      <c r="A3" s="9" t="s">
        <v>69</v>
      </c>
      <c r="B3" s="9"/>
      <c r="C3" s="9"/>
      <c r="D3" s="9"/>
      <c r="E3" s="9"/>
      <c r="F3" s="9"/>
    </row>
    <row r="4" spans="1:6" x14ac:dyDescent="0.25">
      <c r="A4" s="9" t="s">
        <v>70</v>
      </c>
      <c r="B4" t="s">
        <v>75</v>
      </c>
      <c r="C4" s="9"/>
      <c r="D4" s="9"/>
      <c r="E4" s="9"/>
      <c r="F4" s="9"/>
    </row>
    <row r="5" spans="1:6" x14ac:dyDescent="0.25">
      <c r="A5" s="9" t="s">
        <v>71</v>
      </c>
      <c r="B5" s="19" t="s">
        <v>76</v>
      </c>
      <c r="C5" s="9"/>
      <c r="D5" s="9"/>
      <c r="E5" s="19" t="s">
        <v>77</v>
      </c>
      <c r="F5" s="9"/>
    </row>
    <row r="6" spans="1:6" x14ac:dyDescent="0.25">
      <c r="A6" s="19"/>
    </row>
    <row r="7" spans="1:6" x14ac:dyDescent="0.25">
      <c r="A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data</vt:lpstr>
      <vt:lpstr>regression</vt:lpstr>
      <vt:lpstr>LW relation</vt:lpstr>
      <vt:lpstr>yellowfin tuna length frequency</vt:lpstr>
      <vt:lpstr>yellowfin Weight frequency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2018-08-20T14:57:22Z</dcterms:created>
  <dcterms:modified xsi:type="dcterms:W3CDTF">2018-08-22T11:43:29Z</dcterms:modified>
</cp:coreProperties>
</file>