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ome/Dropbox/Giant_Clam_Paper2018/Article Pochon et al./Submitted/Submitted_CoralReefs/"/>
    </mc:Choice>
  </mc:AlternateContent>
  <xr:revisionPtr revIDLastSave="0" documentId="13_ncr:1_{992093D5-B09F-1446-8F40-D14A1585DF57}" xr6:coauthVersionLast="31" xr6:coauthVersionMax="31" xr10:uidLastSave="{00000000-0000-0000-0000-000000000000}"/>
  <bookViews>
    <workbookView xWindow="1820" yWindow="2240" windowWidth="28160" windowHeight="15580" tabRatio="824" xr2:uid="{00000000-000D-0000-FFFF-FFFF00000000}"/>
  </bookViews>
  <sheets>
    <sheet name="Merge and Dereplication Data" sheetId="1" r:id="rId1"/>
    <sheet name="23S Exact Matches (original)" sheetId="2" r:id="rId2"/>
    <sheet name="23S Exact Matches (&gt;0.05%) " sheetId="3" r:id="rId3"/>
    <sheet name="ITS_Exact Matches (original)" sheetId="4" r:id="rId4"/>
    <sheet name="ITS_Exact Matches (&gt;0.05%)" sheetId="5" r:id="rId5"/>
    <sheet name="LSU_Exact_Matches (original)" sheetId="6" r:id="rId6"/>
    <sheet name="LSU_Exact_Matches (&gt;0.05%)" sheetId="7" r:id="rId7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A15" i="7" l="1"/>
  <c r="C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15" i="7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H24" i="6"/>
  <c r="C4" i="6"/>
  <c r="C5" i="6"/>
  <c r="C6" i="6"/>
  <c r="C7" i="6"/>
  <c r="C8" i="6"/>
  <c r="D8" i="6" s="1"/>
  <c r="C9" i="6"/>
  <c r="F9" i="6" s="1"/>
  <c r="D9" i="6"/>
  <c r="C10" i="6"/>
  <c r="C11" i="6"/>
  <c r="C12" i="6"/>
  <c r="C13" i="6"/>
  <c r="C14" i="6"/>
  <c r="C15" i="6"/>
  <c r="C16" i="6"/>
  <c r="F16" i="6" s="1"/>
  <c r="C17" i="6"/>
  <c r="C18" i="6"/>
  <c r="D18" i="6" s="1"/>
  <c r="C19" i="6"/>
  <c r="C20" i="6"/>
  <c r="C21" i="6"/>
  <c r="D21" i="6" s="1"/>
  <c r="C22" i="6"/>
  <c r="C23" i="6"/>
  <c r="F23" i="6" s="1"/>
  <c r="C3" i="6"/>
  <c r="E3" i="6"/>
  <c r="E4" i="6"/>
  <c r="E5" i="6"/>
  <c r="E6" i="6"/>
  <c r="E7" i="6"/>
  <c r="E24" i="6" s="1"/>
  <c r="E8" i="6"/>
  <c r="E9" i="6"/>
  <c r="E10" i="6"/>
  <c r="E11" i="6"/>
  <c r="E12" i="6"/>
  <c r="E13" i="6"/>
  <c r="E14" i="6"/>
  <c r="E16" i="6"/>
  <c r="E17" i="6"/>
  <c r="E18" i="6"/>
  <c r="E19" i="6"/>
  <c r="E20" i="6"/>
  <c r="E21" i="6"/>
  <c r="E22" i="6"/>
  <c r="E23" i="6"/>
  <c r="B3" i="6"/>
  <c r="B24" i="6" s="1"/>
  <c r="B4" i="6"/>
  <c r="D4" i="6" s="1"/>
  <c r="B5" i="6"/>
  <c r="D5" i="6" s="1"/>
  <c r="B6" i="6"/>
  <c r="B7" i="6"/>
  <c r="B8" i="6"/>
  <c r="B9" i="6"/>
  <c r="B10" i="6"/>
  <c r="D10" i="6" s="1"/>
  <c r="B11" i="6"/>
  <c r="D11" i="6" s="1"/>
  <c r="B12" i="6"/>
  <c r="B13" i="6"/>
  <c r="D13" i="6"/>
  <c r="B14" i="6"/>
  <c r="D14" i="6"/>
  <c r="B16" i="6"/>
  <c r="B17" i="6"/>
  <c r="B18" i="6"/>
  <c r="B19" i="6"/>
  <c r="D19" i="6" s="1"/>
  <c r="B20" i="6"/>
  <c r="F20" i="6" s="1"/>
  <c r="B21" i="6"/>
  <c r="F21" i="6" s="1"/>
  <c r="B22" i="6"/>
  <c r="B23" i="6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CE24" i="4"/>
  <c r="CF24" i="4"/>
  <c r="CG24" i="4"/>
  <c r="CH24" i="4"/>
  <c r="CI24" i="4"/>
  <c r="CK24" i="4"/>
  <c r="CL24" i="4"/>
  <c r="CM24" i="4"/>
  <c r="CN24" i="4"/>
  <c r="CO24" i="4"/>
  <c r="CP24" i="4"/>
  <c r="CQ24" i="4"/>
  <c r="CR24" i="4"/>
  <c r="CS24" i="4"/>
  <c r="CT24" i="4"/>
  <c r="CU24" i="4"/>
  <c r="CV24" i="4"/>
  <c r="CW24" i="4"/>
  <c r="CX24" i="4"/>
  <c r="CY24" i="4"/>
  <c r="CZ24" i="4"/>
  <c r="DA24" i="4"/>
  <c r="DB24" i="4"/>
  <c r="DC24" i="4"/>
  <c r="DD24" i="4"/>
  <c r="DE24" i="4"/>
  <c r="DF24" i="4"/>
  <c r="DG24" i="4"/>
  <c r="DH24" i="4"/>
  <c r="DI24" i="4"/>
  <c r="DJ24" i="4"/>
  <c r="DK24" i="4"/>
  <c r="DL24" i="4"/>
  <c r="DM24" i="4"/>
  <c r="DN24" i="4"/>
  <c r="DO24" i="4"/>
  <c r="DP24" i="4"/>
  <c r="DQ24" i="4"/>
  <c r="DR24" i="4"/>
  <c r="DS24" i="4"/>
  <c r="DT24" i="4"/>
  <c r="DU24" i="4"/>
  <c r="H24" i="4"/>
  <c r="C3" i="4"/>
  <c r="D3" i="4" s="1"/>
  <c r="C4" i="4"/>
  <c r="D4" i="4" s="1"/>
  <c r="C5" i="4"/>
  <c r="D5" i="4" s="1"/>
  <c r="C6" i="4"/>
  <c r="C7" i="4"/>
  <c r="C8" i="4"/>
  <c r="C9" i="4"/>
  <c r="C10" i="4"/>
  <c r="D10" i="4" s="1"/>
  <c r="C11" i="4"/>
  <c r="F11" i="4" s="1"/>
  <c r="C12" i="4"/>
  <c r="D12" i="4" s="1"/>
  <c r="C13" i="4"/>
  <c r="F13" i="4" s="1"/>
  <c r="C14" i="4"/>
  <c r="C15" i="4"/>
  <c r="C16" i="4"/>
  <c r="C17" i="4"/>
  <c r="F17" i="4" s="1"/>
  <c r="C18" i="4"/>
  <c r="F18" i="4" s="1"/>
  <c r="C19" i="4"/>
  <c r="C20" i="4"/>
  <c r="C21" i="4"/>
  <c r="C22" i="4"/>
  <c r="C23" i="4"/>
  <c r="B3" i="4"/>
  <c r="B4" i="4"/>
  <c r="B24" i="4" s="1"/>
  <c r="B5" i="4"/>
  <c r="B6" i="4"/>
  <c r="B7" i="4"/>
  <c r="B8" i="4"/>
  <c r="B9" i="4"/>
  <c r="B10" i="4"/>
  <c r="B11" i="4"/>
  <c r="D11" i="4"/>
  <c r="B12" i="4"/>
  <c r="B13" i="4"/>
  <c r="B14" i="4"/>
  <c r="B15" i="4"/>
  <c r="D15" i="4" s="1"/>
  <c r="B16" i="4"/>
  <c r="F16" i="4" s="1"/>
  <c r="B17" i="4"/>
  <c r="B18" i="4"/>
  <c r="D18" i="4" s="1"/>
  <c r="B21" i="4"/>
  <c r="D21" i="4" s="1"/>
  <c r="B22" i="4"/>
  <c r="B23" i="4"/>
  <c r="E3" i="4"/>
  <c r="E24" i="4" s="1"/>
  <c r="E4" i="4"/>
  <c r="E5" i="4"/>
  <c r="E6" i="4"/>
  <c r="F6" i="4" s="1"/>
  <c r="E7" i="4"/>
  <c r="E8" i="4"/>
  <c r="E9" i="4"/>
  <c r="E10" i="4"/>
  <c r="E11" i="4"/>
  <c r="E12" i="4"/>
  <c r="E13" i="4"/>
  <c r="E14" i="4"/>
  <c r="F14" i="4" s="1"/>
  <c r="E15" i="4"/>
  <c r="F15" i="4" s="1"/>
  <c r="E16" i="4"/>
  <c r="E17" i="4"/>
  <c r="E18" i="4"/>
  <c r="E19" i="4"/>
  <c r="E20" i="4"/>
  <c r="E21" i="4"/>
  <c r="F21" i="4" s="1"/>
  <c r="E22" i="4"/>
  <c r="E23" i="4"/>
  <c r="B19" i="4"/>
  <c r="B20" i="4"/>
  <c r="E4" i="2"/>
  <c r="E5" i="2"/>
  <c r="E24" i="2" s="1"/>
  <c r="E6" i="2"/>
  <c r="E7" i="2"/>
  <c r="F7" i="2" s="1"/>
  <c r="E8" i="2"/>
  <c r="F8" i="2" s="1"/>
  <c r="E9" i="2"/>
  <c r="E10" i="2"/>
  <c r="E11" i="2"/>
  <c r="E12" i="2"/>
  <c r="E13" i="2"/>
  <c r="E14" i="2"/>
  <c r="E15" i="2"/>
  <c r="E16" i="2"/>
  <c r="F16" i="2" s="1"/>
  <c r="E17" i="2"/>
  <c r="E18" i="2"/>
  <c r="E19" i="2"/>
  <c r="E20" i="2"/>
  <c r="E21" i="2"/>
  <c r="E22" i="2"/>
  <c r="E23" i="2"/>
  <c r="C3" i="2"/>
  <c r="C24" i="2" s="1"/>
  <c r="E3" i="2"/>
  <c r="B3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C4" i="2"/>
  <c r="F4" i="2" s="1"/>
  <c r="C5" i="2"/>
  <c r="F5" i="2" s="1"/>
  <c r="C6" i="2"/>
  <c r="D6" i="2" s="1"/>
  <c r="C7" i="2"/>
  <c r="C8" i="2"/>
  <c r="C9" i="2"/>
  <c r="C10" i="2"/>
  <c r="C11" i="2"/>
  <c r="C12" i="2"/>
  <c r="C13" i="2"/>
  <c r="F13" i="2" s="1"/>
  <c r="C14" i="2"/>
  <c r="F14" i="2" s="1"/>
  <c r="C15" i="2"/>
  <c r="C16" i="2"/>
  <c r="C17" i="2"/>
  <c r="C18" i="2"/>
  <c r="C19" i="2"/>
  <c r="F19" i="2" s="1"/>
  <c r="C20" i="2"/>
  <c r="C21" i="2"/>
  <c r="F21" i="2" s="1"/>
  <c r="C22" i="2"/>
  <c r="F22" i="2" s="1"/>
  <c r="C23" i="2"/>
  <c r="B4" i="2"/>
  <c r="B5" i="2"/>
  <c r="B6" i="2"/>
  <c r="B7" i="2"/>
  <c r="D7" i="2" s="1"/>
  <c r="B8" i="2"/>
  <c r="B9" i="2"/>
  <c r="F9" i="2" s="1"/>
  <c r="B10" i="2"/>
  <c r="D10" i="2" s="1"/>
  <c r="B11" i="2"/>
  <c r="B12" i="2"/>
  <c r="B13" i="2"/>
  <c r="B14" i="2"/>
  <c r="B15" i="2"/>
  <c r="D15" i="2" s="1"/>
  <c r="B16" i="2"/>
  <c r="B17" i="2"/>
  <c r="F17" i="2" s="1"/>
  <c r="B18" i="2"/>
  <c r="F18" i="2" s="1"/>
  <c r="B19" i="2"/>
  <c r="B20" i="2"/>
  <c r="B21" i="2"/>
  <c r="B22" i="2"/>
  <c r="B23" i="2"/>
  <c r="D23" i="2" s="1"/>
  <c r="AH3" i="1"/>
  <c r="AH4" i="1"/>
  <c r="AH24" i="1" s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F3" i="1"/>
  <c r="AF4" i="1"/>
  <c r="AF5" i="1"/>
  <c r="AF6" i="1"/>
  <c r="AF24" i="1" s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C3" i="1"/>
  <c r="AC24" i="1" s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A3" i="1"/>
  <c r="AA24" i="1" s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X3" i="1"/>
  <c r="X4" i="1"/>
  <c r="X5" i="1"/>
  <c r="X6" i="1"/>
  <c r="X24" i="1" s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V3" i="1"/>
  <c r="V24" i="1" s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D20" i="6"/>
  <c r="D12" i="6"/>
  <c r="D7" i="6"/>
  <c r="D6" i="6"/>
  <c r="D7" i="4"/>
  <c r="F22" i="6"/>
  <c r="F6" i="6"/>
  <c r="D17" i="6"/>
  <c r="D16" i="2"/>
  <c r="D8" i="2"/>
  <c r="F14" i="6"/>
  <c r="F13" i="6"/>
  <c r="D22" i="6"/>
  <c r="F12" i="6"/>
  <c r="D14" i="4"/>
  <c r="D6" i="4"/>
  <c r="F17" i="6"/>
  <c r="F18" i="6"/>
  <c r="F10" i="2"/>
  <c r="D18" i="2"/>
  <c r="D23" i="4"/>
  <c r="F7" i="4"/>
  <c r="D22" i="4"/>
  <c r="D17" i="2"/>
  <c r="F20" i="2"/>
  <c r="D12" i="2"/>
  <c r="D19" i="2"/>
  <c r="F11" i="2"/>
  <c r="F22" i="4"/>
  <c r="F19" i="6"/>
  <c r="F10" i="4"/>
  <c r="F23" i="2"/>
  <c r="F9" i="4"/>
  <c r="D9" i="4"/>
  <c r="C24" i="4"/>
  <c r="F8" i="4"/>
  <c r="D8" i="4"/>
  <c r="D20" i="2"/>
  <c r="D4" i="2"/>
  <c r="F15" i="2"/>
  <c r="F12" i="2"/>
  <c r="D11" i="2"/>
  <c r="F23" i="4"/>
  <c r="F5" i="6"/>
  <c r="F7" i="6"/>
  <c r="F11" i="6"/>
  <c r="D9" i="2" l="1"/>
  <c r="F4" i="4"/>
  <c r="D23" i="6"/>
  <c r="C24" i="6"/>
  <c r="F3" i="4"/>
  <c r="D21" i="2"/>
  <c r="F3" i="2"/>
  <c r="F10" i="6"/>
  <c r="F12" i="4"/>
  <c r="F6" i="2"/>
  <c r="D5" i="2"/>
  <c r="D22" i="2"/>
  <c r="D13" i="2"/>
  <c r="B24" i="2"/>
  <c r="D16" i="6"/>
  <c r="D3" i="2"/>
  <c r="D17" i="4"/>
  <c r="D13" i="4"/>
  <c r="D24" i="4" s="1"/>
  <c r="D14" i="2"/>
  <c r="F4" i="6"/>
  <c r="D16" i="4"/>
  <c r="F5" i="4"/>
  <c r="D3" i="6"/>
  <c r="F3" i="6"/>
  <c r="F8" i="6"/>
  <c r="F24" i="4" l="1"/>
</calcChain>
</file>

<file path=xl/sharedStrings.xml><?xml version="1.0" encoding="utf-8"?>
<sst xmlns="http://schemas.openxmlformats.org/spreadsheetml/2006/main" count="632" uniqueCount="398">
  <si>
    <t>Sample</t>
  </si>
  <si>
    <t>Source reads</t>
  </si>
  <si>
    <t>Merged reads</t>
  </si>
  <si>
    <t>NetMerge</t>
  </si>
  <si>
    <t>Derep</t>
  </si>
  <si>
    <t>DerepNet</t>
  </si>
  <si>
    <t>Derep2</t>
  </si>
  <si>
    <t>23S</t>
  </si>
  <si>
    <t>ITS2</t>
  </si>
  <si>
    <t>LSU</t>
  </si>
  <si>
    <t>ID</t>
  </si>
  <si>
    <t>Reads</t>
  </si>
  <si>
    <t>Length</t>
  </si>
  <si>
    <t>EE</t>
  </si>
  <si>
    <t>UniqSeq</t>
  </si>
  <si>
    <t>Normalized reads</t>
  </si>
  <si>
    <t>Normalized UniSeq</t>
  </si>
  <si>
    <t>S141</t>
  </si>
  <si>
    <t>S142</t>
  </si>
  <si>
    <t>S143</t>
  </si>
  <si>
    <t>S144</t>
  </si>
  <si>
    <t>S145</t>
  </si>
  <si>
    <t>S146</t>
  </si>
  <si>
    <t>S147</t>
  </si>
  <si>
    <t>S148</t>
  </si>
  <si>
    <t>S149</t>
  </si>
  <si>
    <t>S150</t>
  </si>
  <si>
    <t>S151</t>
  </si>
  <si>
    <t>S152</t>
  </si>
  <si>
    <t>Total</t>
  </si>
  <si>
    <t>Merged</t>
  </si>
  <si>
    <t>Total reads</t>
  </si>
  <si>
    <t>Proportion of reads</t>
  </si>
  <si>
    <t xml:space="preserve">Total reads </t>
  </si>
  <si>
    <t>Proportion of total reads</t>
  </si>
  <si>
    <r>
      <t xml:space="preserve">Matching genotypes from 23S </t>
    </r>
    <r>
      <rPr>
        <b/>
        <i/>
        <sz val="10"/>
        <rFont val="Arial"/>
        <family val="2"/>
      </rPr>
      <t>Symbiodinium</t>
    </r>
    <r>
      <rPr>
        <b/>
        <sz val="10"/>
        <rFont val="Arial"/>
        <family val="2"/>
      </rPr>
      <t xml:space="preserve"> Database  (Takabayashi et al. 2012)</t>
    </r>
  </si>
  <si>
    <t>Matching genotypes against the NCBI Database (accession numbers)</t>
  </si>
  <si>
    <t xml:space="preserve"> reads</t>
  </si>
  <si>
    <t xml:space="preserve"> matching 23S Database</t>
  </si>
  <si>
    <t>matching 23S Database (%)</t>
  </si>
  <si>
    <t>matching NCBI Database</t>
  </si>
  <si>
    <t>matching both Databases (%)</t>
  </si>
  <si>
    <t>chvA10</t>
  </si>
  <si>
    <t>chvA12</t>
  </si>
  <si>
    <t>chvA14</t>
  </si>
  <si>
    <t>chvA16</t>
  </si>
  <si>
    <t>chvA19</t>
  </si>
  <si>
    <t>chvA2</t>
  </si>
  <si>
    <t>chvC1</t>
  </si>
  <si>
    <t>chvC2</t>
  </si>
  <si>
    <t>chvC3</t>
  </si>
  <si>
    <t>chvC5</t>
  </si>
  <si>
    <t>chvF3</t>
  </si>
  <si>
    <t>chvF4</t>
  </si>
  <si>
    <t>chvG13</t>
  </si>
  <si>
    <t>chvG18</t>
  </si>
  <si>
    <t>chvH1</t>
  </si>
  <si>
    <t>chva17</t>
  </si>
  <si>
    <t>FR773857</t>
  </si>
  <si>
    <t>HM032148</t>
  </si>
  <si>
    <t>HM032149</t>
  </si>
  <si>
    <t>HM032150</t>
  </si>
  <si>
    <t>HM032151</t>
  </si>
  <si>
    <t>HM032152</t>
  </si>
  <si>
    <t>HM032153</t>
  </si>
  <si>
    <t>HM032154</t>
  </si>
  <si>
    <t>HM032157</t>
  </si>
  <si>
    <t>HM032158</t>
  </si>
  <si>
    <t>HM032159</t>
  </si>
  <si>
    <t>HM032161</t>
  </si>
  <si>
    <t>HM032167</t>
  </si>
  <si>
    <t>HM032171</t>
  </si>
  <si>
    <t>HM032179</t>
  </si>
  <si>
    <t>HM032180</t>
  </si>
  <si>
    <t>HM034766</t>
  </si>
  <si>
    <t>HM034767</t>
  </si>
  <si>
    <t>HM034768</t>
  </si>
  <si>
    <t>JN557979</t>
  </si>
  <si>
    <t>JN557980</t>
  </si>
  <si>
    <t>JN558022</t>
  </si>
  <si>
    <t>JQ247055</t>
  </si>
  <si>
    <t>KF492676</t>
  </si>
  <si>
    <t>KF623553</t>
  </si>
  <si>
    <t>KM816409</t>
  </si>
  <si>
    <t>Other</t>
  </si>
  <si>
    <r>
      <t xml:space="preserve">Matching genotypes from 23S </t>
    </r>
    <r>
      <rPr>
        <b/>
        <i/>
        <sz val="10"/>
        <rFont val="Arial"/>
        <family val="2"/>
      </rPr>
      <t>Symbiodinium</t>
    </r>
    <r>
      <rPr>
        <b/>
        <sz val="10"/>
        <rFont val="Arial"/>
        <family val="2"/>
      </rPr>
      <t xml:space="preserve"> Database</t>
    </r>
  </si>
  <si>
    <t>Matching genotypes against the NCBI Database</t>
  </si>
  <si>
    <t>HM032148 Clade C</t>
  </si>
  <si>
    <t>HM032167 Clade A</t>
  </si>
  <si>
    <t>HM032180 Clade G</t>
  </si>
  <si>
    <t>HM034767 Clade C</t>
  </si>
  <si>
    <t>free-living</t>
  </si>
  <si>
    <t>free living</t>
  </si>
  <si>
    <t>uncultured Symbiodinium</t>
  </si>
  <si>
    <r>
      <t xml:space="preserve">Matching genotypes from ITS2 </t>
    </r>
    <r>
      <rPr>
        <b/>
        <i/>
        <sz val="10"/>
        <rFont val="Arial"/>
        <family val="2"/>
      </rPr>
      <t>Symbiodinium</t>
    </r>
    <r>
      <rPr>
        <b/>
        <sz val="10"/>
        <rFont val="Arial"/>
        <family val="2"/>
      </rPr>
      <t xml:space="preserve"> Database  Franklin et al. 2012)</t>
    </r>
  </si>
  <si>
    <t xml:space="preserve"> matching ITS2 Database</t>
  </si>
  <si>
    <t>matching ITS2 Database (%)</t>
  </si>
  <si>
    <t>ITS_A11</t>
  </si>
  <si>
    <t>ITS_A3</t>
  </si>
  <si>
    <t>ITS_A4</t>
  </si>
  <si>
    <t>ITS_A5</t>
  </si>
  <si>
    <t>ITS_A6</t>
  </si>
  <si>
    <t>ITS_A8</t>
  </si>
  <si>
    <t>ITS_C#</t>
  </si>
  <si>
    <t>ITS_C1.5</t>
  </si>
  <si>
    <t>ITS_C1.6</t>
  </si>
  <si>
    <t>ITS_C1.7</t>
  </si>
  <si>
    <t>ITS_C1.v1a</t>
  </si>
  <si>
    <t>ITS_C1.v1b</t>
  </si>
  <si>
    <t>ITS_C105</t>
  </si>
  <si>
    <t>ITS_C106a</t>
  </si>
  <si>
    <t>ITS_C107</t>
  </si>
  <si>
    <t>ITS_C11</t>
  </si>
  <si>
    <t>ITS_C120a</t>
  </si>
  <si>
    <t>ITS_C123</t>
  </si>
  <si>
    <t>ITS_C14</t>
  </si>
  <si>
    <t>ITS_C15.1</t>
  </si>
  <si>
    <t>ITS_C15h</t>
  </si>
  <si>
    <t>ITS_C1f</t>
  </si>
  <si>
    <t>ITS_C1g</t>
  </si>
  <si>
    <t>ITS_C1h</t>
  </si>
  <si>
    <t>ITS_C1i</t>
  </si>
  <si>
    <t>ITS_C1j</t>
  </si>
  <si>
    <t>ITS_C1m_1</t>
  </si>
  <si>
    <t>ITS_C1m_2</t>
  </si>
  <si>
    <t>ITS_C1r</t>
  </si>
  <si>
    <t>ITS_C1s</t>
  </si>
  <si>
    <t>ITS_C20</t>
  </si>
  <si>
    <t>ITS_C22a</t>
  </si>
  <si>
    <t>ITS_C23</t>
  </si>
  <si>
    <t>ITS_C24</t>
  </si>
  <si>
    <t>ITS_C25</t>
  </si>
  <si>
    <t>ITS_C28</t>
  </si>
  <si>
    <t>ITS_C29</t>
  </si>
  <si>
    <t>ITS_C3.11</t>
  </si>
  <si>
    <t>ITS_C3.14</t>
  </si>
  <si>
    <t>ITS_C3.7</t>
  </si>
  <si>
    <t>ITS_C3.8</t>
  </si>
  <si>
    <t>ITS_C31.5</t>
  </si>
  <si>
    <t>ITS_C31.6</t>
  </si>
  <si>
    <t>ITS_C33.1</t>
  </si>
  <si>
    <t>ITS_C34</t>
  </si>
  <si>
    <t>ITS_C35c</t>
  </si>
  <si>
    <t>ITS_C36</t>
  </si>
  <si>
    <t>ITS_C37</t>
  </si>
  <si>
    <t>ITS_C39</t>
  </si>
  <si>
    <t>ITS_C3L</t>
  </si>
  <si>
    <t>ITS_C3_new</t>
  </si>
  <si>
    <t>ITS_C3aa</t>
  </si>
  <si>
    <t>ITS_C3e</t>
  </si>
  <si>
    <t>ITS_C3ff</t>
  </si>
  <si>
    <t>ITS_C3g</t>
  </si>
  <si>
    <t>ITS_C3p</t>
  </si>
  <si>
    <t>ITS_C3u</t>
  </si>
  <si>
    <t>ITS_C3v</t>
  </si>
  <si>
    <t>ITS_C3y</t>
  </si>
  <si>
    <t>ITS_C3z</t>
  </si>
  <si>
    <t>ITS_C4</t>
  </si>
  <si>
    <t>ITS_C50</t>
  </si>
  <si>
    <t>ITS_C51</t>
  </si>
  <si>
    <t>ITS_C52</t>
  </si>
  <si>
    <t>ITS_C53</t>
  </si>
  <si>
    <t>ITS_C57</t>
  </si>
  <si>
    <t>ITS_C59</t>
  </si>
  <si>
    <t>ITS_C6</t>
  </si>
  <si>
    <t>ITS_C72</t>
  </si>
  <si>
    <t>ITS_C74</t>
  </si>
  <si>
    <t>ITS_C76</t>
  </si>
  <si>
    <t>ITS_C79</t>
  </si>
  <si>
    <t>ITS_C8</t>
  </si>
  <si>
    <t>ITS_C92</t>
  </si>
  <si>
    <t>ITS_C93a</t>
  </si>
  <si>
    <t>ITS_Cspd</t>
  </si>
  <si>
    <t>ITS_Cspe</t>
  </si>
  <si>
    <t>ITS_Cspf</t>
  </si>
  <si>
    <t>ITS_F3.1</t>
  </si>
  <si>
    <t>ITS_H5</t>
  </si>
  <si>
    <t>AB097464</t>
  </si>
  <si>
    <t>AB294624</t>
  </si>
  <si>
    <t>AB294625</t>
  </si>
  <si>
    <t>AB778666</t>
  </si>
  <si>
    <t>AB849839</t>
  </si>
  <si>
    <t>AF183575</t>
  </si>
  <si>
    <t>AJ278598</t>
  </si>
  <si>
    <t>AJ311941</t>
  </si>
  <si>
    <t>EU074877</t>
  </si>
  <si>
    <t>EU074883</t>
  </si>
  <si>
    <t>EU074884</t>
  </si>
  <si>
    <t>EU074887</t>
  </si>
  <si>
    <t>EU074888</t>
  </si>
  <si>
    <t>EU074889</t>
  </si>
  <si>
    <t>EU118165</t>
  </si>
  <si>
    <t>EU786010</t>
  </si>
  <si>
    <t>EU786034</t>
  </si>
  <si>
    <t>EU786074</t>
  </si>
  <si>
    <t>EU786115</t>
  </si>
  <si>
    <t>EU786117</t>
  </si>
  <si>
    <t>EU828673</t>
  </si>
  <si>
    <t>EU828676</t>
  </si>
  <si>
    <t>HG939435</t>
  </si>
  <si>
    <t>HG942429</t>
  </si>
  <si>
    <t>HG942430</t>
  </si>
  <si>
    <t>HG942431</t>
  </si>
  <si>
    <t>HG942433</t>
  </si>
  <si>
    <t>HG942434</t>
  </si>
  <si>
    <t>JN558041</t>
  </si>
  <si>
    <t>JN558050</t>
  </si>
  <si>
    <t>JN558093</t>
  </si>
  <si>
    <t>JN711490</t>
  </si>
  <si>
    <t>JN711491</t>
  </si>
  <si>
    <t>JN711494</t>
  </si>
  <si>
    <t>JN711495</t>
  </si>
  <si>
    <t>JN711498</t>
  </si>
  <si>
    <t>KP134434</t>
  </si>
  <si>
    <t>AB294624  Clade C</t>
  </si>
  <si>
    <t>EU074889 Subtype C1</t>
  </si>
  <si>
    <t>EU786010 ex Amphisorus hemprichii Clade C</t>
  </si>
  <si>
    <t>EU786115 ex Amphisorus hemprichii Clade C</t>
  </si>
  <si>
    <t>HG942429 Subtype C1v1c</t>
  </si>
  <si>
    <t>HG942431 Subtype C1v1e</t>
  </si>
  <si>
    <t>HG942433 Subtype  C1v6</t>
  </si>
  <si>
    <t>HG942434 Subtype C1v8</t>
  </si>
  <si>
    <t>JN558041 Subtype C1</t>
  </si>
  <si>
    <t>JN558093 Subtype A3</t>
  </si>
  <si>
    <t>JN711491 Clade C</t>
  </si>
  <si>
    <t>JN711495 Clade C</t>
  </si>
  <si>
    <t>JN711498 Clade C</t>
  </si>
  <si>
    <t>KP134434 ex Protopalythoa variabilis Clade C</t>
  </si>
  <si>
    <t>Foraminifera</t>
  </si>
  <si>
    <t>Zoanthid</t>
  </si>
  <si>
    <r>
      <t xml:space="preserve">Matching genotypes from LSU </t>
    </r>
    <r>
      <rPr>
        <b/>
        <i/>
        <sz val="10"/>
        <rFont val="Arial"/>
        <family val="2"/>
      </rPr>
      <t>Symbiodinium</t>
    </r>
    <r>
      <rPr>
        <b/>
        <sz val="10"/>
        <rFont val="Arial"/>
        <family val="2"/>
      </rPr>
      <t xml:space="preserve"> Database  (Pochon et al. 2012)</t>
    </r>
  </si>
  <si>
    <t>LSU_A13</t>
  </si>
  <si>
    <t>LSU_A3</t>
  </si>
  <si>
    <t>LSU_F3.1a</t>
  </si>
  <si>
    <t>LSU_F3.2</t>
  </si>
  <si>
    <t>LSU_F4.1</t>
  </si>
  <si>
    <t>LSU_F4.8</t>
  </si>
  <si>
    <t>LSU_F5.1</t>
  </si>
  <si>
    <t>AB280695</t>
  </si>
  <si>
    <t>AB778574</t>
  </si>
  <si>
    <t>AB778583</t>
  </si>
  <si>
    <t>AB778585</t>
  </si>
  <si>
    <t>AB778586</t>
  </si>
  <si>
    <t>AB778587</t>
  </si>
  <si>
    <t>AB778593</t>
  </si>
  <si>
    <t>AB778594</t>
  </si>
  <si>
    <t>AB778595</t>
  </si>
  <si>
    <t>AB778599</t>
  </si>
  <si>
    <t>AB778600</t>
  </si>
  <si>
    <t>AB778606</t>
  </si>
  <si>
    <t>AB778610</t>
  </si>
  <si>
    <t>AB778611</t>
  </si>
  <si>
    <t>AB778618</t>
  </si>
  <si>
    <t>AB778622</t>
  </si>
  <si>
    <t>AB778624</t>
  </si>
  <si>
    <t>AB778625</t>
  </si>
  <si>
    <t>AB778626</t>
  </si>
  <si>
    <t>AB778627</t>
  </si>
  <si>
    <t>AB778629</t>
  </si>
  <si>
    <t>AB778630</t>
  </si>
  <si>
    <t>AB778633</t>
  </si>
  <si>
    <t>AB778637</t>
  </si>
  <si>
    <t>AB778642</t>
  </si>
  <si>
    <t>AB778643</t>
  </si>
  <si>
    <t>AB778644</t>
  </si>
  <si>
    <t>AB778646</t>
  </si>
  <si>
    <t>AB778647</t>
  </si>
  <si>
    <t>AB778648</t>
  </si>
  <si>
    <t>AB778650</t>
  </si>
  <si>
    <t>AB778651</t>
  </si>
  <si>
    <t>AB778652</t>
  </si>
  <si>
    <t>AB778653</t>
  </si>
  <si>
    <t>AB778654</t>
  </si>
  <si>
    <t>AB778656</t>
  </si>
  <si>
    <t>AB778657</t>
  </si>
  <si>
    <t>AB778659</t>
  </si>
  <si>
    <t>AB778661</t>
  </si>
  <si>
    <t>AB778662</t>
  </si>
  <si>
    <t>AB778663</t>
  </si>
  <si>
    <t>AB778664</t>
  </si>
  <si>
    <t>AB778670</t>
  </si>
  <si>
    <t>AF170126</t>
  </si>
  <si>
    <t>AF170135</t>
  </si>
  <si>
    <t>AF222393</t>
  </si>
  <si>
    <t>AJ278603</t>
  </si>
  <si>
    <t>AJ291516</t>
  </si>
  <si>
    <t>AJ308888</t>
  </si>
  <si>
    <t>AJ308893</t>
  </si>
  <si>
    <t>AJ311946</t>
  </si>
  <si>
    <t>AJ620937</t>
  </si>
  <si>
    <t>AJ830927</t>
  </si>
  <si>
    <t>AM779697</t>
  </si>
  <si>
    <t>AY074967</t>
  </si>
  <si>
    <t>AY074968</t>
  </si>
  <si>
    <t>AY588434</t>
  </si>
  <si>
    <t>AY588461</t>
  </si>
  <si>
    <t>AY588462</t>
  </si>
  <si>
    <t>AY903321</t>
  </si>
  <si>
    <t>AY906986</t>
  </si>
  <si>
    <t>AY906987</t>
  </si>
  <si>
    <t>AY906988</t>
  </si>
  <si>
    <t>AY906989</t>
  </si>
  <si>
    <t>AY906995</t>
  </si>
  <si>
    <t>DQ341788</t>
  </si>
  <si>
    <t>EU106353</t>
  </si>
  <si>
    <t>EU650387</t>
  </si>
  <si>
    <t>GQ917327</t>
  </si>
  <si>
    <t>HQ678179</t>
  </si>
  <si>
    <t>JN558044</t>
  </si>
  <si>
    <t>JN558046</t>
  </si>
  <si>
    <t>JN558054</t>
  </si>
  <si>
    <t>JN558091</t>
  </si>
  <si>
    <t>JN558092</t>
  </si>
  <si>
    <t>JN558096</t>
  </si>
  <si>
    <t>JN665084</t>
  </si>
  <si>
    <t>JN665089</t>
  </si>
  <si>
    <t>JQ417234</t>
  </si>
  <si>
    <t>KC510080</t>
  </si>
  <si>
    <t>KT179776</t>
  </si>
  <si>
    <t>LK934674</t>
  </si>
  <si>
    <t>U63483</t>
  </si>
  <si>
    <t>N/A</t>
  </si>
  <si>
    <t>LSU Symbiodinium database (Pochon et al. 2012)</t>
  </si>
  <si>
    <t>AB778585 Clade A</t>
  </si>
  <si>
    <t>AB778586 Clade C</t>
  </si>
  <si>
    <t>AB778587 Clade C</t>
  </si>
  <si>
    <t>AB778593 Clade C</t>
  </si>
  <si>
    <t>AB778594 Subtype C3</t>
  </si>
  <si>
    <t>AB778599 Clade C</t>
  </si>
  <si>
    <t>AB778606 Subtype C3</t>
  </si>
  <si>
    <t>AB778610  Subtype C3</t>
  </si>
  <si>
    <t>AB778622 Subtype C1</t>
  </si>
  <si>
    <t>AB778624 Subtype C1</t>
  </si>
  <si>
    <t>AB778625 Clade C</t>
  </si>
  <si>
    <t>AB778626 Subtype C1</t>
  </si>
  <si>
    <t>AB778627 Subtype C1</t>
  </si>
  <si>
    <t>AB778629  Subtype C1</t>
  </si>
  <si>
    <t>AB778630 Subtype C1</t>
  </si>
  <si>
    <t>AB778633 Subtype C1</t>
  </si>
  <si>
    <t>AB778637 Subtype C1</t>
  </si>
  <si>
    <t>AB778642 Subtype C1</t>
  </si>
  <si>
    <t>AB778643 Subtype C1</t>
  </si>
  <si>
    <t>AB778644 Subtype C1</t>
  </si>
  <si>
    <t>AB778646 Subtype C1</t>
  </si>
  <si>
    <t>AB778648 Subtype C1</t>
  </si>
  <si>
    <t>AB778650 Subtype C1</t>
  </si>
  <si>
    <t>AB778652 Subtype C1</t>
  </si>
  <si>
    <t>AB778653 Clade C</t>
  </si>
  <si>
    <t>AB778654 Clade C</t>
  </si>
  <si>
    <t>AB778657 Subtype C1</t>
  </si>
  <si>
    <t>AB778662 Clade C</t>
  </si>
  <si>
    <t>AB778664 Subtype C1</t>
  </si>
  <si>
    <t>AB778666 Clade C</t>
  </si>
  <si>
    <t>AJ308893 Symbiodinium sp. CR96.1 Clade C</t>
  </si>
  <si>
    <t>AJ620937 Subtype C90</t>
  </si>
  <si>
    <t>AJ830927 Subtype C90</t>
  </si>
  <si>
    <t>AY906987  Symbiodinium sp. Ga 1.3 Clade C</t>
  </si>
  <si>
    <t>AY906988  Symbiodinium sp. Ga 1.4 Clade C</t>
  </si>
  <si>
    <t>AY906995  Symbiodinium sp. Tp 3.3 Clade C</t>
  </si>
  <si>
    <t>JN558046 Subtype C90</t>
  </si>
  <si>
    <t>JN558091 Subtype A3</t>
  </si>
  <si>
    <t>JN558096 Subtype A13</t>
  </si>
  <si>
    <t>JN665089 Asclepias macrotis</t>
  </si>
  <si>
    <t>JQ417238 Mitchella repens isolate 2-39</t>
  </si>
  <si>
    <t>KT179776 Asclepias verticillata voucher Aust 170</t>
  </si>
  <si>
    <t>LK934674 Symbiodinium sp. CCMP2456  Clade A</t>
  </si>
  <si>
    <t>EU650387  Coffea liberica isolate CCC1025 </t>
  </si>
  <si>
    <t>o</t>
  </si>
  <si>
    <t>ex. Pteraeolidia ianthina</t>
  </si>
  <si>
    <t>ex. P. ianthina</t>
  </si>
  <si>
    <t xml:space="preserve"> ex Sorites sp.</t>
  </si>
  <si>
    <t xml:space="preserve">ex Acropora sp. </t>
  </si>
  <si>
    <t>ex Sorites sp. </t>
  </si>
  <si>
    <t>ex Acropora hyacinthus</t>
  </si>
  <si>
    <t>ex Goniastrea australiensis </t>
  </si>
  <si>
    <t>ex G. australiensis </t>
  </si>
  <si>
    <t>ex Turbinaria peltata </t>
  </si>
  <si>
    <t>ex AacroV</t>
  </si>
  <si>
    <t>ex Sorites sp.</t>
  </si>
  <si>
    <t>ex Pseudoplexaura porosa</t>
  </si>
  <si>
    <t>ex P. porosa</t>
  </si>
  <si>
    <t>ex Plexaura kuna</t>
  </si>
  <si>
    <t>Alveopora japonica</t>
  </si>
  <si>
    <t>KF623553 Clone Fs649c7FFS Clade C</t>
  </si>
  <si>
    <t>AY588434  isolate SAH7 Subtype C90</t>
  </si>
  <si>
    <t>AJ291516 Symbiodinium sp. 489 Subtype C15</t>
  </si>
  <si>
    <t>HQ678179 Symbiodinium sp. AacroV Subtype C90</t>
  </si>
  <si>
    <t>plant</t>
  </si>
  <si>
    <t>AM779697    T. maxima</t>
  </si>
  <si>
    <t>S141 (ITS2 Control)</t>
  </si>
  <si>
    <t>S142  (ITS2 Control)</t>
  </si>
  <si>
    <t>S143  (ITS2 Control)</t>
  </si>
  <si>
    <t>S141  (LSU Control)</t>
  </si>
  <si>
    <t>S142 (LSU Control)</t>
  </si>
  <si>
    <t>S143 (LSU Control)</t>
  </si>
  <si>
    <t>S141 (23S Control)</t>
  </si>
  <si>
    <t>S142 (23S Control)</t>
  </si>
  <si>
    <t>S143 (23S Control)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</si>
</sst>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1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41"/>
    <xf numFmtId="0" fontId="1" fillId="0" borderId="0" xfId="41" applyAlignment="1">
      <alignment horizontal="center"/>
    </xf>
    <xf numFmtId="0" fontId="0" fillId="0" borderId="11" xfId="0" applyBorder="1"/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8" fillId="0" borderId="0" xfId="0" applyFont="1"/>
    <xf numFmtId="0" fontId="0" fillId="0" borderId="0" xfId="0" applyBorder="1"/>
    <xf numFmtId="164" fontId="0" fillId="0" borderId="0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center"/>
    </xf>
    <xf numFmtId="0" fontId="18" fillId="0" borderId="11" xfId="0" applyFont="1" applyBorder="1"/>
    <xf numFmtId="0" fontId="18" fillId="0" borderId="16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0" xfId="0" applyFont="1" applyFill="1" applyBorder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17" xfId="0" applyFont="1" applyBorder="1" applyAlignment="1">
      <alignment horizontal="center"/>
    </xf>
    <xf numFmtId="164" fontId="0" fillId="33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3" borderId="1" xfId="0" applyFont="1" applyFill="1" applyBorder="1" applyAlignment="1">
      <alignment horizontal="center"/>
    </xf>
    <xf numFmtId="164" fontId="0" fillId="33" borderId="0" xfId="0" applyNumberFormat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11" xfId="0" applyNumberFormat="1" applyBorder="1"/>
    <xf numFmtId="0" fontId="1" fillId="0" borderId="0" xfId="41" applyBorder="1" applyAlignment="1">
      <alignment horizontal="center"/>
    </xf>
    <xf numFmtId="0" fontId="1" fillId="0" borderId="0" xfId="41" applyBorder="1"/>
    <xf numFmtId="0" fontId="1" fillId="0" borderId="11" xfId="4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" fillId="0" borderId="17" xfId="41" applyBorder="1" applyAlignment="1">
      <alignment horizontal="center"/>
    </xf>
    <xf numFmtId="0" fontId="16" fillId="0" borderId="0" xfId="41" applyFont="1"/>
    <xf numFmtId="0" fontId="0" fillId="0" borderId="0" xfId="0" applyFill="1"/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34" borderId="0" xfId="0" applyNumberFormat="1" applyFill="1" applyBorder="1" applyAlignment="1">
      <alignment horizontal="center"/>
    </xf>
    <xf numFmtId="164" fontId="0" fillId="34" borderId="0" xfId="0" applyNumberFormat="1" applyFont="1" applyFill="1" applyBorder="1" applyAlignment="1">
      <alignment horizontal="center"/>
    </xf>
    <xf numFmtId="164" fontId="0" fillId="34" borderId="11" xfId="0" applyNumberFormat="1" applyFill="1" applyBorder="1" applyAlignment="1">
      <alignment horizontal="center"/>
    </xf>
    <xf numFmtId="164" fontId="0" fillId="34" borderId="11" xfId="0" applyNumberFormat="1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1" fillId="0" borderId="11" xfId="41" applyFill="1" applyBorder="1" applyAlignment="1">
      <alignment horizontal="center"/>
    </xf>
    <xf numFmtId="0" fontId="1" fillId="0" borderId="0" xfId="41" applyFill="1" applyAlignment="1">
      <alignment horizontal="center"/>
    </xf>
    <xf numFmtId="0" fontId="1" fillId="0" borderId="0" xfId="41" applyFill="1" applyBorder="1" applyAlignment="1">
      <alignment horizontal="center"/>
    </xf>
    <xf numFmtId="0" fontId="18" fillId="0" borderId="17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1" fillId="0" borderId="15" xfId="0" applyFont="1" applyBorder="1" applyAlignment="1">
      <alignment horizontal="center" wrapText="1"/>
    </xf>
    <xf numFmtId="0" fontId="16" fillId="0" borderId="11" xfId="6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7" fillId="0" borderId="11" xfId="0" applyFont="1" applyFill="1" applyBorder="1" applyAlignment="1">
      <alignment horizontal="center" wrapText="1"/>
    </xf>
    <xf numFmtId="0" fontId="27" fillId="0" borderId="11" xfId="6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27" fillId="36" borderId="11" xfId="0" applyFont="1" applyFill="1" applyBorder="1" applyAlignment="1">
      <alignment horizontal="center" wrapText="1"/>
    </xf>
    <xf numFmtId="0" fontId="29" fillId="0" borderId="11" xfId="41" applyFont="1" applyFill="1" applyBorder="1" applyAlignment="1">
      <alignment horizontal="center" wrapText="1"/>
    </xf>
    <xf numFmtId="0" fontId="29" fillId="0" borderId="17" xfId="41" applyFont="1" applyFill="1" applyBorder="1" applyAlignment="1">
      <alignment horizontal="center" wrapText="1"/>
    </xf>
    <xf numFmtId="0" fontId="30" fillId="0" borderId="11" xfId="0" applyFont="1" applyFill="1" applyBorder="1" applyAlignment="1">
      <alignment horizontal="center" wrapText="1"/>
    </xf>
    <xf numFmtId="0" fontId="31" fillId="0" borderId="0" xfId="0" applyFont="1" applyFill="1" applyAlignment="1">
      <alignment wrapText="1"/>
    </xf>
    <xf numFmtId="0" fontId="0" fillId="0" borderId="15" xfId="0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/>
    </xf>
    <xf numFmtId="0" fontId="23" fillId="35" borderId="15" xfId="0" applyFont="1" applyFill="1" applyBorder="1" applyAlignment="1">
      <alignment horizontal="center"/>
    </xf>
    <xf numFmtId="0" fontId="24" fillId="35" borderId="15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5" fillId="35" borderId="15" xfId="0" applyFont="1" applyFill="1" applyBorder="1" applyAlignment="1">
      <alignment horizontal="center"/>
    </xf>
    <xf numFmtId="0" fontId="26" fillId="35" borderId="15" xfId="0" applyFont="1" applyFill="1" applyBorder="1" applyAlignment="1">
      <alignment horizontal="center"/>
    </xf>
    <xf numFmtId="0" fontId="16" fillId="0" borderId="0" xfId="41" applyFont="1" applyFill="1" applyAlignment="1">
      <alignment horizontal="center"/>
    </xf>
    <xf numFmtId="0" fontId="20" fillId="0" borderId="0" xfId="0" applyFont="1" applyFill="1" applyAlignment="1">
      <alignment horizontal="center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entaire 2" xfId="42" xr:uid="{00000000-0005-0000-0000-00001C00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1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6EFCE"/>
      <color rgb="FF73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zoomScale="163" zoomScaleNormal="163" zoomScalePageLayoutView="163" workbookViewId="0">
      <selection activeCell="A15" sqref="A15:A23"/>
    </sheetView>
  </sheetViews>
  <sheetFormatPr baseColWidth="10" defaultColWidth="9.1640625" defaultRowHeight="13" x14ac:dyDescent="0.15"/>
  <cols>
    <col min="1" max="1" width="16" customWidth="1"/>
    <col min="2" max="2" width="15.1640625" style="1" customWidth="1"/>
    <col min="3" max="3" width="9.1640625" customWidth="1"/>
    <col min="4" max="6" width="9.1640625" style="1"/>
    <col min="8" max="10" width="9.1640625" style="1"/>
    <col min="12" max="13" width="9.1640625" style="1"/>
    <col min="15" max="16" width="9.1640625" style="1"/>
    <col min="18" max="19" width="9.1640625" style="1"/>
    <col min="20" max="20" width="10.6640625" customWidth="1"/>
    <col min="21" max="21" width="9.1640625" style="1"/>
    <col min="22" max="22" width="14.83203125" style="1" customWidth="1"/>
    <col min="23" max="23" width="12.6640625" customWidth="1"/>
    <col min="24" max="24" width="17.1640625" style="1" customWidth="1"/>
    <col min="25" max="25" width="9.33203125" style="1" customWidth="1"/>
    <col min="27" max="27" width="14.83203125" style="1" customWidth="1"/>
    <col min="28" max="28" width="11.5" style="1" customWidth="1"/>
    <col min="29" max="29" width="16.6640625" customWidth="1"/>
    <col min="32" max="32" width="14.83203125" customWidth="1"/>
    <col min="34" max="34" width="17.33203125" customWidth="1"/>
  </cols>
  <sheetData>
    <row r="1" spans="1:34" x14ac:dyDescent="0.15">
      <c r="A1" s="9" t="s">
        <v>0</v>
      </c>
      <c r="B1" s="76" t="s">
        <v>1</v>
      </c>
      <c r="C1" s="9"/>
      <c r="D1" s="83" t="s">
        <v>2</v>
      </c>
      <c r="E1" s="83"/>
      <c r="F1" s="83"/>
      <c r="G1" s="9"/>
      <c r="H1" s="83" t="s">
        <v>3</v>
      </c>
      <c r="I1" s="83"/>
      <c r="J1" s="83"/>
      <c r="K1" s="9"/>
      <c r="L1" s="83" t="s">
        <v>4</v>
      </c>
      <c r="M1" s="83"/>
      <c r="N1" s="9"/>
      <c r="O1" s="83" t="s">
        <v>5</v>
      </c>
      <c r="P1" s="83"/>
      <c r="Q1" s="9"/>
      <c r="R1" s="83" t="s">
        <v>6</v>
      </c>
      <c r="S1" s="83"/>
      <c r="T1" s="9"/>
      <c r="U1" s="80" t="s">
        <v>7</v>
      </c>
      <c r="V1" s="81"/>
      <c r="W1" s="82"/>
      <c r="X1" s="82"/>
      <c r="Y1" s="14"/>
      <c r="Z1" s="80" t="s">
        <v>8</v>
      </c>
      <c r="AA1" s="81"/>
      <c r="AB1" s="82"/>
      <c r="AC1" s="82"/>
      <c r="AD1" s="1"/>
      <c r="AE1" s="80" t="s">
        <v>9</v>
      </c>
      <c r="AF1" s="81"/>
      <c r="AG1" s="82"/>
      <c r="AH1" s="82"/>
    </row>
    <row r="2" spans="1:34" ht="14" thickBot="1" x14ac:dyDescent="0.2">
      <c r="A2" s="19" t="s">
        <v>10</v>
      </c>
      <c r="B2" s="20" t="s">
        <v>11</v>
      </c>
      <c r="C2" s="21"/>
      <c r="D2" s="20" t="s">
        <v>11</v>
      </c>
      <c r="E2" s="20" t="s">
        <v>12</v>
      </c>
      <c r="F2" s="79" t="s">
        <v>13</v>
      </c>
      <c r="G2" s="21"/>
      <c r="H2" s="20" t="s">
        <v>11</v>
      </c>
      <c r="I2" s="20" t="s">
        <v>12</v>
      </c>
      <c r="J2" s="79" t="s">
        <v>13</v>
      </c>
      <c r="K2" s="21"/>
      <c r="L2" s="20" t="s">
        <v>11</v>
      </c>
      <c r="M2" s="20" t="s">
        <v>14</v>
      </c>
      <c r="N2" s="21"/>
      <c r="O2" s="20" t="s">
        <v>11</v>
      </c>
      <c r="P2" s="20" t="s">
        <v>14</v>
      </c>
      <c r="Q2" s="21"/>
      <c r="R2" s="20" t="s">
        <v>11</v>
      </c>
      <c r="S2" s="20" t="s">
        <v>14</v>
      </c>
      <c r="T2" s="21"/>
      <c r="U2" s="22" t="s">
        <v>11</v>
      </c>
      <c r="V2" s="23" t="s">
        <v>15</v>
      </c>
      <c r="W2" s="22" t="s">
        <v>14</v>
      </c>
      <c r="X2" s="23" t="s">
        <v>16</v>
      </c>
      <c r="Y2" s="23"/>
      <c r="Z2" s="22" t="s">
        <v>11</v>
      </c>
      <c r="AA2" s="23" t="s">
        <v>15</v>
      </c>
      <c r="AB2" s="22" t="s">
        <v>14</v>
      </c>
      <c r="AC2" s="23" t="s">
        <v>16</v>
      </c>
      <c r="AD2" s="25"/>
      <c r="AE2" s="22" t="s">
        <v>11</v>
      </c>
      <c r="AF2" s="23" t="s">
        <v>15</v>
      </c>
      <c r="AG2" s="22" t="s">
        <v>14</v>
      </c>
      <c r="AH2" s="23" t="s">
        <v>16</v>
      </c>
    </row>
    <row r="3" spans="1:34" x14ac:dyDescent="0.15">
      <c r="A3" s="10" t="s">
        <v>17</v>
      </c>
      <c r="B3" s="18">
        <v>75731</v>
      </c>
      <c r="C3" s="10"/>
      <c r="D3" s="18">
        <v>72528</v>
      </c>
      <c r="E3" s="18">
        <v>274.89999999999998</v>
      </c>
      <c r="F3" s="18">
        <v>0.37</v>
      </c>
      <c r="G3" s="10"/>
      <c r="H3" s="18">
        <v>53654</v>
      </c>
      <c r="I3" s="18">
        <v>266.89999999999998</v>
      </c>
      <c r="J3" s="18">
        <v>7.0000000000000007E-2</v>
      </c>
      <c r="K3" s="10"/>
      <c r="L3" s="18">
        <v>53654</v>
      </c>
      <c r="M3" s="18">
        <v>8643</v>
      </c>
      <c r="N3" s="10"/>
      <c r="O3" s="18">
        <v>53320</v>
      </c>
      <c r="P3" s="18">
        <v>8361</v>
      </c>
      <c r="Q3" s="10"/>
      <c r="R3" s="18">
        <v>53320</v>
      </c>
      <c r="S3" s="18">
        <v>7774</v>
      </c>
      <c r="T3" s="10"/>
      <c r="U3" s="18">
        <v>22072</v>
      </c>
      <c r="V3" s="16">
        <f>(W3*100)/398442</f>
        <v>0.43218335416447062</v>
      </c>
      <c r="W3" s="18">
        <v>1722</v>
      </c>
      <c r="X3" s="11">
        <f>(W3*100)/23779</f>
        <v>7.2416838386811895</v>
      </c>
      <c r="Y3" s="7"/>
      <c r="Z3" s="18">
        <v>17813</v>
      </c>
      <c r="AA3" s="16">
        <f>(AB3*100)/339780</f>
        <v>0.68897521925952088</v>
      </c>
      <c r="AB3" s="18">
        <v>2341</v>
      </c>
      <c r="AC3" s="11">
        <f>(AB3*100)/47893</f>
        <v>4.8879794541999875</v>
      </c>
      <c r="AD3" s="26"/>
      <c r="AE3" s="18">
        <v>13435</v>
      </c>
      <c r="AF3" s="16">
        <f>(AG3*100)/359768</f>
        <v>1.0314980765382136</v>
      </c>
      <c r="AG3" s="18">
        <v>3711</v>
      </c>
      <c r="AH3" s="16">
        <f>(AG3*100)/71776</f>
        <v>5.1702518947837719</v>
      </c>
    </row>
    <row r="4" spans="1:34" x14ac:dyDescent="0.15">
      <c r="A4" s="10" t="s">
        <v>18</v>
      </c>
      <c r="B4" s="2">
        <v>89975</v>
      </c>
      <c r="C4" s="10"/>
      <c r="D4" s="2">
        <v>86042</v>
      </c>
      <c r="E4" s="2">
        <v>272.7</v>
      </c>
      <c r="F4" s="2">
        <v>0.32</v>
      </c>
      <c r="G4" s="10"/>
      <c r="H4" s="2">
        <v>65312</v>
      </c>
      <c r="I4" s="2">
        <v>266.10000000000002</v>
      </c>
      <c r="J4" s="2">
        <v>7.0000000000000007E-2</v>
      </c>
      <c r="K4" s="10"/>
      <c r="L4" s="2">
        <v>65312</v>
      </c>
      <c r="M4" s="2">
        <v>8769</v>
      </c>
      <c r="N4" s="10"/>
      <c r="O4" s="2">
        <v>64938</v>
      </c>
      <c r="P4" s="2">
        <v>8458</v>
      </c>
      <c r="Q4" s="10"/>
      <c r="R4" s="2">
        <v>64938</v>
      </c>
      <c r="S4" s="2">
        <v>7716</v>
      </c>
      <c r="T4" s="10"/>
      <c r="U4" s="2">
        <v>26504</v>
      </c>
      <c r="V4" s="16">
        <f t="shared" ref="V4:V23" si="0">(W4*100)/398442</f>
        <v>0.34710196214254524</v>
      </c>
      <c r="W4" s="2">
        <v>1383</v>
      </c>
      <c r="X4" s="11">
        <f t="shared" ref="X4:X23" si="1">(W4*100)/23779</f>
        <v>5.8160561840279241</v>
      </c>
      <c r="Y4" s="7"/>
      <c r="Z4" s="2">
        <v>24395</v>
      </c>
      <c r="AA4" s="16">
        <f t="shared" ref="AA4:AA23" si="2">(AB4*100)/339780</f>
        <v>0.876743775384072</v>
      </c>
      <c r="AB4" s="2">
        <v>2979</v>
      </c>
      <c r="AC4" s="11">
        <f t="shared" ref="AC4:AC23" si="3">(AB4*100)/47893</f>
        <v>6.220115674524461</v>
      </c>
      <c r="AD4" s="26"/>
      <c r="AE4" s="2">
        <v>14040</v>
      </c>
      <c r="AF4" s="16">
        <f t="shared" ref="AF4:AF23" si="4">(AG4*100)/359768</f>
        <v>0.93254541815836878</v>
      </c>
      <c r="AG4" s="2">
        <v>3355</v>
      </c>
      <c r="AH4" s="16">
        <f t="shared" ref="AH4:AH23" si="5">(AG4*100)/71776</f>
        <v>4.6742643780650912</v>
      </c>
    </row>
    <row r="5" spans="1:34" x14ac:dyDescent="0.15">
      <c r="A5" s="10" t="s">
        <v>19</v>
      </c>
      <c r="B5" s="2">
        <v>78009</v>
      </c>
      <c r="C5" s="10"/>
      <c r="D5" s="2">
        <v>71693</v>
      </c>
      <c r="E5" s="2">
        <v>276.89999999999998</v>
      </c>
      <c r="F5" s="2">
        <v>0.39</v>
      </c>
      <c r="G5" s="10"/>
      <c r="H5" s="2">
        <v>48881</v>
      </c>
      <c r="I5" s="2">
        <v>265.39999999999998</v>
      </c>
      <c r="J5" s="2">
        <v>0.08</v>
      </c>
      <c r="K5" s="10"/>
      <c r="L5" s="2">
        <v>48881</v>
      </c>
      <c r="M5" s="2">
        <v>8306</v>
      </c>
      <c r="N5" s="10"/>
      <c r="O5" s="2">
        <v>48638</v>
      </c>
      <c r="P5" s="2">
        <v>8092</v>
      </c>
      <c r="Q5" s="10"/>
      <c r="R5" s="2">
        <v>48638</v>
      </c>
      <c r="S5" s="2">
        <v>7535</v>
      </c>
      <c r="T5" s="10"/>
      <c r="U5" s="2">
        <v>21061</v>
      </c>
      <c r="V5" s="16">
        <f t="shared" si="0"/>
        <v>0.33179233112975037</v>
      </c>
      <c r="W5" s="2">
        <v>1322</v>
      </c>
      <c r="X5" s="11">
        <f t="shared" si="1"/>
        <v>5.5595273140165693</v>
      </c>
      <c r="Y5" s="7"/>
      <c r="Z5" s="2">
        <v>10256</v>
      </c>
      <c r="AA5" s="16">
        <f t="shared" si="2"/>
        <v>0.57213491082465129</v>
      </c>
      <c r="AB5" s="2">
        <v>1944</v>
      </c>
      <c r="AC5" s="11">
        <f t="shared" si="3"/>
        <v>4.0590482951579565</v>
      </c>
      <c r="AD5" s="26"/>
      <c r="AE5" s="2">
        <v>17321</v>
      </c>
      <c r="AF5" s="16">
        <f t="shared" si="4"/>
        <v>1.1865980298414534</v>
      </c>
      <c r="AG5" s="2">
        <v>4269</v>
      </c>
      <c r="AH5" s="16">
        <f t="shared" si="5"/>
        <v>5.9476705305394564</v>
      </c>
    </row>
    <row r="6" spans="1:34" x14ac:dyDescent="0.15">
      <c r="A6" s="10" t="s">
        <v>20</v>
      </c>
      <c r="B6" s="2">
        <v>172319</v>
      </c>
      <c r="C6" s="10"/>
      <c r="D6" s="2">
        <v>165932</v>
      </c>
      <c r="E6" s="2">
        <v>276</v>
      </c>
      <c r="F6" s="2">
        <v>0.32</v>
      </c>
      <c r="G6" s="10"/>
      <c r="H6" s="2">
        <v>126860</v>
      </c>
      <c r="I6" s="2">
        <v>269.7</v>
      </c>
      <c r="J6" s="2">
        <v>7.0000000000000007E-2</v>
      </c>
      <c r="K6" s="10"/>
      <c r="L6" s="2">
        <v>126860</v>
      </c>
      <c r="M6" s="2">
        <v>14743</v>
      </c>
      <c r="N6" s="10"/>
      <c r="O6" s="2">
        <v>126200</v>
      </c>
      <c r="P6" s="2">
        <v>14218</v>
      </c>
      <c r="Q6" s="10"/>
      <c r="R6" s="2">
        <v>126200</v>
      </c>
      <c r="S6" s="2">
        <v>13011</v>
      </c>
      <c r="T6" s="10"/>
      <c r="U6" s="2">
        <v>48941</v>
      </c>
      <c r="V6" s="16">
        <f t="shared" si="0"/>
        <v>0.5631936392247805</v>
      </c>
      <c r="W6" s="2">
        <v>2244</v>
      </c>
      <c r="X6" s="11">
        <f t="shared" si="1"/>
        <v>9.4368981033685184</v>
      </c>
      <c r="Y6" s="7"/>
      <c r="Z6" s="2">
        <v>39131</v>
      </c>
      <c r="AA6" s="16">
        <f t="shared" si="2"/>
        <v>1.3017246453587616</v>
      </c>
      <c r="AB6" s="2">
        <v>4423</v>
      </c>
      <c r="AC6" s="11">
        <f t="shared" si="3"/>
        <v>9.2351700666068108</v>
      </c>
      <c r="AD6" s="26"/>
      <c r="AE6" s="2">
        <v>38128</v>
      </c>
      <c r="AF6" s="16">
        <f t="shared" si="4"/>
        <v>1.7633586088812792</v>
      </c>
      <c r="AG6" s="2">
        <v>6344</v>
      </c>
      <c r="AH6" s="16">
        <f t="shared" si="5"/>
        <v>8.83860900579581</v>
      </c>
    </row>
    <row r="7" spans="1:34" x14ac:dyDescent="0.15">
      <c r="A7" s="10" t="s">
        <v>21</v>
      </c>
      <c r="B7" s="2">
        <v>147293</v>
      </c>
      <c r="C7" s="10"/>
      <c r="D7" s="2">
        <v>141390</v>
      </c>
      <c r="E7" s="2">
        <v>286.7</v>
      </c>
      <c r="F7" s="2">
        <v>0.36</v>
      </c>
      <c r="G7" s="10"/>
      <c r="H7" s="2">
        <v>104743</v>
      </c>
      <c r="I7" s="2">
        <v>281</v>
      </c>
      <c r="J7" s="2">
        <v>7.0000000000000007E-2</v>
      </c>
      <c r="K7" s="10"/>
      <c r="L7" s="2">
        <v>104743</v>
      </c>
      <c r="M7" s="2">
        <v>13274</v>
      </c>
      <c r="N7" s="10"/>
      <c r="O7" s="2">
        <v>104167</v>
      </c>
      <c r="P7" s="2">
        <v>12815</v>
      </c>
      <c r="Q7" s="10"/>
      <c r="R7" s="2">
        <v>104167</v>
      </c>
      <c r="S7" s="2">
        <v>11817</v>
      </c>
      <c r="T7" s="10"/>
      <c r="U7" s="2">
        <v>31048</v>
      </c>
      <c r="V7" s="16">
        <f t="shared" si="0"/>
        <v>0.43193237660688383</v>
      </c>
      <c r="W7" s="2">
        <v>1721</v>
      </c>
      <c r="X7" s="11">
        <f t="shared" si="1"/>
        <v>7.2374784473695275</v>
      </c>
      <c r="Y7" s="7"/>
      <c r="Z7" s="2">
        <v>34457</v>
      </c>
      <c r="AA7" s="16">
        <f t="shared" si="2"/>
        <v>1.2596385896756725</v>
      </c>
      <c r="AB7" s="2">
        <v>4280</v>
      </c>
      <c r="AC7" s="11">
        <f t="shared" si="3"/>
        <v>8.9365878103271879</v>
      </c>
      <c r="AD7" s="26"/>
      <c r="AE7" s="2">
        <v>38662</v>
      </c>
      <c r="AF7" s="16">
        <f t="shared" si="4"/>
        <v>1.61659736274488</v>
      </c>
      <c r="AG7" s="2">
        <v>5816</v>
      </c>
      <c r="AH7" s="16">
        <f t="shared" si="5"/>
        <v>8.1029870708872043</v>
      </c>
    </row>
    <row r="8" spans="1:34" x14ac:dyDescent="0.15">
      <c r="A8" s="10" t="s">
        <v>22</v>
      </c>
      <c r="B8" s="2">
        <v>72548</v>
      </c>
      <c r="C8" s="10"/>
      <c r="D8" s="2">
        <v>67511</v>
      </c>
      <c r="E8" s="2">
        <v>268.3</v>
      </c>
      <c r="F8" s="2">
        <v>0.31</v>
      </c>
      <c r="G8" s="10"/>
      <c r="H8" s="2">
        <v>51886</v>
      </c>
      <c r="I8" s="2">
        <v>261.39999999999998</v>
      </c>
      <c r="J8" s="2">
        <v>0.06</v>
      </c>
      <c r="K8" s="10"/>
      <c r="L8" s="2">
        <v>51886</v>
      </c>
      <c r="M8" s="2">
        <v>6917</v>
      </c>
      <c r="N8" s="10"/>
      <c r="O8" s="2">
        <v>51622</v>
      </c>
      <c r="P8" s="2">
        <v>6689</v>
      </c>
      <c r="Q8" s="10"/>
      <c r="R8" s="2">
        <v>51622</v>
      </c>
      <c r="S8" s="2">
        <v>6113</v>
      </c>
      <c r="T8" s="10"/>
      <c r="U8" s="2">
        <v>23268</v>
      </c>
      <c r="V8" s="16">
        <f t="shared" si="0"/>
        <v>0.33053744334181639</v>
      </c>
      <c r="W8" s="2">
        <v>1317</v>
      </c>
      <c r="X8" s="11">
        <f t="shared" si="1"/>
        <v>5.5385003574582612</v>
      </c>
      <c r="Y8" s="7"/>
      <c r="Z8" s="2">
        <v>16817</v>
      </c>
      <c r="AA8" s="16">
        <f t="shared" si="2"/>
        <v>0.69957031020071814</v>
      </c>
      <c r="AB8" s="2">
        <v>2377</v>
      </c>
      <c r="AC8" s="11">
        <f t="shared" si="3"/>
        <v>4.9631470152214314</v>
      </c>
      <c r="AD8" s="26"/>
      <c r="AE8" s="2">
        <v>11537</v>
      </c>
      <c r="AF8" s="16">
        <f t="shared" si="4"/>
        <v>0.67237775455293414</v>
      </c>
      <c r="AG8" s="2">
        <v>2419</v>
      </c>
      <c r="AH8" s="16">
        <f t="shared" si="5"/>
        <v>3.3702073116362015</v>
      </c>
    </row>
    <row r="9" spans="1:34" x14ac:dyDescent="0.15">
      <c r="A9" s="10" t="s">
        <v>23</v>
      </c>
      <c r="B9" s="2">
        <v>118815</v>
      </c>
      <c r="C9" s="10"/>
      <c r="D9" s="2">
        <v>113618</v>
      </c>
      <c r="E9" s="2">
        <v>291</v>
      </c>
      <c r="F9" s="2">
        <v>0.43</v>
      </c>
      <c r="G9" s="10"/>
      <c r="H9" s="2">
        <v>79339</v>
      </c>
      <c r="I9" s="2">
        <v>279.89999999999998</v>
      </c>
      <c r="J9" s="2">
        <v>0.08</v>
      </c>
      <c r="K9" s="10"/>
      <c r="L9" s="2">
        <v>79339</v>
      </c>
      <c r="M9" s="2">
        <v>14645</v>
      </c>
      <c r="N9" s="10"/>
      <c r="O9" s="2">
        <v>78651</v>
      </c>
      <c r="P9" s="2">
        <v>14073</v>
      </c>
      <c r="Q9" s="10"/>
      <c r="R9" s="2">
        <v>78651</v>
      </c>
      <c r="S9" s="2">
        <v>13218</v>
      </c>
      <c r="T9" s="10"/>
      <c r="U9" s="2">
        <v>29870</v>
      </c>
      <c r="V9" s="16">
        <f t="shared" si="0"/>
        <v>0.48689646171839313</v>
      </c>
      <c r="W9" s="2">
        <v>1940</v>
      </c>
      <c r="X9" s="11">
        <f t="shared" si="1"/>
        <v>8.1584591446234072</v>
      </c>
      <c r="Y9" s="7"/>
      <c r="Z9" s="2">
        <v>32449</v>
      </c>
      <c r="AA9" s="16">
        <f t="shared" si="2"/>
        <v>2.0369062334451704</v>
      </c>
      <c r="AB9" s="2">
        <v>6921</v>
      </c>
      <c r="AC9" s="11">
        <f t="shared" si="3"/>
        <v>14.45096360637254</v>
      </c>
      <c r="AD9" s="26"/>
      <c r="AE9" s="2">
        <v>16332</v>
      </c>
      <c r="AF9" s="16">
        <f t="shared" si="4"/>
        <v>1.2110582375308532</v>
      </c>
      <c r="AG9" s="2">
        <v>4357</v>
      </c>
      <c r="AH9" s="16">
        <f t="shared" si="5"/>
        <v>6.0702741863575564</v>
      </c>
    </row>
    <row r="10" spans="1:34" x14ac:dyDescent="0.15">
      <c r="A10" s="10" t="s">
        <v>24</v>
      </c>
      <c r="B10" s="2">
        <v>50176</v>
      </c>
      <c r="C10" s="10"/>
      <c r="D10" s="2">
        <v>47015</v>
      </c>
      <c r="E10" s="2">
        <v>280.2</v>
      </c>
      <c r="F10" s="2">
        <v>0.35</v>
      </c>
      <c r="G10" s="10"/>
      <c r="H10" s="2">
        <v>34810</v>
      </c>
      <c r="I10" s="2">
        <v>272.7</v>
      </c>
      <c r="J10" s="2">
        <v>7.0000000000000007E-2</v>
      </c>
      <c r="K10" s="10"/>
      <c r="L10" s="2">
        <v>34810</v>
      </c>
      <c r="M10" s="2">
        <v>7227</v>
      </c>
      <c r="N10" s="10"/>
      <c r="O10" s="2">
        <v>34536</v>
      </c>
      <c r="P10" s="2">
        <v>6989</v>
      </c>
      <c r="Q10" s="10"/>
      <c r="R10" s="2">
        <v>34536</v>
      </c>
      <c r="S10" s="2">
        <v>6590</v>
      </c>
      <c r="T10" s="10"/>
      <c r="U10" s="2">
        <v>12577</v>
      </c>
      <c r="V10" s="16">
        <f t="shared" si="0"/>
        <v>0.2916359219158623</v>
      </c>
      <c r="W10" s="2">
        <v>1162</v>
      </c>
      <c r="X10" s="11">
        <f t="shared" si="1"/>
        <v>4.8866647041507214</v>
      </c>
      <c r="Y10" s="7"/>
      <c r="Z10" s="2">
        <v>11695</v>
      </c>
      <c r="AA10" s="16">
        <f t="shared" si="2"/>
        <v>0.75342868915180405</v>
      </c>
      <c r="AB10" s="2">
        <v>2560</v>
      </c>
      <c r="AC10" s="11">
        <f t="shared" si="3"/>
        <v>5.3452487837471026</v>
      </c>
      <c r="AD10" s="26"/>
      <c r="AE10" s="2">
        <v>10264</v>
      </c>
      <c r="AF10" s="16">
        <f t="shared" si="4"/>
        <v>0.79718040514998556</v>
      </c>
      <c r="AG10" s="2">
        <v>2868</v>
      </c>
      <c r="AH10" s="16">
        <f t="shared" si="5"/>
        <v>3.9957646009808294</v>
      </c>
    </row>
    <row r="11" spans="1:34" x14ac:dyDescent="0.15">
      <c r="A11" s="10" t="s">
        <v>25</v>
      </c>
      <c r="B11" s="2">
        <v>4728</v>
      </c>
      <c r="C11" s="10"/>
      <c r="D11" s="2">
        <v>4208</v>
      </c>
      <c r="E11" s="2">
        <v>238.6</v>
      </c>
      <c r="F11" s="2">
        <v>0.27</v>
      </c>
      <c r="G11" s="10"/>
      <c r="H11" s="2">
        <v>3381</v>
      </c>
      <c r="I11" s="2">
        <v>230.9</v>
      </c>
      <c r="J11" s="2">
        <v>0.05</v>
      </c>
      <c r="K11" s="10"/>
      <c r="L11" s="2">
        <v>3381</v>
      </c>
      <c r="M11" s="2">
        <v>753</v>
      </c>
      <c r="N11" s="10"/>
      <c r="O11" s="2">
        <v>3365</v>
      </c>
      <c r="P11" s="2">
        <v>737</v>
      </c>
      <c r="Q11" s="10"/>
      <c r="R11" s="2">
        <v>3365</v>
      </c>
      <c r="S11" s="2">
        <v>685</v>
      </c>
      <c r="T11" s="10"/>
      <c r="U11" s="2">
        <v>2400</v>
      </c>
      <c r="V11" s="16">
        <f t="shared" si="0"/>
        <v>8.25716164460574E-2</v>
      </c>
      <c r="W11" s="2">
        <v>329</v>
      </c>
      <c r="X11" s="11">
        <f t="shared" si="1"/>
        <v>1.38357374153665</v>
      </c>
      <c r="Y11" s="7"/>
      <c r="Z11" s="2">
        <v>366</v>
      </c>
      <c r="AA11" s="16">
        <f t="shared" si="2"/>
        <v>3.9437282947789747E-2</v>
      </c>
      <c r="AB11" s="2">
        <v>134</v>
      </c>
      <c r="AC11" s="11">
        <f t="shared" si="3"/>
        <v>0.27979036602426244</v>
      </c>
      <c r="AD11" s="26"/>
      <c r="AE11" s="2">
        <v>599</v>
      </c>
      <c r="AF11" s="16">
        <f t="shared" si="4"/>
        <v>6.170643303462231E-2</v>
      </c>
      <c r="AG11" s="2">
        <v>222</v>
      </c>
      <c r="AH11" s="16">
        <f t="shared" si="5"/>
        <v>0.30929558626839054</v>
      </c>
    </row>
    <row r="12" spans="1:34" x14ac:dyDescent="0.15">
      <c r="A12" s="10" t="s">
        <v>26</v>
      </c>
      <c r="B12" s="2">
        <v>88926</v>
      </c>
      <c r="C12" s="10"/>
      <c r="D12" s="2">
        <v>81368</v>
      </c>
      <c r="E12" s="2">
        <v>281.2</v>
      </c>
      <c r="F12" s="2">
        <v>0.38</v>
      </c>
      <c r="G12" s="10"/>
      <c r="H12" s="2">
        <v>59387</v>
      </c>
      <c r="I12" s="2">
        <v>274.3</v>
      </c>
      <c r="J12" s="2">
        <v>7.0000000000000007E-2</v>
      </c>
      <c r="K12" s="10"/>
      <c r="L12" s="2">
        <v>59387</v>
      </c>
      <c r="M12" s="2">
        <v>9496</v>
      </c>
      <c r="N12" s="10"/>
      <c r="O12" s="2">
        <v>59072</v>
      </c>
      <c r="P12" s="2">
        <v>9233</v>
      </c>
      <c r="Q12" s="10"/>
      <c r="R12" s="2">
        <v>59072</v>
      </c>
      <c r="S12" s="2">
        <v>8573</v>
      </c>
      <c r="T12" s="10"/>
      <c r="U12" s="2">
        <v>20788</v>
      </c>
      <c r="V12" s="16">
        <f t="shared" si="0"/>
        <v>0.31096119385004595</v>
      </c>
      <c r="W12" s="2">
        <v>1239</v>
      </c>
      <c r="X12" s="11">
        <f t="shared" si="1"/>
        <v>5.2104798351486608</v>
      </c>
      <c r="Y12" s="7"/>
      <c r="Z12" s="2">
        <v>22068</v>
      </c>
      <c r="AA12" s="16">
        <f t="shared" si="2"/>
        <v>1.1666372358584967</v>
      </c>
      <c r="AB12" s="2">
        <v>3964</v>
      </c>
      <c r="AC12" s="11">
        <f t="shared" si="3"/>
        <v>8.2767836635834051</v>
      </c>
      <c r="AD12" s="26"/>
      <c r="AE12" s="2">
        <v>16216</v>
      </c>
      <c r="AF12" s="16">
        <f t="shared" si="4"/>
        <v>0.93671477174178919</v>
      </c>
      <c r="AG12" s="2">
        <v>3370</v>
      </c>
      <c r="AH12" s="16">
        <f t="shared" si="5"/>
        <v>4.695162728488631</v>
      </c>
    </row>
    <row r="13" spans="1:34" x14ac:dyDescent="0.15">
      <c r="A13" s="10" t="s">
        <v>27</v>
      </c>
      <c r="B13" s="2">
        <v>53016</v>
      </c>
      <c r="C13" s="10"/>
      <c r="D13" s="2">
        <v>50461</v>
      </c>
      <c r="E13" s="2">
        <v>272.10000000000002</v>
      </c>
      <c r="F13" s="2">
        <v>0.32</v>
      </c>
      <c r="G13" s="10"/>
      <c r="H13" s="2">
        <v>38314</v>
      </c>
      <c r="I13" s="2">
        <v>265.3</v>
      </c>
      <c r="J13" s="2">
        <v>0.06</v>
      </c>
      <c r="K13" s="10"/>
      <c r="L13" s="2">
        <v>38314</v>
      </c>
      <c r="M13" s="2">
        <v>5384</v>
      </c>
      <c r="N13" s="10"/>
      <c r="O13" s="2">
        <v>38144</v>
      </c>
      <c r="P13" s="2">
        <v>5238</v>
      </c>
      <c r="Q13" s="10"/>
      <c r="R13" s="2">
        <v>38144</v>
      </c>
      <c r="S13" s="2">
        <v>4813</v>
      </c>
      <c r="T13" s="10"/>
      <c r="U13" s="2">
        <v>15964</v>
      </c>
      <c r="V13" s="16">
        <f t="shared" si="0"/>
        <v>0.25925981698716499</v>
      </c>
      <c r="W13" s="2">
        <v>1033</v>
      </c>
      <c r="X13" s="11">
        <f t="shared" si="1"/>
        <v>4.3441692249463815</v>
      </c>
      <c r="Y13" s="7"/>
      <c r="Z13" s="2">
        <v>12882</v>
      </c>
      <c r="AA13" s="16">
        <f t="shared" si="2"/>
        <v>0.60244864323974334</v>
      </c>
      <c r="AB13" s="2">
        <v>2047</v>
      </c>
      <c r="AC13" s="11">
        <f t="shared" si="3"/>
        <v>4.2741110391915313</v>
      </c>
      <c r="AD13" s="26"/>
      <c r="AE13" s="2">
        <v>9298</v>
      </c>
      <c r="AF13" s="16">
        <f t="shared" si="4"/>
        <v>0.48169931733783994</v>
      </c>
      <c r="AG13" s="2">
        <v>1733</v>
      </c>
      <c r="AH13" s="16">
        <f t="shared" si="5"/>
        <v>2.4144560855996433</v>
      </c>
    </row>
    <row r="14" spans="1:34" ht="14" thickBot="1" x14ac:dyDescent="0.2">
      <c r="A14" s="5" t="s">
        <v>28</v>
      </c>
      <c r="B14" s="6">
        <v>60107</v>
      </c>
      <c r="C14" s="5"/>
      <c r="D14" s="6">
        <v>57729</v>
      </c>
      <c r="E14" s="6">
        <v>281</v>
      </c>
      <c r="F14" s="6">
        <v>0.37</v>
      </c>
      <c r="G14" s="5"/>
      <c r="H14" s="6">
        <v>42239</v>
      </c>
      <c r="I14" s="6">
        <v>271.8</v>
      </c>
      <c r="J14" s="6">
        <v>7.0000000000000007E-2</v>
      </c>
      <c r="K14" s="5"/>
      <c r="L14" s="6">
        <v>42239</v>
      </c>
      <c r="M14" s="6">
        <v>9626</v>
      </c>
      <c r="N14" s="5"/>
      <c r="O14" s="6">
        <v>41890</v>
      </c>
      <c r="P14" s="6">
        <v>9324</v>
      </c>
      <c r="Q14" s="5"/>
      <c r="R14" s="6">
        <v>41890</v>
      </c>
      <c r="S14" s="6">
        <v>8795</v>
      </c>
      <c r="T14" s="5"/>
      <c r="U14" s="6">
        <v>17075</v>
      </c>
      <c r="V14" s="17">
        <f t="shared" si="0"/>
        <v>0.32777669020836159</v>
      </c>
      <c r="W14" s="6">
        <v>1306</v>
      </c>
      <c r="X14" s="12">
        <f t="shared" si="1"/>
        <v>5.4922410530299848</v>
      </c>
      <c r="Y14" s="8"/>
      <c r="Z14" s="6">
        <v>13108</v>
      </c>
      <c r="AA14" s="17">
        <f t="shared" si="2"/>
        <v>1.0680440284890222</v>
      </c>
      <c r="AB14" s="6">
        <v>3629</v>
      </c>
      <c r="AC14" s="12">
        <f t="shared" si="3"/>
        <v>7.5773077485227489</v>
      </c>
      <c r="AD14" s="25"/>
      <c r="AE14" s="6">
        <v>11707</v>
      </c>
      <c r="AF14" s="17">
        <f t="shared" si="4"/>
        <v>1.0729136554668564</v>
      </c>
      <c r="AG14" s="6">
        <v>3860</v>
      </c>
      <c r="AH14" s="17">
        <f t="shared" si="5"/>
        <v>5.3778421756576016</v>
      </c>
    </row>
    <row r="15" spans="1:34" x14ac:dyDescent="0.15">
      <c r="A15" t="s">
        <v>389</v>
      </c>
      <c r="B15" s="18">
        <v>85824</v>
      </c>
      <c r="D15" s="18">
        <v>81572</v>
      </c>
      <c r="E15" s="18">
        <v>311.2</v>
      </c>
      <c r="F15" s="18">
        <v>0.49</v>
      </c>
      <c r="H15" s="18">
        <v>52588</v>
      </c>
      <c r="I15" s="18">
        <v>311</v>
      </c>
      <c r="J15" s="18">
        <v>0.09</v>
      </c>
      <c r="L15" s="18">
        <v>52588</v>
      </c>
      <c r="M15" s="18">
        <v>6040</v>
      </c>
      <c r="O15" s="18">
        <v>52344</v>
      </c>
      <c r="P15" s="18">
        <v>5833</v>
      </c>
      <c r="R15" s="18">
        <v>52344</v>
      </c>
      <c r="S15" s="18">
        <v>5228</v>
      </c>
      <c r="U15" s="18">
        <v>8</v>
      </c>
      <c r="V15" s="46">
        <f t="shared" si="0"/>
        <v>1.0039102303472023E-3</v>
      </c>
      <c r="W15" s="18">
        <v>4</v>
      </c>
      <c r="X15" s="47">
        <f t="shared" si="1"/>
        <v>1.68215652466462E-2</v>
      </c>
      <c r="Y15" s="7"/>
      <c r="Z15" s="18">
        <v>52335</v>
      </c>
      <c r="AA15" s="16">
        <f t="shared" si="2"/>
        <v>1.5371711107187003</v>
      </c>
      <c r="AB15" s="18">
        <v>5223</v>
      </c>
      <c r="AC15" s="11">
        <f t="shared" si="3"/>
        <v>10.905560311527781</v>
      </c>
      <c r="AD15" s="1"/>
      <c r="AE15" s="18">
        <v>1</v>
      </c>
      <c r="AF15" s="46">
        <f t="shared" si="4"/>
        <v>2.7795690556136178E-4</v>
      </c>
      <c r="AG15" s="18">
        <v>1</v>
      </c>
      <c r="AH15" s="46">
        <f t="shared" si="5"/>
        <v>1.3932233615693269E-3</v>
      </c>
    </row>
    <row r="16" spans="1:34" x14ac:dyDescent="0.15">
      <c r="A16" t="s">
        <v>390</v>
      </c>
      <c r="B16" s="2">
        <v>81924</v>
      </c>
      <c r="D16" s="2">
        <v>76538</v>
      </c>
      <c r="E16" s="2">
        <v>309</v>
      </c>
      <c r="F16" s="2">
        <v>0.42</v>
      </c>
      <c r="H16" s="2">
        <v>52270</v>
      </c>
      <c r="I16" s="2">
        <v>309</v>
      </c>
      <c r="J16" s="2">
        <v>0.09</v>
      </c>
      <c r="L16" s="2">
        <v>52270</v>
      </c>
      <c r="M16" s="2">
        <v>5944</v>
      </c>
      <c r="O16" s="2">
        <v>52004</v>
      </c>
      <c r="P16" s="2">
        <v>5719</v>
      </c>
      <c r="R16" s="2">
        <v>52004</v>
      </c>
      <c r="S16" s="2">
        <v>5063</v>
      </c>
      <c r="U16" s="2">
        <v>10</v>
      </c>
      <c r="V16" s="46">
        <f t="shared" si="0"/>
        <v>1.0039102303472023E-3</v>
      </c>
      <c r="W16" s="2">
        <v>4</v>
      </c>
      <c r="X16" s="47">
        <f t="shared" si="1"/>
        <v>1.68215652466462E-2</v>
      </c>
      <c r="Y16" s="7"/>
      <c r="Z16" s="2">
        <v>51988</v>
      </c>
      <c r="AA16" s="16">
        <f t="shared" si="2"/>
        <v>1.4871387368297133</v>
      </c>
      <c r="AB16" s="2">
        <v>5053</v>
      </c>
      <c r="AC16" s="11">
        <f t="shared" si="3"/>
        <v>10.550602384482074</v>
      </c>
      <c r="AD16" s="1"/>
      <c r="AE16" s="2">
        <v>6</v>
      </c>
      <c r="AF16" s="46">
        <f t="shared" si="4"/>
        <v>1.6677414333681707E-3</v>
      </c>
      <c r="AG16" s="2">
        <v>6</v>
      </c>
      <c r="AH16" s="46">
        <f t="shared" si="5"/>
        <v>8.3593401694159603E-3</v>
      </c>
    </row>
    <row r="17" spans="1:34" x14ac:dyDescent="0.15">
      <c r="A17" t="s">
        <v>391</v>
      </c>
      <c r="B17" s="2">
        <v>130</v>
      </c>
      <c r="D17" s="2">
        <v>41</v>
      </c>
      <c r="E17" s="2">
        <v>325.10000000000002</v>
      </c>
      <c r="F17" s="2">
        <v>2.74</v>
      </c>
      <c r="H17" s="2">
        <v>13</v>
      </c>
      <c r="I17" s="2">
        <v>267.89999999999998</v>
      </c>
      <c r="J17" s="2">
        <v>0.09</v>
      </c>
      <c r="L17" s="32">
        <v>13</v>
      </c>
      <c r="M17" s="32">
        <v>10</v>
      </c>
      <c r="N17" s="42"/>
      <c r="O17" s="32">
        <v>13</v>
      </c>
      <c r="P17" s="32">
        <v>10</v>
      </c>
      <c r="Q17" s="42"/>
      <c r="R17" s="32">
        <v>13</v>
      </c>
      <c r="S17" s="32">
        <v>10</v>
      </c>
      <c r="T17" s="42"/>
      <c r="U17" s="43">
        <v>5</v>
      </c>
      <c r="V17" s="29">
        <f t="shared" si="0"/>
        <v>5.0195511517360113E-4</v>
      </c>
      <c r="W17" s="32">
        <v>2</v>
      </c>
      <c r="X17" s="33">
        <f t="shared" si="1"/>
        <v>8.4107826233231001E-3</v>
      </c>
      <c r="Y17" s="44"/>
      <c r="Z17" s="32">
        <v>6</v>
      </c>
      <c r="AA17" s="29">
        <f t="shared" si="2"/>
        <v>1.7658484901995409E-3</v>
      </c>
      <c r="AB17" s="32">
        <v>6</v>
      </c>
      <c r="AC17" s="33">
        <f t="shared" si="3"/>
        <v>1.2527926836907273E-2</v>
      </c>
      <c r="AD17" s="45"/>
      <c r="AE17" s="32">
        <v>2</v>
      </c>
      <c r="AF17" s="29">
        <f t="shared" si="4"/>
        <v>5.5591381112272357E-4</v>
      </c>
      <c r="AG17" s="32">
        <v>2</v>
      </c>
      <c r="AH17" s="29">
        <f t="shared" si="5"/>
        <v>2.7864467231386537E-3</v>
      </c>
    </row>
    <row r="18" spans="1:34" x14ac:dyDescent="0.15">
      <c r="A18" t="s">
        <v>392</v>
      </c>
      <c r="B18" s="2">
        <v>56565</v>
      </c>
      <c r="D18" s="2">
        <v>52378</v>
      </c>
      <c r="E18" s="2">
        <v>324.60000000000002</v>
      </c>
      <c r="F18" s="2">
        <v>0.63</v>
      </c>
      <c r="H18" s="2">
        <v>31134</v>
      </c>
      <c r="I18" s="2">
        <v>324.2</v>
      </c>
      <c r="J18" s="2">
        <v>0.11</v>
      </c>
      <c r="L18" s="2">
        <v>31134</v>
      </c>
      <c r="M18" s="2">
        <v>7789</v>
      </c>
      <c r="O18" s="2">
        <v>30773</v>
      </c>
      <c r="P18" s="2">
        <v>7481</v>
      </c>
      <c r="R18" s="2">
        <v>30773</v>
      </c>
      <c r="S18" s="2">
        <v>7259</v>
      </c>
      <c r="U18" s="2">
        <v>8</v>
      </c>
      <c r="V18" s="46">
        <f t="shared" si="0"/>
        <v>1.0039102303472023E-3</v>
      </c>
      <c r="W18" s="2">
        <v>4</v>
      </c>
      <c r="X18" s="47">
        <f t="shared" si="1"/>
        <v>1.68215652466462E-2</v>
      </c>
      <c r="Y18" s="7"/>
      <c r="Z18" s="2">
        <v>7</v>
      </c>
      <c r="AA18" s="46">
        <f t="shared" si="2"/>
        <v>1.4715404084996173E-3</v>
      </c>
      <c r="AB18" s="2">
        <v>5</v>
      </c>
      <c r="AC18" s="47">
        <f t="shared" si="3"/>
        <v>1.043993903075606E-2</v>
      </c>
      <c r="AD18" s="1"/>
      <c r="AE18" s="2">
        <v>30758</v>
      </c>
      <c r="AF18" s="16">
        <f t="shared" si="4"/>
        <v>2.0151875653198728</v>
      </c>
      <c r="AG18" s="2">
        <v>7250</v>
      </c>
      <c r="AH18" s="16">
        <f t="shared" si="5"/>
        <v>10.10086937137762</v>
      </c>
    </row>
    <row r="19" spans="1:34" x14ac:dyDescent="0.15">
      <c r="A19" t="s">
        <v>393</v>
      </c>
      <c r="B19" s="2">
        <v>92110</v>
      </c>
      <c r="D19" s="2">
        <v>87706</v>
      </c>
      <c r="E19" s="2">
        <v>323.7</v>
      </c>
      <c r="F19" s="2">
        <v>0.42</v>
      </c>
      <c r="H19" s="2">
        <v>62629</v>
      </c>
      <c r="I19" s="2">
        <v>323.60000000000002</v>
      </c>
      <c r="J19" s="2">
        <v>0.09</v>
      </c>
      <c r="L19" s="2">
        <v>62629</v>
      </c>
      <c r="M19" s="2">
        <v>11588</v>
      </c>
      <c r="O19" s="2">
        <v>62152</v>
      </c>
      <c r="P19" s="2">
        <v>11189</v>
      </c>
      <c r="R19" s="2">
        <v>62152</v>
      </c>
      <c r="S19" s="2">
        <v>10653</v>
      </c>
      <c r="U19" s="2">
        <v>23</v>
      </c>
      <c r="V19" s="46">
        <f t="shared" si="0"/>
        <v>3.2627082486284078E-3</v>
      </c>
      <c r="W19" s="2">
        <v>13</v>
      </c>
      <c r="X19" s="47">
        <f t="shared" si="1"/>
        <v>5.4670087051600154E-2</v>
      </c>
      <c r="Y19" s="7"/>
      <c r="Z19" s="2">
        <v>0</v>
      </c>
      <c r="AA19" s="46">
        <f t="shared" si="2"/>
        <v>0</v>
      </c>
      <c r="AB19" s="2">
        <v>0</v>
      </c>
      <c r="AC19" s="47">
        <f t="shared" si="3"/>
        <v>0</v>
      </c>
      <c r="AD19" s="1"/>
      <c r="AE19" s="2">
        <v>62129</v>
      </c>
      <c r="AF19" s="16">
        <f t="shared" si="4"/>
        <v>2.9574614751728894</v>
      </c>
      <c r="AG19" s="2">
        <v>10640</v>
      </c>
      <c r="AH19" s="16">
        <f t="shared" si="5"/>
        <v>14.823896567097638</v>
      </c>
    </row>
    <row r="20" spans="1:34" x14ac:dyDescent="0.15">
      <c r="A20" t="s">
        <v>394</v>
      </c>
      <c r="B20" s="2">
        <v>114431</v>
      </c>
      <c r="D20" s="2">
        <v>97958</v>
      </c>
      <c r="E20" s="2">
        <v>323.7</v>
      </c>
      <c r="F20" s="2">
        <v>0.42</v>
      </c>
      <c r="H20" s="2">
        <v>69823</v>
      </c>
      <c r="I20" s="2">
        <v>323.7</v>
      </c>
      <c r="J20" s="2">
        <v>0.09</v>
      </c>
      <c r="L20" s="2">
        <v>69823</v>
      </c>
      <c r="M20" s="2">
        <v>12531</v>
      </c>
      <c r="O20" s="2">
        <v>69327</v>
      </c>
      <c r="P20" s="2">
        <v>12093</v>
      </c>
      <c r="R20" s="2">
        <v>69327</v>
      </c>
      <c r="S20" s="2">
        <v>11545</v>
      </c>
      <c r="U20" s="2">
        <v>9</v>
      </c>
      <c r="V20" s="46">
        <f t="shared" si="0"/>
        <v>1.2548877879340029E-3</v>
      </c>
      <c r="W20" s="2">
        <v>5</v>
      </c>
      <c r="X20" s="47">
        <f t="shared" si="1"/>
        <v>2.102695655830775E-2</v>
      </c>
      <c r="Y20" s="7"/>
      <c r="Z20" s="2">
        <v>0</v>
      </c>
      <c r="AA20" s="46">
        <f t="shared" si="2"/>
        <v>0</v>
      </c>
      <c r="AB20" s="2">
        <v>0</v>
      </c>
      <c r="AC20" s="47">
        <f t="shared" si="3"/>
        <v>0</v>
      </c>
      <c r="AD20" s="1"/>
      <c r="AE20" s="2">
        <v>69318</v>
      </c>
      <c r="AF20" s="16">
        <f t="shared" si="4"/>
        <v>3.2076226901781149</v>
      </c>
      <c r="AG20" s="2">
        <v>11540</v>
      </c>
      <c r="AH20" s="16">
        <f t="shared" si="5"/>
        <v>16.077797592510031</v>
      </c>
    </row>
    <row r="21" spans="1:34" x14ac:dyDescent="0.15">
      <c r="A21" t="s">
        <v>395</v>
      </c>
      <c r="B21" s="2">
        <v>77522</v>
      </c>
      <c r="D21" s="2">
        <v>76578</v>
      </c>
      <c r="E21" s="2">
        <v>197.5</v>
      </c>
      <c r="F21" s="2">
        <v>0.14000000000000001</v>
      </c>
      <c r="H21" s="2">
        <v>66763</v>
      </c>
      <c r="I21" s="2">
        <v>196.2</v>
      </c>
      <c r="J21" s="2">
        <v>0.03</v>
      </c>
      <c r="L21" s="2">
        <v>66763</v>
      </c>
      <c r="M21" s="2">
        <v>4725</v>
      </c>
      <c r="O21" s="2">
        <v>66405</v>
      </c>
      <c r="P21" s="2">
        <v>4478</v>
      </c>
      <c r="R21" s="2">
        <v>66405</v>
      </c>
      <c r="S21" s="2">
        <v>3921</v>
      </c>
      <c r="U21" s="2">
        <v>66399</v>
      </c>
      <c r="V21" s="16">
        <f t="shared" si="0"/>
        <v>0.98257713795232426</v>
      </c>
      <c r="W21" s="2">
        <v>3915</v>
      </c>
      <c r="X21" s="11">
        <f t="shared" si="1"/>
        <v>16.46410698515497</v>
      </c>
      <c r="Y21" s="7"/>
      <c r="Z21" s="2">
        <v>3</v>
      </c>
      <c r="AA21" s="46">
        <f t="shared" si="2"/>
        <v>8.8292424509977044E-4</v>
      </c>
      <c r="AB21" s="2">
        <v>3</v>
      </c>
      <c r="AC21" s="47">
        <f t="shared" si="3"/>
        <v>6.2639634184536363E-3</v>
      </c>
      <c r="AD21" s="1"/>
      <c r="AE21" s="2">
        <v>3</v>
      </c>
      <c r="AF21" s="46">
        <f t="shared" si="4"/>
        <v>8.3387071668408535E-4</v>
      </c>
      <c r="AG21" s="2">
        <v>3</v>
      </c>
      <c r="AH21" s="46">
        <f t="shared" si="5"/>
        <v>4.1796700847079801E-3</v>
      </c>
    </row>
    <row r="22" spans="1:34" x14ac:dyDescent="0.15">
      <c r="A22" t="s">
        <v>396</v>
      </c>
      <c r="B22" s="2">
        <v>42004</v>
      </c>
      <c r="D22" s="2">
        <v>41492</v>
      </c>
      <c r="E22" s="2">
        <v>196.1</v>
      </c>
      <c r="F22" s="2">
        <v>0.13</v>
      </c>
      <c r="H22" s="2">
        <v>36422</v>
      </c>
      <c r="I22" s="2">
        <v>195.9</v>
      </c>
      <c r="J22" s="2">
        <v>0.03</v>
      </c>
      <c r="L22" s="2">
        <v>36422</v>
      </c>
      <c r="M22" s="2">
        <v>2168</v>
      </c>
      <c r="O22" s="2">
        <v>36275</v>
      </c>
      <c r="P22" s="2">
        <v>2058</v>
      </c>
      <c r="R22" s="2">
        <v>36275</v>
      </c>
      <c r="S22" s="2">
        <v>1729</v>
      </c>
      <c r="U22" s="2">
        <v>36263</v>
      </c>
      <c r="V22" s="16">
        <f t="shared" si="0"/>
        <v>0.43143042149171024</v>
      </c>
      <c r="W22" s="2">
        <v>1719</v>
      </c>
      <c r="X22" s="11">
        <f t="shared" si="1"/>
        <v>7.2290676647462044</v>
      </c>
      <c r="Y22" s="7"/>
      <c r="Z22" s="2">
        <v>3</v>
      </c>
      <c r="AA22" s="46">
        <f t="shared" si="2"/>
        <v>8.8292424509977044E-4</v>
      </c>
      <c r="AB22" s="2">
        <v>3</v>
      </c>
      <c r="AC22" s="47">
        <f t="shared" si="3"/>
        <v>6.2639634184536363E-3</v>
      </c>
      <c r="AD22" s="1"/>
      <c r="AE22" s="2">
        <v>9</v>
      </c>
      <c r="AF22" s="46">
        <f t="shared" si="4"/>
        <v>1.9456983389295323E-3</v>
      </c>
      <c r="AG22" s="2">
        <v>7</v>
      </c>
      <c r="AH22" s="46">
        <f t="shared" si="5"/>
        <v>9.7525635309852875E-3</v>
      </c>
    </row>
    <row r="23" spans="1:34" ht="14" thickBot="1" x14ac:dyDescent="0.2">
      <c r="A23" s="5" t="s">
        <v>397</v>
      </c>
      <c r="B23" s="6">
        <v>27894</v>
      </c>
      <c r="C23" s="5"/>
      <c r="D23" s="6">
        <v>27540</v>
      </c>
      <c r="E23" s="6">
        <v>196.1</v>
      </c>
      <c r="F23" s="6">
        <v>0.13</v>
      </c>
      <c r="G23" s="5"/>
      <c r="H23" s="6">
        <v>24239</v>
      </c>
      <c r="I23" s="6">
        <v>195.9</v>
      </c>
      <c r="J23" s="6">
        <v>0.03</v>
      </c>
      <c r="K23" s="5"/>
      <c r="L23" s="6">
        <v>24239</v>
      </c>
      <c r="M23" s="6">
        <v>1682</v>
      </c>
      <c r="N23" s="5"/>
      <c r="O23" s="6">
        <v>24153</v>
      </c>
      <c r="P23" s="6">
        <v>1612</v>
      </c>
      <c r="Q23" s="5"/>
      <c r="R23" s="6">
        <v>24153</v>
      </c>
      <c r="S23" s="6">
        <v>1399</v>
      </c>
      <c r="T23" s="5"/>
      <c r="U23" s="6">
        <v>24149</v>
      </c>
      <c r="V23" s="17">
        <f t="shared" si="0"/>
        <v>0.35011369283358684</v>
      </c>
      <c r="W23" s="6">
        <v>1395</v>
      </c>
      <c r="X23" s="12">
        <f t="shared" si="1"/>
        <v>5.8665208797678625</v>
      </c>
      <c r="Y23" s="8"/>
      <c r="Z23" s="6">
        <v>1</v>
      </c>
      <c r="AA23" s="48">
        <f t="shared" si="2"/>
        <v>2.9430808169992348E-4</v>
      </c>
      <c r="AB23" s="6">
        <v>1</v>
      </c>
      <c r="AC23" s="49">
        <f t="shared" si="3"/>
        <v>2.0879878061512121E-3</v>
      </c>
      <c r="AD23" s="25"/>
      <c r="AE23" s="6">
        <v>3</v>
      </c>
      <c r="AF23" s="48">
        <f t="shared" si="4"/>
        <v>8.3387071668408535E-4</v>
      </c>
      <c r="AG23" s="6">
        <v>3</v>
      </c>
      <c r="AH23" s="48">
        <f t="shared" si="5"/>
        <v>4.1796700847079801E-3</v>
      </c>
    </row>
    <row r="24" spans="1:34" x14ac:dyDescent="0.15">
      <c r="A24" s="24" t="s">
        <v>29</v>
      </c>
      <c r="B24" s="1">
        <v>1590047</v>
      </c>
      <c r="C24" s="1"/>
      <c r="D24" s="1">
        <v>1501298</v>
      </c>
      <c r="G24" s="1"/>
      <c r="H24" s="1">
        <v>1104687</v>
      </c>
      <c r="I24" s="1">
        <v>5652.8</v>
      </c>
      <c r="K24" s="1"/>
      <c r="L24" s="1">
        <v>1104687</v>
      </c>
      <c r="M24" s="1">
        <v>160260</v>
      </c>
      <c r="N24" s="1"/>
      <c r="O24" s="1">
        <v>1097989</v>
      </c>
      <c r="P24" s="1">
        <v>154700</v>
      </c>
      <c r="Q24" s="1"/>
      <c r="R24" s="1">
        <v>1097989</v>
      </c>
      <c r="S24" s="1">
        <v>143447</v>
      </c>
      <c r="T24" s="1"/>
      <c r="U24" s="1">
        <v>398442</v>
      </c>
      <c r="V24" s="13">
        <f>SUM(V3:V23)</f>
        <v>5.9679953418565308</v>
      </c>
      <c r="W24" s="1">
        <v>23779</v>
      </c>
      <c r="X24" s="13">
        <f>SUM(X3:X23)</f>
        <v>100.00000000000001</v>
      </c>
      <c r="Z24" s="1">
        <v>339780</v>
      </c>
      <c r="AA24" s="13">
        <f>SUM(AA3:AA23)</f>
        <v>14.095296956854433</v>
      </c>
      <c r="AB24" s="1">
        <v>47893</v>
      </c>
      <c r="AC24" s="13">
        <f>SUM(AC3:AC23)</f>
        <v>99.999999999999986</v>
      </c>
      <c r="AD24" s="1"/>
      <c r="AE24" s="1">
        <v>359768</v>
      </c>
      <c r="AF24" s="13">
        <f>SUM(AF3:AF23)</f>
        <v>19.950634853572296</v>
      </c>
      <c r="AG24" s="1">
        <v>71776</v>
      </c>
      <c r="AH24" s="13">
        <f>SUM(AH3:AH23)</f>
        <v>100</v>
      </c>
    </row>
    <row r="27" spans="1:34" x14ac:dyDescent="0.15">
      <c r="C27" s="1"/>
      <c r="E27"/>
      <c r="G27" s="1"/>
      <c r="H27"/>
      <c r="R27"/>
      <c r="T27" s="1"/>
      <c r="U27"/>
      <c r="W27" s="1"/>
      <c r="X27"/>
      <c r="Y27"/>
      <c r="AA27"/>
      <c r="AB27"/>
    </row>
    <row r="28" spans="1:34" x14ac:dyDescent="0.15">
      <c r="C28" s="1"/>
      <c r="E28"/>
      <c r="G28" s="1"/>
      <c r="H28"/>
      <c r="X28"/>
      <c r="Y28"/>
      <c r="AA28"/>
      <c r="AB28"/>
    </row>
  </sheetData>
  <mergeCells count="8">
    <mergeCell ref="U1:X1"/>
    <mergeCell ref="Z1:AC1"/>
    <mergeCell ref="AE1:AH1"/>
    <mergeCell ref="D1:F1"/>
    <mergeCell ref="H1:J1"/>
    <mergeCell ref="L1:M1"/>
    <mergeCell ref="O1:P1"/>
    <mergeCell ref="R1:S1"/>
  </mergeCell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X45"/>
  <sheetViews>
    <sheetView zoomScale="111" zoomScaleNormal="111" zoomScalePageLayoutView="111" workbookViewId="0">
      <selection activeCell="A15" sqref="A15:A23"/>
    </sheetView>
  </sheetViews>
  <sheetFormatPr baseColWidth="10" defaultColWidth="9.1640625" defaultRowHeight="13" x14ac:dyDescent="0.15"/>
  <cols>
    <col min="1" max="1" width="25.6640625" style="1" customWidth="1"/>
    <col min="2" max="2" width="12.6640625" style="1" customWidth="1"/>
    <col min="3" max="3" width="29.6640625" style="1" customWidth="1"/>
    <col min="4" max="4" width="22.5" style="1" customWidth="1"/>
    <col min="5" max="5" width="23.5" style="1" customWidth="1"/>
    <col min="6" max="6" width="26" style="1" customWidth="1"/>
    <col min="7" max="7" width="5.33203125" style="1" customWidth="1"/>
    <col min="8" max="23" width="9.1640625" style="1"/>
    <col min="24" max="24" width="2.83203125" style="1" customWidth="1"/>
    <col min="25" max="25" width="12" style="1" customWidth="1"/>
    <col min="26" max="26" width="12" style="45" customWidth="1"/>
    <col min="27" max="36" width="12" style="1" customWidth="1"/>
    <col min="37" max="51" width="12" style="45" customWidth="1"/>
    <col min="52" max="1012" width="9.1640625" style="1"/>
  </cols>
  <sheetData>
    <row r="1" spans="1:1012" x14ac:dyDescent="0.15">
      <c r="A1" s="15" t="s">
        <v>0</v>
      </c>
      <c r="B1" s="15" t="s">
        <v>30</v>
      </c>
      <c r="C1" s="15" t="s">
        <v>31</v>
      </c>
      <c r="D1" s="15" t="s">
        <v>32</v>
      </c>
      <c r="E1" s="27" t="s">
        <v>33</v>
      </c>
      <c r="F1" s="15" t="s">
        <v>34</v>
      </c>
      <c r="G1" s="26"/>
      <c r="H1" s="84" t="s">
        <v>35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77"/>
      <c r="Y1" s="85" t="s">
        <v>36</v>
      </c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</row>
    <row r="2" spans="1:1012" ht="14" thickBot="1" x14ac:dyDescent="0.2">
      <c r="A2" s="23" t="s">
        <v>10</v>
      </c>
      <c r="B2" s="23" t="s">
        <v>37</v>
      </c>
      <c r="C2" s="23" t="s">
        <v>38</v>
      </c>
      <c r="D2" s="23" t="s">
        <v>39</v>
      </c>
      <c r="E2" s="23" t="s">
        <v>40</v>
      </c>
      <c r="F2" s="23" t="s">
        <v>41</v>
      </c>
      <c r="G2" s="23"/>
      <c r="H2" s="23" t="s">
        <v>42</v>
      </c>
      <c r="I2" s="50" t="s">
        <v>43</v>
      </c>
      <c r="J2" s="50" t="s">
        <v>44</v>
      </c>
      <c r="K2" s="50" t="s">
        <v>45</v>
      </c>
      <c r="L2" s="50" t="s">
        <v>46</v>
      </c>
      <c r="M2" s="50" t="s">
        <v>47</v>
      </c>
      <c r="N2" s="50" t="s">
        <v>48</v>
      </c>
      <c r="O2" s="23" t="s">
        <v>49</v>
      </c>
      <c r="P2" s="23" t="s">
        <v>50</v>
      </c>
      <c r="Q2" s="23" t="s">
        <v>51</v>
      </c>
      <c r="R2" s="23" t="s">
        <v>52</v>
      </c>
      <c r="S2" s="23" t="s">
        <v>53</v>
      </c>
      <c r="T2" s="23" t="s">
        <v>54</v>
      </c>
      <c r="U2" s="23" t="s">
        <v>55</v>
      </c>
      <c r="V2" s="23" t="s">
        <v>56</v>
      </c>
      <c r="W2" s="23" t="s">
        <v>57</v>
      </c>
      <c r="Y2" s="28" t="s">
        <v>58</v>
      </c>
      <c r="Z2" s="52" t="s">
        <v>59</v>
      </c>
      <c r="AA2" s="28" t="s">
        <v>60</v>
      </c>
      <c r="AB2" s="28" t="s">
        <v>61</v>
      </c>
      <c r="AC2" s="28" t="s">
        <v>62</v>
      </c>
      <c r="AD2" s="28" t="s">
        <v>63</v>
      </c>
      <c r="AE2" s="28" t="s">
        <v>64</v>
      </c>
      <c r="AF2" s="28" t="s">
        <v>65</v>
      </c>
      <c r="AG2" s="28" t="s">
        <v>66</v>
      </c>
      <c r="AH2" s="28" t="s">
        <v>67</v>
      </c>
      <c r="AI2" s="28" t="s">
        <v>68</v>
      </c>
      <c r="AJ2" s="28" t="s">
        <v>69</v>
      </c>
      <c r="AK2" s="52" t="s">
        <v>70</v>
      </c>
      <c r="AL2" s="52" t="s">
        <v>71</v>
      </c>
      <c r="AM2" s="52" t="s">
        <v>72</v>
      </c>
      <c r="AN2" s="52" t="s">
        <v>73</v>
      </c>
      <c r="AO2" s="52" t="s">
        <v>74</v>
      </c>
      <c r="AP2" s="52" t="s">
        <v>75</v>
      </c>
      <c r="AQ2" s="52" t="s">
        <v>76</v>
      </c>
      <c r="AR2" s="52" t="s">
        <v>77</v>
      </c>
      <c r="AS2" s="52" t="s">
        <v>78</v>
      </c>
      <c r="AT2" s="52" t="s">
        <v>79</v>
      </c>
      <c r="AU2" s="52" t="s">
        <v>80</v>
      </c>
      <c r="AV2" s="52" t="s">
        <v>81</v>
      </c>
      <c r="AW2" s="52" t="s">
        <v>82</v>
      </c>
      <c r="AX2" s="52" t="s">
        <v>83</v>
      </c>
      <c r="AY2" s="52" t="s">
        <v>84</v>
      </c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</row>
    <row r="3" spans="1:1012" x14ac:dyDescent="0.15">
      <c r="A3" s="10" t="s">
        <v>17</v>
      </c>
      <c r="B3" s="1">
        <f>'Merge and Dereplication Data'!U3</f>
        <v>22072</v>
      </c>
      <c r="C3" s="1">
        <f t="shared" ref="C3:C23" si="0">SUM(H3:W3)</f>
        <v>20339</v>
      </c>
      <c r="D3" s="1">
        <f t="shared" ref="D3:D23" si="1">ROUND(C3/B3*100,2)</f>
        <v>92.15</v>
      </c>
      <c r="E3" s="1">
        <f>SUM(Y3:AY3)</f>
        <v>783</v>
      </c>
      <c r="F3" s="1">
        <f t="shared" ref="F3" si="2">ROUND((C3+E3)/B3*100,2)</f>
        <v>95.7</v>
      </c>
      <c r="H3" s="1">
        <v>0</v>
      </c>
      <c r="I3" s="45">
        <v>19</v>
      </c>
      <c r="J3" s="45">
        <v>29</v>
      </c>
      <c r="K3" s="45">
        <v>44</v>
      </c>
      <c r="L3" s="45">
        <v>35</v>
      </c>
      <c r="M3" s="45">
        <v>17065</v>
      </c>
      <c r="N3" s="45">
        <v>3142</v>
      </c>
      <c r="O3" s="1">
        <v>1</v>
      </c>
      <c r="P3" s="1">
        <v>0</v>
      </c>
      <c r="Q3" s="1">
        <v>3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1</v>
      </c>
      <c r="Y3" s="1">
        <v>0</v>
      </c>
      <c r="Z3" s="45">
        <v>123</v>
      </c>
      <c r="AA3" s="1">
        <v>2</v>
      </c>
      <c r="AB3" s="1">
        <v>1</v>
      </c>
      <c r="AC3" s="1">
        <v>0</v>
      </c>
      <c r="AD3" s="1">
        <v>0</v>
      </c>
      <c r="AE3" s="1">
        <v>0</v>
      </c>
      <c r="AF3" s="1">
        <v>0</v>
      </c>
      <c r="AG3" s="1">
        <v>2</v>
      </c>
      <c r="AH3" s="1">
        <v>0</v>
      </c>
      <c r="AI3" s="1">
        <v>0</v>
      </c>
      <c r="AJ3" s="1">
        <v>0</v>
      </c>
      <c r="AK3" s="45">
        <v>634</v>
      </c>
      <c r="AL3" s="45">
        <v>0</v>
      </c>
      <c r="AM3" s="45">
        <v>0</v>
      </c>
      <c r="AN3" s="45">
        <v>0</v>
      </c>
      <c r="AO3" s="45">
        <v>1</v>
      </c>
      <c r="AP3" s="45">
        <v>6</v>
      </c>
      <c r="AQ3" s="45">
        <v>3</v>
      </c>
      <c r="AR3" s="45">
        <v>2</v>
      </c>
      <c r="AS3" s="45">
        <v>2</v>
      </c>
      <c r="AT3" s="45">
        <v>2</v>
      </c>
      <c r="AU3" s="45">
        <v>0</v>
      </c>
      <c r="AV3" s="45">
        <v>1</v>
      </c>
      <c r="AW3" s="45">
        <v>4</v>
      </c>
      <c r="AX3" s="45">
        <v>0</v>
      </c>
      <c r="AY3" s="45">
        <v>0</v>
      </c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</row>
    <row r="4" spans="1:1012" x14ac:dyDescent="0.15">
      <c r="A4" s="10" t="s">
        <v>18</v>
      </c>
      <c r="B4" s="1">
        <f>'Merge and Dereplication Data'!U4</f>
        <v>26504</v>
      </c>
      <c r="C4" s="1">
        <f t="shared" si="0"/>
        <v>24963</v>
      </c>
      <c r="D4" s="1">
        <f t="shared" si="1"/>
        <v>94.19</v>
      </c>
      <c r="E4" s="1">
        <f t="shared" ref="E4:E23" si="3">SUM(Y4:AY4)</f>
        <v>734</v>
      </c>
      <c r="F4" s="1">
        <f t="shared" ref="F4:F23" si="4">ROUND((C4+E4)/B4*100,2)</f>
        <v>96.96</v>
      </c>
      <c r="H4" s="1">
        <v>0</v>
      </c>
      <c r="I4" s="45">
        <v>41</v>
      </c>
      <c r="J4" s="45">
        <v>40</v>
      </c>
      <c r="K4" s="45">
        <v>61</v>
      </c>
      <c r="L4" s="45">
        <v>23</v>
      </c>
      <c r="M4" s="45">
        <v>24790</v>
      </c>
      <c r="N4" s="45">
        <v>0</v>
      </c>
      <c r="O4" s="1">
        <v>0</v>
      </c>
      <c r="P4" s="1">
        <v>0</v>
      </c>
      <c r="Q4" s="1">
        <v>0</v>
      </c>
      <c r="R4" s="1">
        <v>0</v>
      </c>
      <c r="S4" s="1">
        <v>1</v>
      </c>
      <c r="T4" s="1">
        <v>0</v>
      </c>
      <c r="U4" s="1">
        <v>0</v>
      </c>
      <c r="V4" s="1">
        <v>0</v>
      </c>
      <c r="W4" s="1">
        <v>7</v>
      </c>
      <c r="Y4" s="1">
        <v>0</v>
      </c>
      <c r="Z4" s="45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45">
        <v>733</v>
      </c>
      <c r="AL4" s="45">
        <v>0</v>
      </c>
      <c r="AM4" s="45">
        <v>0</v>
      </c>
      <c r="AN4" s="45">
        <v>0</v>
      </c>
      <c r="AO4" s="45">
        <v>0</v>
      </c>
      <c r="AP4" s="45">
        <v>0</v>
      </c>
      <c r="AQ4" s="45">
        <v>0</v>
      </c>
      <c r="AR4" s="45">
        <v>0</v>
      </c>
      <c r="AS4" s="45">
        <v>0</v>
      </c>
      <c r="AT4" s="45">
        <v>1</v>
      </c>
      <c r="AU4" s="45">
        <v>0</v>
      </c>
      <c r="AV4" s="45">
        <v>0</v>
      </c>
      <c r="AW4" s="45">
        <v>0</v>
      </c>
      <c r="AX4" s="45">
        <v>0</v>
      </c>
      <c r="AY4" s="45">
        <v>0</v>
      </c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</row>
    <row r="5" spans="1:1012" x14ac:dyDescent="0.15">
      <c r="A5" s="10" t="s">
        <v>19</v>
      </c>
      <c r="B5" s="1">
        <f>'Merge and Dereplication Data'!U5</f>
        <v>21061</v>
      </c>
      <c r="C5" s="1">
        <f t="shared" si="0"/>
        <v>19576</v>
      </c>
      <c r="D5" s="1">
        <f t="shared" si="1"/>
        <v>92.95</v>
      </c>
      <c r="E5" s="1">
        <f t="shared" si="3"/>
        <v>706</v>
      </c>
      <c r="F5" s="1">
        <f t="shared" si="4"/>
        <v>96.3</v>
      </c>
      <c r="H5" s="1">
        <v>0</v>
      </c>
      <c r="I5" s="45">
        <v>28</v>
      </c>
      <c r="J5" s="45">
        <v>23</v>
      </c>
      <c r="K5" s="45">
        <v>48</v>
      </c>
      <c r="L5" s="45">
        <v>37</v>
      </c>
      <c r="M5" s="45">
        <v>19434</v>
      </c>
      <c r="N5" s="45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6</v>
      </c>
      <c r="Y5" s="1">
        <v>0</v>
      </c>
      <c r="Z5" s="45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45">
        <v>706</v>
      </c>
      <c r="AL5" s="45">
        <v>0</v>
      </c>
      <c r="AM5" s="45">
        <v>0</v>
      </c>
      <c r="AN5" s="45">
        <v>0</v>
      </c>
      <c r="AO5" s="45">
        <v>0</v>
      </c>
      <c r="AP5" s="45">
        <v>0</v>
      </c>
      <c r="AQ5" s="45">
        <v>0</v>
      </c>
      <c r="AR5" s="45">
        <v>0</v>
      </c>
      <c r="AS5" s="45">
        <v>0</v>
      </c>
      <c r="AT5" s="45">
        <v>0</v>
      </c>
      <c r="AU5" s="45">
        <v>0</v>
      </c>
      <c r="AV5" s="45">
        <v>0</v>
      </c>
      <c r="AW5" s="45">
        <v>0</v>
      </c>
      <c r="AX5" s="45">
        <v>0</v>
      </c>
      <c r="AY5" s="45">
        <v>0</v>
      </c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</row>
    <row r="6" spans="1:1012" x14ac:dyDescent="0.15">
      <c r="A6" s="10" t="s">
        <v>20</v>
      </c>
      <c r="B6" s="1">
        <f>'Merge and Dereplication Data'!U6</f>
        <v>48941</v>
      </c>
      <c r="C6" s="1">
        <f t="shared" si="0"/>
        <v>45769</v>
      </c>
      <c r="D6" s="1">
        <f t="shared" si="1"/>
        <v>93.52</v>
      </c>
      <c r="E6" s="1">
        <f t="shared" si="3"/>
        <v>1446</v>
      </c>
      <c r="F6" s="1">
        <f t="shared" si="4"/>
        <v>96.47</v>
      </c>
      <c r="H6" s="1">
        <v>1</v>
      </c>
      <c r="I6" s="45">
        <v>63</v>
      </c>
      <c r="J6" s="45">
        <v>88</v>
      </c>
      <c r="K6" s="45">
        <v>119</v>
      </c>
      <c r="L6" s="45">
        <v>65</v>
      </c>
      <c r="M6" s="45">
        <v>45422</v>
      </c>
      <c r="N6" s="45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11</v>
      </c>
      <c r="Y6" s="1">
        <v>0</v>
      </c>
      <c r="Z6" s="45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45">
        <v>1445</v>
      </c>
      <c r="AL6" s="45">
        <v>0</v>
      </c>
      <c r="AM6" s="45">
        <v>0</v>
      </c>
      <c r="AN6" s="45">
        <v>0</v>
      </c>
      <c r="AO6" s="45">
        <v>0</v>
      </c>
      <c r="AP6" s="45">
        <v>0</v>
      </c>
      <c r="AQ6" s="45">
        <v>0</v>
      </c>
      <c r="AR6" s="45">
        <v>0</v>
      </c>
      <c r="AS6" s="45">
        <v>0</v>
      </c>
      <c r="AT6" s="45">
        <v>1</v>
      </c>
      <c r="AU6" s="45">
        <v>0</v>
      </c>
      <c r="AV6" s="45">
        <v>0</v>
      </c>
      <c r="AW6" s="45">
        <v>0</v>
      </c>
      <c r="AX6" s="45">
        <v>0</v>
      </c>
      <c r="AY6" s="45">
        <v>0</v>
      </c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</row>
    <row r="7" spans="1:1012" x14ac:dyDescent="0.15">
      <c r="A7" s="10" t="s">
        <v>21</v>
      </c>
      <c r="B7" s="1">
        <f>'Merge and Dereplication Data'!U7</f>
        <v>31048</v>
      </c>
      <c r="C7" s="1">
        <f t="shared" si="0"/>
        <v>28948</v>
      </c>
      <c r="D7" s="1">
        <f t="shared" si="1"/>
        <v>93.24</v>
      </c>
      <c r="E7" s="1">
        <f t="shared" si="3"/>
        <v>1021</v>
      </c>
      <c r="F7" s="1">
        <f t="shared" si="4"/>
        <v>96.52</v>
      </c>
      <c r="H7" s="1">
        <v>0</v>
      </c>
      <c r="I7" s="45">
        <v>46</v>
      </c>
      <c r="J7" s="45">
        <v>38</v>
      </c>
      <c r="K7" s="45">
        <v>84</v>
      </c>
      <c r="L7" s="45">
        <v>64</v>
      </c>
      <c r="M7" s="45">
        <v>28701</v>
      </c>
      <c r="N7" s="45">
        <v>0</v>
      </c>
      <c r="O7" s="1">
        <v>0</v>
      </c>
      <c r="P7" s="1">
        <v>0</v>
      </c>
      <c r="Q7" s="1">
        <v>0</v>
      </c>
      <c r="R7" s="1">
        <v>2</v>
      </c>
      <c r="S7" s="1">
        <v>1</v>
      </c>
      <c r="T7" s="1">
        <v>0</v>
      </c>
      <c r="U7" s="1">
        <v>0</v>
      </c>
      <c r="V7" s="1">
        <v>0</v>
      </c>
      <c r="W7" s="1">
        <v>12</v>
      </c>
      <c r="Y7" s="1">
        <v>0</v>
      </c>
      <c r="Z7" s="45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45">
        <v>1015</v>
      </c>
      <c r="AL7" s="45">
        <v>0</v>
      </c>
      <c r="AM7" s="45">
        <v>0</v>
      </c>
      <c r="AN7" s="45">
        <v>0</v>
      </c>
      <c r="AO7" s="45">
        <v>0</v>
      </c>
      <c r="AP7" s="45">
        <v>0</v>
      </c>
      <c r="AQ7" s="45">
        <v>0</v>
      </c>
      <c r="AR7" s="45">
        <v>0</v>
      </c>
      <c r="AS7" s="45">
        <v>0</v>
      </c>
      <c r="AT7" s="45">
        <v>6</v>
      </c>
      <c r="AU7" s="45">
        <v>0</v>
      </c>
      <c r="AV7" s="45">
        <v>0</v>
      </c>
      <c r="AW7" s="45">
        <v>0</v>
      </c>
      <c r="AX7" s="45">
        <v>0</v>
      </c>
      <c r="AY7" s="45">
        <v>0</v>
      </c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</row>
    <row r="8" spans="1:1012" x14ac:dyDescent="0.15">
      <c r="A8" s="10" t="s">
        <v>22</v>
      </c>
      <c r="B8" s="1">
        <f>'Merge and Dereplication Data'!U8</f>
        <v>23268</v>
      </c>
      <c r="C8" s="1">
        <f t="shared" si="0"/>
        <v>21858</v>
      </c>
      <c r="D8" s="1">
        <f t="shared" si="1"/>
        <v>93.94</v>
      </c>
      <c r="E8" s="1">
        <f t="shared" si="3"/>
        <v>645</v>
      </c>
      <c r="F8" s="1">
        <f t="shared" si="4"/>
        <v>96.71</v>
      </c>
      <c r="H8" s="1">
        <v>0</v>
      </c>
      <c r="I8" s="45">
        <v>34</v>
      </c>
      <c r="J8" s="45">
        <v>43</v>
      </c>
      <c r="K8" s="45">
        <v>55</v>
      </c>
      <c r="L8" s="45">
        <v>42</v>
      </c>
      <c r="M8" s="45">
        <v>21679</v>
      </c>
      <c r="N8" s="45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5</v>
      </c>
      <c r="Y8" s="1">
        <v>0</v>
      </c>
      <c r="Z8" s="45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45">
        <v>645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</row>
    <row r="9" spans="1:1012" x14ac:dyDescent="0.15">
      <c r="A9" s="10" t="s">
        <v>23</v>
      </c>
      <c r="B9" s="1">
        <f>'Merge and Dereplication Data'!U9</f>
        <v>29870</v>
      </c>
      <c r="C9" s="1">
        <f t="shared" si="0"/>
        <v>27290</v>
      </c>
      <c r="D9" s="1">
        <f t="shared" si="1"/>
        <v>91.36</v>
      </c>
      <c r="E9" s="1">
        <f t="shared" si="3"/>
        <v>1064</v>
      </c>
      <c r="F9" s="1">
        <f t="shared" si="4"/>
        <v>94.92</v>
      </c>
      <c r="H9" s="1">
        <v>0</v>
      </c>
      <c r="I9" s="45">
        <v>31</v>
      </c>
      <c r="J9" s="45">
        <v>42</v>
      </c>
      <c r="K9" s="45">
        <v>55</v>
      </c>
      <c r="L9" s="45">
        <v>45</v>
      </c>
      <c r="M9" s="45">
        <v>21383</v>
      </c>
      <c r="N9" s="45">
        <v>5728</v>
      </c>
      <c r="O9" s="1">
        <v>1</v>
      </c>
      <c r="P9" s="1">
        <v>1</v>
      </c>
      <c r="Q9" s="1">
        <v>1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3</v>
      </c>
      <c r="Y9" s="1">
        <v>0</v>
      </c>
      <c r="Z9" s="45">
        <v>235</v>
      </c>
      <c r="AA9" s="1">
        <v>1</v>
      </c>
      <c r="AB9" s="1">
        <v>1</v>
      </c>
      <c r="AC9" s="1">
        <v>1</v>
      </c>
      <c r="AD9" s="1">
        <v>3</v>
      </c>
      <c r="AE9" s="1">
        <v>2</v>
      </c>
      <c r="AF9" s="1">
        <v>1</v>
      </c>
      <c r="AG9" s="1">
        <v>2</v>
      </c>
      <c r="AH9" s="1">
        <v>5</v>
      </c>
      <c r="AI9" s="1">
        <v>0</v>
      </c>
      <c r="AJ9" s="1">
        <v>2</v>
      </c>
      <c r="AK9" s="45">
        <v>770</v>
      </c>
      <c r="AL9" s="45">
        <v>0</v>
      </c>
      <c r="AM9" s="45">
        <v>0</v>
      </c>
      <c r="AN9" s="45">
        <v>0</v>
      </c>
      <c r="AO9" s="45">
        <v>1</v>
      </c>
      <c r="AP9" s="45">
        <v>11</v>
      </c>
      <c r="AQ9" s="45">
        <v>1</v>
      </c>
      <c r="AR9" s="45">
        <v>3</v>
      </c>
      <c r="AS9" s="45">
        <v>0</v>
      </c>
      <c r="AT9" s="45">
        <v>0</v>
      </c>
      <c r="AU9" s="45">
        <v>0</v>
      </c>
      <c r="AV9" s="45">
        <v>0</v>
      </c>
      <c r="AW9" s="45">
        <v>17</v>
      </c>
      <c r="AX9" s="45">
        <v>0</v>
      </c>
      <c r="AY9" s="45">
        <v>8</v>
      </c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</row>
    <row r="10" spans="1:1012" x14ac:dyDescent="0.15">
      <c r="A10" s="10" t="s">
        <v>24</v>
      </c>
      <c r="B10" s="1">
        <f>'Merge and Dereplication Data'!U10</f>
        <v>12577</v>
      </c>
      <c r="C10" s="1">
        <f t="shared" si="0"/>
        <v>10802</v>
      </c>
      <c r="D10" s="1">
        <f t="shared" si="1"/>
        <v>85.89</v>
      </c>
      <c r="E10" s="1">
        <f t="shared" si="3"/>
        <v>1181</v>
      </c>
      <c r="F10" s="1">
        <f t="shared" si="4"/>
        <v>95.28</v>
      </c>
      <c r="H10" s="1">
        <v>0</v>
      </c>
      <c r="I10" s="45">
        <v>11</v>
      </c>
      <c r="J10" s="45">
        <v>12</v>
      </c>
      <c r="K10" s="45">
        <v>27</v>
      </c>
      <c r="L10" s="45">
        <v>16</v>
      </c>
      <c r="M10" s="45">
        <v>8246</v>
      </c>
      <c r="N10" s="45">
        <v>2485</v>
      </c>
      <c r="O10" s="1">
        <v>0</v>
      </c>
      <c r="P10" s="1">
        <v>0</v>
      </c>
      <c r="Q10" s="1">
        <v>1</v>
      </c>
      <c r="R10" s="1">
        <v>0</v>
      </c>
      <c r="S10" s="1">
        <v>0</v>
      </c>
      <c r="T10" s="1">
        <v>1</v>
      </c>
      <c r="U10" s="1">
        <v>3</v>
      </c>
      <c r="V10" s="1">
        <v>0</v>
      </c>
      <c r="W10" s="1">
        <v>0</v>
      </c>
      <c r="Y10" s="1">
        <v>0</v>
      </c>
      <c r="Z10" s="45">
        <v>117</v>
      </c>
      <c r="AA10" s="1">
        <v>2</v>
      </c>
      <c r="AB10" s="1">
        <v>0</v>
      </c>
      <c r="AC10" s="1">
        <v>2</v>
      </c>
      <c r="AD10" s="1">
        <v>0</v>
      </c>
      <c r="AE10" s="1">
        <v>0</v>
      </c>
      <c r="AF10" s="1">
        <v>0</v>
      </c>
      <c r="AG10" s="1">
        <v>2</v>
      </c>
      <c r="AH10" s="1">
        <v>2</v>
      </c>
      <c r="AI10" s="1">
        <v>0</v>
      </c>
      <c r="AJ10" s="1">
        <v>1</v>
      </c>
      <c r="AK10" s="45">
        <v>334</v>
      </c>
      <c r="AL10" s="45">
        <v>0</v>
      </c>
      <c r="AM10" s="45">
        <v>5</v>
      </c>
      <c r="AN10" s="45">
        <v>708</v>
      </c>
      <c r="AO10" s="45">
        <v>0</v>
      </c>
      <c r="AP10" s="45">
        <v>1</v>
      </c>
      <c r="AQ10" s="45">
        <v>1</v>
      </c>
      <c r="AR10" s="45">
        <v>0</v>
      </c>
      <c r="AS10" s="45">
        <v>0</v>
      </c>
      <c r="AT10" s="45">
        <v>2</v>
      </c>
      <c r="AU10" s="45">
        <v>0</v>
      </c>
      <c r="AV10" s="45">
        <v>0</v>
      </c>
      <c r="AW10" s="45">
        <v>4</v>
      </c>
      <c r="AX10" s="45">
        <v>0</v>
      </c>
      <c r="AY10" s="45">
        <v>0</v>
      </c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</row>
    <row r="11" spans="1:1012" x14ac:dyDescent="0.15">
      <c r="A11" s="10" t="s">
        <v>25</v>
      </c>
      <c r="B11" s="1">
        <f>'Merge and Dereplication Data'!U11</f>
        <v>2400</v>
      </c>
      <c r="C11" s="1">
        <f t="shared" si="0"/>
        <v>2251</v>
      </c>
      <c r="D11" s="1">
        <f t="shared" si="1"/>
        <v>93.79</v>
      </c>
      <c r="E11" s="1">
        <f t="shared" si="3"/>
        <v>75</v>
      </c>
      <c r="F11" s="1">
        <f t="shared" si="4"/>
        <v>96.92</v>
      </c>
      <c r="H11" s="1">
        <v>0</v>
      </c>
      <c r="I11" s="45">
        <v>4</v>
      </c>
      <c r="J11" s="45">
        <v>2</v>
      </c>
      <c r="K11" s="45">
        <v>12</v>
      </c>
      <c r="L11" s="45">
        <v>2</v>
      </c>
      <c r="M11" s="45">
        <v>2228</v>
      </c>
      <c r="N11" s="45">
        <v>2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1</v>
      </c>
      <c r="Y11" s="1">
        <v>0</v>
      </c>
      <c r="Z11" s="45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45">
        <v>75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>
        <v>0</v>
      </c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</row>
    <row r="12" spans="1:1012" x14ac:dyDescent="0.15">
      <c r="A12" s="10" t="s">
        <v>26</v>
      </c>
      <c r="B12" s="1">
        <f>'Merge and Dereplication Data'!U12</f>
        <v>20788</v>
      </c>
      <c r="C12" s="1">
        <f t="shared" si="0"/>
        <v>19381</v>
      </c>
      <c r="D12" s="1">
        <f t="shared" si="1"/>
        <v>93.23</v>
      </c>
      <c r="E12" s="1">
        <f t="shared" si="3"/>
        <v>648</v>
      </c>
      <c r="F12" s="1">
        <f t="shared" si="4"/>
        <v>96.35</v>
      </c>
      <c r="H12" s="1">
        <v>0</v>
      </c>
      <c r="I12" s="45">
        <v>16</v>
      </c>
      <c r="J12" s="45">
        <v>23</v>
      </c>
      <c r="K12" s="45">
        <v>45</v>
      </c>
      <c r="L12" s="45">
        <v>35</v>
      </c>
      <c r="M12" s="45">
        <v>19237</v>
      </c>
      <c r="N12" s="45">
        <v>20</v>
      </c>
      <c r="O12" s="1">
        <v>0</v>
      </c>
      <c r="P12" s="1">
        <v>0</v>
      </c>
      <c r="Q12" s="1">
        <v>0</v>
      </c>
      <c r="R12" s="1">
        <v>1</v>
      </c>
      <c r="S12" s="1">
        <v>1</v>
      </c>
      <c r="T12" s="1">
        <v>0</v>
      </c>
      <c r="U12" s="1">
        <v>0</v>
      </c>
      <c r="V12" s="1">
        <v>0</v>
      </c>
      <c r="W12" s="1">
        <v>3</v>
      </c>
      <c r="Y12" s="1">
        <v>0</v>
      </c>
      <c r="Z12" s="45">
        <v>2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45">
        <v>644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2</v>
      </c>
      <c r="AU12" s="45">
        <v>0</v>
      </c>
      <c r="AV12" s="45">
        <v>0</v>
      </c>
      <c r="AW12" s="45">
        <v>0</v>
      </c>
      <c r="AX12" s="45">
        <v>0</v>
      </c>
      <c r="AY12" s="45">
        <v>0</v>
      </c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</row>
    <row r="13" spans="1:1012" x14ac:dyDescent="0.15">
      <c r="A13" s="10" t="s">
        <v>27</v>
      </c>
      <c r="B13" s="1">
        <f>'Merge and Dereplication Data'!U13</f>
        <v>15964</v>
      </c>
      <c r="C13" s="1">
        <f t="shared" si="0"/>
        <v>15017</v>
      </c>
      <c r="D13" s="1">
        <f t="shared" si="1"/>
        <v>94.07</v>
      </c>
      <c r="E13" s="1">
        <f t="shared" si="3"/>
        <v>425</v>
      </c>
      <c r="F13" s="1">
        <f t="shared" si="4"/>
        <v>96.73</v>
      </c>
      <c r="H13" s="1">
        <v>0</v>
      </c>
      <c r="I13" s="45">
        <v>21</v>
      </c>
      <c r="J13" s="45">
        <v>28</v>
      </c>
      <c r="K13" s="45">
        <v>41</v>
      </c>
      <c r="L13" s="45">
        <v>30</v>
      </c>
      <c r="M13" s="45">
        <v>14892</v>
      </c>
      <c r="N13" s="45">
        <v>2</v>
      </c>
      <c r="O13" s="1">
        <v>0</v>
      </c>
      <c r="P13" s="1">
        <v>0</v>
      </c>
      <c r="Q13" s="1">
        <v>0</v>
      </c>
      <c r="R13" s="1">
        <v>1</v>
      </c>
      <c r="S13" s="1">
        <v>0</v>
      </c>
      <c r="T13" s="1">
        <v>0</v>
      </c>
      <c r="U13" s="1">
        <v>0</v>
      </c>
      <c r="V13" s="1">
        <v>0</v>
      </c>
      <c r="W13" s="1">
        <v>2</v>
      </c>
      <c r="Y13" s="26">
        <v>0</v>
      </c>
      <c r="Z13" s="30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30">
        <v>425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</row>
    <row r="14" spans="1:1012" ht="14" thickBot="1" x14ac:dyDescent="0.2">
      <c r="A14" s="5" t="s">
        <v>28</v>
      </c>
      <c r="B14" s="25">
        <f>'Merge and Dereplication Data'!U14</f>
        <v>17075</v>
      </c>
      <c r="C14" s="25">
        <f t="shared" si="0"/>
        <v>15743</v>
      </c>
      <c r="D14" s="25">
        <f t="shared" si="1"/>
        <v>92.2</v>
      </c>
      <c r="E14" s="25">
        <f t="shared" si="3"/>
        <v>644</v>
      </c>
      <c r="F14" s="25">
        <f t="shared" si="4"/>
        <v>95.97</v>
      </c>
      <c r="G14" s="25"/>
      <c r="H14" s="25">
        <v>0</v>
      </c>
      <c r="I14" s="51">
        <v>17</v>
      </c>
      <c r="J14" s="51">
        <v>17</v>
      </c>
      <c r="K14" s="51">
        <v>31</v>
      </c>
      <c r="L14" s="51">
        <v>29</v>
      </c>
      <c r="M14" s="51">
        <v>14110</v>
      </c>
      <c r="N14" s="51">
        <v>1533</v>
      </c>
      <c r="O14" s="25">
        <v>0</v>
      </c>
      <c r="P14" s="25">
        <v>0</v>
      </c>
      <c r="Q14" s="25">
        <v>0</v>
      </c>
      <c r="R14" s="25">
        <v>0</v>
      </c>
      <c r="S14" s="25">
        <v>1</v>
      </c>
      <c r="T14" s="25">
        <v>0</v>
      </c>
      <c r="U14" s="25">
        <v>0</v>
      </c>
      <c r="V14" s="25">
        <v>0</v>
      </c>
      <c r="W14" s="25">
        <v>5</v>
      </c>
      <c r="Y14" s="25">
        <v>2</v>
      </c>
      <c r="Z14" s="51">
        <v>74</v>
      </c>
      <c r="AA14" s="25">
        <v>0</v>
      </c>
      <c r="AB14" s="25">
        <v>0</v>
      </c>
      <c r="AC14" s="25">
        <v>0</v>
      </c>
      <c r="AD14" s="25">
        <v>1</v>
      </c>
      <c r="AE14" s="25">
        <v>1</v>
      </c>
      <c r="AF14" s="25">
        <v>0</v>
      </c>
      <c r="AG14" s="25">
        <v>0</v>
      </c>
      <c r="AH14" s="25">
        <v>2</v>
      </c>
      <c r="AI14" s="25">
        <v>2</v>
      </c>
      <c r="AJ14" s="25">
        <v>0</v>
      </c>
      <c r="AK14" s="51">
        <v>510</v>
      </c>
      <c r="AL14" s="51">
        <v>0</v>
      </c>
      <c r="AM14" s="51">
        <v>0</v>
      </c>
      <c r="AN14" s="51">
        <v>40</v>
      </c>
      <c r="AO14" s="51">
        <v>1</v>
      </c>
      <c r="AP14" s="51">
        <v>9</v>
      </c>
      <c r="AQ14" s="51">
        <v>0</v>
      </c>
      <c r="AR14" s="51">
        <v>0</v>
      </c>
      <c r="AS14" s="51">
        <v>0</v>
      </c>
      <c r="AT14" s="51">
        <v>0</v>
      </c>
      <c r="AU14" s="51">
        <v>0</v>
      </c>
      <c r="AV14" s="51">
        <v>0</v>
      </c>
      <c r="AW14" s="51">
        <v>2</v>
      </c>
      <c r="AX14" s="51">
        <v>0</v>
      </c>
      <c r="AY14" s="51">
        <v>0</v>
      </c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</row>
    <row r="15" spans="1:1012" x14ac:dyDescent="0.15">
      <c r="A15" t="s">
        <v>389</v>
      </c>
      <c r="B15" s="1">
        <f>'Merge and Dereplication Data'!U15</f>
        <v>8</v>
      </c>
      <c r="C15" s="1">
        <f t="shared" si="0"/>
        <v>8</v>
      </c>
      <c r="D15" s="1">
        <f t="shared" si="1"/>
        <v>100</v>
      </c>
      <c r="E15" s="1">
        <f t="shared" si="3"/>
        <v>0</v>
      </c>
      <c r="F15" s="1">
        <f t="shared" si="4"/>
        <v>100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6</v>
      </c>
      <c r="N15" s="1">
        <v>1</v>
      </c>
      <c r="O15" s="1">
        <v>0</v>
      </c>
      <c r="P15" s="1">
        <v>0</v>
      </c>
      <c r="Q15" s="1">
        <v>0</v>
      </c>
      <c r="R15" s="1">
        <v>1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Y15" s="1">
        <v>0</v>
      </c>
      <c r="Z15" s="45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</row>
    <row r="16" spans="1:1012" x14ac:dyDescent="0.15">
      <c r="A16" t="s">
        <v>390</v>
      </c>
      <c r="B16" s="1">
        <f>'Merge and Dereplication Data'!U16</f>
        <v>10</v>
      </c>
      <c r="C16" s="1">
        <f t="shared" si="0"/>
        <v>10</v>
      </c>
      <c r="D16" s="1">
        <f t="shared" si="1"/>
        <v>100</v>
      </c>
      <c r="E16" s="1">
        <f t="shared" si="3"/>
        <v>0</v>
      </c>
      <c r="F16" s="1">
        <f t="shared" si="4"/>
        <v>100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8</v>
      </c>
      <c r="N16" s="1">
        <v>0</v>
      </c>
      <c r="O16" s="1">
        <v>0</v>
      </c>
      <c r="P16" s="1">
        <v>0</v>
      </c>
      <c r="Q16" s="1">
        <v>0</v>
      </c>
      <c r="R16" s="1">
        <v>2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Y16" s="1">
        <v>0</v>
      </c>
      <c r="Z16" s="45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</row>
    <row r="17" spans="1:1012" x14ac:dyDescent="0.15">
      <c r="A17" t="s">
        <v>391</v>
      </c>
      <c r="B17" s="1">
        <f>'Merge and Dereplication Data'!U17</f>
        <v>5</v>
      </c>
      <c r="C17" s="1">
        <f t="shared" si="0"/>
        <v>5</v>
      </c>
      <c r="D17" s="1">
        <f t="shared" si="1"/>
        <v>100</v>
      </c>
      <c r="E17" s="1">
        <f t="shared" si="3"/>
        <v>0</v>
      </c>
      <c r="F17" s="1">
        <f t="shared" si="4"/>
        <v>100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4</v>
      </c>
      <c r="N17" s="1">
        <v>0</v>
      </c>
      <c r="O17" s="1">
        <v>0</v>
      </c>
      <c r="P17" s="1">
        <v>0</v>
      </c>
      <c r="Q17" s="1">
        <v>0</v>
      </c>
      <c r="R17" s="1">
        <v>1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Y17" s="1">
        <v>0</v>
      </c>
      <c r="Z17" s="45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</row>
    <row r="18" spans="1:1012" x14ac:dyDescent="0.15">
      <c r="A18" t="s">
        <v>392</v>
      </c>
      <c r="B18" s="1">
        <f>'Merge and Dereplication Data'!U18</f>
        <v>8</v>
      </c>
      <c r="C18" s="1">
        <f t="shared" si="0"/>
        <v>8</v>
      </c>
      <c r="D18" s="1">
        <f t="shared" si="1"/>
        <v>100</v>
      </c>
      <c r="E18" s="1">
        <f t="shared" si="3"/>
        <v>0</v>
      </c>
      <c r="F18" s="1">
        <f t="shared" si="4"/>
        <v>100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7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Y18" s="1">
        <v>0</v>
      </c>
      <c r="Z18" s="45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</row>
    <row r="19" spans="1:1012" x14ac:dyDescent="0.15">
      <c r="A19" t="s">
        <v>393</v>
      </c>
      <c r="B19" s="1">
        <f>'Merge and Dereplication Data'!U19</f>
        <v>23</v>
      </c>
      <c r="C19" s="1">
        <f t="shared" si="0"/>
        <v>22</v>
      </c>
      <c r="D19" s="1">
        <f t="shared" si="1"/>
        <v>95.65</v>
      </c>
      <c r="E19" s="1">
        <f t="shared" si="3"/>
        <v>1</v>
      </c>
      <c r="F19" s="1">
        <f t="shared" si="4"/>
        <v>100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7</v>
      </c>
      <c r="N19" s="1">
        <v>0</v>
      </c>
      <c r="O19" s="1">
        <v>0</v>
      </c>
      <c r="P19" s="1">
        <v>0</v>
      </c>
      <c r="Q19" s="1">
        <v>0</v>
      </c>
      <c r="R19" s="1">
        <v>8</v>
      </c>
      <c r="S19" s="1">
        <v>7</v>
      </c>
      <c r="T19" s="1">
        <v>0</v>
      </c>
      <c r="U19" s="1">
        <v>0</v>
      </c>
      <c r="V19" s="1">
        <v>0</v>
      </c>
      <c r="W19" s="1">
        <v>0</v>
      </c>
      <c r="Y19" s="1">
        <v>0</v>
      </c>
      <c r="Z19" s="45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45">
        <v>0</v>
      </c>
      <c r="AL19" s="45">
        <v>1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</row>
    <row r="20" spans="1:1012" x14ac:dyDescent="0.15">
      <c r="A20" t="s">
        <v>394</v>
      </c>
      <c r="B20" s="1">
        <f>'Merge and Dereplication Data'!U20</f>
        <v>9</v>
      </c>
      <c r="C20" s="1">
        <f t="shared" si="0"/>
        <v>9</v>
      </c>
      <c r="D20" s="1">
        <f t="shared" si="1"/>
        <v>100</v>
      </c>
      <c r="E20" s="1">
        <f t="shared" si="3"/>
        <v>0</v>
      </c>
      <c r="F20" s="1">
        <f t="shared" si="4"/>
        <v>100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5</v>
      </c>
      <c r="N20" s="1">
        <v>0</v>
      </c>
      <c r="O20" s="1">
        <v>0</v>
      </c>
      <c r="P20" s="1">
        <v>0</v>
      </c>
      <c r="Q20" s="1">
        <v>0</v>
      </c>
      <c r="R20" s="1">
        <v>2</v>
      </c>
      <c r="S20" s="1">
        <v>2</v>
      </c>
      <c r="T20" s="1">
        <v>0</v>
      </c>
      <c r="U20" s="1">
        <v>0</v>
      </c>
      <c r="V20" s="1">
        <v>0</v>
      </c>
      <c r="W20" s="1">
        <v>0</v>
      </c>
      <c r="Y20" s="1">
        <v>0</v>
      </c>
      <c r="Z20" s="45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</row>
    <row r="21" spans="1:1012" x14ac:dyDescent="0.15">
      <c r="A21" t="s">
        <v>395</v>
      </c>
      <c r="B21" s="1">
        <f>'Merge and Dereplication Data'!U21</f>
        <v>66399</v>
      </c>
      <c r="C21" s="1">
        <f t="shared" si="0"/>
        <v>60860</v>
      </c>
      <c r="D21" s="1">
        <f t="shared" si="1"/>
        <v>91.66</v>
      </c>
      <c r="E21" s="1">
        <f t="shared" si="3"/>
        <v>2456</v>
      </c>
      <c r="F21" s="1">
        <f t="shared" si="4"/>
        <v>95.36</v>
      </c>
      <c r="H21" s="1">
        <v>0</v>
      </c>
      <c r="I21" s="1">
        <v>86</v>
      </c>
      <c r="J21" s="1">
        <v>92</v>
      </c>
      <c r="K21" s="1">
        <v>129</v>
      </c>
      <c r="L21" s="1">
        <v>115</v>
      </c>
      <c r="M21" s="1">
        <v>51436</v>
      </c>
      <c r="N21" s="1">
        <v>8978</v>
      </c>
      <c r="O21" s="1">
        <v>1</v>
      </c>
      <c r="P21" s="1">
        <v>2</v>
      </c>
      <c r="Q21" s="1">
        <v>1</v>
      </c>
      <c r="R21" s="1">
        <v>2</v>
      </c>
      <c r="S21" s="1">
        <v>6</v>
      </c>
      <c r="T21" s="1">
        <v>0</v>
      </c>
      <c r="U21" s="1">
        <v>0</v>
      </c>
      <c r="V21" s="1">
        <v>2</v>
      </c>
      <c r="W21" s="1">
        <v>10</v>
      </c>
      <c r="Y21" s="26">
        <v>0</v>
      </c>
      <c r="Z21" s="30">
        <v>362</v>
      </c>
      <c r="AA21" s="26">
        <v>2</v>
      </c>
      <c r="AB21" s="26">
        <v>2</v>
      </c>
      <c r="AC21" s="26">
        <v>1</v>
      </c>
      <c r="AD21" s="26">
        <v>3</v>
      </c>
      <c r="AE21" s="26">
        <v>7</v>
      </c>
      <c r="AF21" s="26">
        <v>2</v>
      </c>
      <c r="AG21" s="26">
        <v>1</v>
      </c>
      <c r="AH21" s="26">
        <v>13</v>
      </c>
      <c r="AI21" s="26">
        <v>1</v>
      </c>
      <c r="AJ21" s="26">
        <v>0</v>
      </c>
      <c r="AK21" s="30">
        <v>1991</v>
      </c>
      <c r="AL21" s="30">
        <v>0</v>
      </c>
      <c r="AM21" s="30">
        <v>0</v>
      </c>
      <c r="AN21" s="30">
        <v>0</v>
      </c>
      <c r="AO21" s="30">
        <v>1</v>
      </c>
      <c r="AP21" s="30">
        <v>24</v>
      </c>
      <c r="AQ21" s="30">
        <v>1</v>
      </c>
      <c r="AR21" s="30">
        <v>4</v>
      </c>
      <c r="AS21" s="30">
        <v>0</v>
      </c>
      <c r="AT21" s="30">
        <v>2</v>
      </c>
      <c r="AU21" s="30">
        <v>1</v>
      </c>
      <c r="AV21" s="30">
        <v>16</v>
      </c>
      <c r="AW21" s="30">
        <v>21</v>
      </c>
      <c r="AX21" s="30">
        <v>1</v>
      </c>
      <c r="AY21" s="30">
        <v>0</v>
      </c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</row>
    <row r="22" spans="1:1012" x14ac:dyDescent="0.15">
      <c r="A22" t="s">
        <v>396</v>
      </c>
      <c r="B22" s="26">
        <f>'Merge and Dereplication Data'!U22</f>
        <v>36263</v>
      </c>
      <c r="C22" s="26">
        <f t="shared" si="0"/>
        <v>34194</v>
      </c>
      <c r="D22" s="26">
        <f t="shared" si="1"/>
        <v>94.29</v>
      </c>
      <c r="E22" s="1">
        <f t="shared" si="3"/>
        <v>982</v>
      </c>
      <c r="F22" s="26">
        <f t="shared" si="4"/>
        <v>97</v>
      </c>
      <c r="G22" s="26"/>
      <c r="H22" s="26">
        <v>0</v>
      </c>
      <c r="I22" s="26">
        <v>54</v>
      </c>
      <c r="J22" s="26">
        <v>44</v>
      </c>
      <c r="K22" s="26">
        <v>72</v>
      </c>
      <c r="L22" s="26">
        <v>48</v>
      </c>
      <c r="M22" s="26">
        <v>33960</v>
      </c>
      <c r="N22" s="26">
        <v>0</v>
      </c>
      <c r="O22" s="26">
        <v>0</v>
      </c>
      <c r="P22" s="26">
        <v>0</v>
      </c>
      <c r="Q22" s="26">
        <v>0</v>
      </c>
      <c r="R22" s="26">
        <v>3</v>
      </c>
      <c r="S22" s="26">
        <v>3</v>
      </c>
      <c r="T22" s="26">
        <v>0</v>
      </c>
      <c r="U22" s="26">
        <v>0</v>
      </c>
      <c r="V22" s="26">
        <v>0</v>
      </c>
      <c r="W22" s="26">
        <v>10</v>
      </c>
      <c r="Y22" s="26">
        <v>0</v>
      </c>
      <c r="Z22" s="30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30">
        <v>981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1</v>
      </c>
      <c r="AV22" s="30">
        <v>0</v>
      </c>
      <c r="AW22" s="30">
        <v>0</v>
      </c>
      <c r="AX22" s="30">
        <v>0</v>
      </c>
      <c r="AY22" s="30">
        <v>0</v>
      </c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</row>
    <row r="23" spans="1:1012" ht="14" thickBot="1" x14ac:dyDescent="0.2">
      <c r="A23" s="5" t="s">
        <v>397</v>
      </c>
      <c r="B23" s="25">
        <f>'Merge and Dereplication Data'!U23</f>
        <v>24149</v>
      </c>
      <c r="C23" s="25">
        <f t="shared" si="0"/>
        <v>22508</v>
      </c>
      <c r="D23" s="25">
        <f t="shared" si="1"/>
        <v>93.2</v>
      </c>
      <c r="E23" s="25">
        <f t="shared" si="3"/>
        <v>817</v>
      </c>
      <c r="F23" s="25">
        <f t="shared" si="4"/>
        <v>96.59</v>
      </c>
      <c r="G23" s="25"/>
      <c r="H23" s="25">
        <v>0</v>
      </c>
      <c r="I23" s="25">
        <v>31</v>
      </c>
      <c r="J23" s="25">
        <v>34</v>
      </c>
      <c r="K23" s="25">
        <v>55</v>
      </c>
      <c r="L23" s="25">
        <v>26</v>
      </c>
      <c r="M23" s="25">
        <v>22351</v>
      </c>
      <c r="N23" s="25">
        <v>0</v>
      </c>
      <c r="O23" s="25">
        <v>0</v>
      </c>
      <c r="P23" s="25">
        <v>0</v>
      </c>
      <c r="Q23" s="25">
        <v>0</v>
      </c>
      <c r="R23" s="25">
        <v>1</v>
      </c>
      <c r="S23" s="25">
        <v>4</v>
      </c>
      <c r="T23" s="25">
        <v>0</v>
      </c>
      <c r="U23" s="25">
        <v>0</v>
      </c>
      <c r="V23" s="25">
        <v>0</v>
      </c>
      <c r="W23" s="25">
        <v>6</v>
      </c>
      <c r="Y23" s="25">
        <v>0</v>
      </c>
      <c r="Z23" s="51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51">
        <v>817</v>
      </c>
      <c r="AL23" s="51">
        <v>0</v>
      </c>
      <c r="AM23" s="51">
        <v>0</v>
      </c>
      <c r="AN23" s="51">
        <v>0</v>
      </c>
      <c r="AO23" s="51">
        <v>0</v>
      </c>
      <c r="AP23" s="51">
        <v>0</v>
      </c>
      <c r="AQ23" s="51">
        <v>0</v>
      </c>
      <c r="AR23" s="51">
        <v>0</v>
      </c>
      <c r="AS23" s="51">
        <v>0</v>
      </c>
      <c r="AT23" s="51">
        <v>0</v>
      </c>
      <c r="AU23" s="51">
        <v>0</v>
      </c>
      <c r="AV23" s="51">
        <v>0</v>
      </c>
      <c r="AW23" s="51">
        <v>0</v>
      </c>
      <c r="AX23" s="51">
        <v>0</v>
      </c>
      <c r="AY23" s="51">
        <v>0</v>
      </c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</row>
    <row r="24" spans="1:1012" x14ac:dyDescent="0.15">
      <c r="A24" s="24" t="s">
        <v>29</v>
      </c>
      <c r="B24" s="1">
        <f>SUM(B3:B23)</f>
        <v>398442</v>
      </c>
      <c r="C24" s="1">
        <f t="shared" ref="C24:AY24" si="5">SUM(C3:C23)</f>
        <v>369561</v>
      </c>
      <c r="E24" s="1">
        <f t="shared" si="5"/>
        <v>13628</v>
      </c>
      <c r="H24" s="1">
        <f t="shared" si="5"/>
        <v>1</v>
      </c>
      <c r="I24" s="1">
        <f t="shared" si="5"/>
        <v>502</v>
      </c>
      <c r="J24" s="1">
        <f t="shared" si="5"/>
        <v>555</v>
      </c>
      <c r="K24" s="1">
        <f t="shared" si="5"/>
        <v>878</v>
      </c>
      <c r="L24" s="1">
        <f t="shared" si="5"/>
        <v>612</v>
      </c>
      <c r="M24" s="1">
        <f t="shared" si="5"/>
        <v>344971</v>
      </c>
      <c r="N24" s="1">
        <f t="shared" si="5"/>
        <v>21891</v>
      </c>
      <c r="O24" s="1">
        <f t="shared" si="5"/>
        <v>3</v>
      </c>
      <c r="P24" s="1">
        <f t="shared" si="5"/>
        <v>3</v>
      </c>
      <c r="Q24" s="1">
        <f t="shared" si="5"/>
        <v>6</v>
      </c>
      <c r="R24" s="1">
        <f t="shared" si="5"/>
        <v>25</v>
      </c>
      <c r="S24" s="1">
        <f t="shared" si="5"/>
        <v>26</v>
      </c>
      <c r="T24" s="1">
        <f t="shared" si="5"/>
        <v>1</v>
      </c>
      <c r="U24" s="1">
        <f t="shared" si="5"/>
        <v>3</v>
      </c>
      <c r="V24" s="1">
        <f t="shared" si="5"/>
        <v>2</v>
      </c>
      <c r="W24" s="1">
        <f t="shared" si="5"/>
        <v>82</v>
      </c>
      <c r="Y24" s="1">
        <f t="shared" si="5"/>
        <v>2</v>
      </c>
      <c r="Z24" s="45">
        <f t="shared" si="5"/>
        <v>913</v>
      </c>
      <c r="AA24" s="1">
        <f t="shared" si="5"/>
        <v>7</v>
      </c>
      <c r="AB24" s="1">
        <f t="shared" si="5"/>
        <v>4</v>
      </c>
      <c r="AC24" s="1">
        <f t="shared" si="5"/>
        <v>4</v>
      </c>
      <c r="AD24" s="1">
        <f t="shared" si="5"/>
        <v>7</v>
      </c>
      <c r="AE24" s="1">
        <f t="shared" si="5"/>
        <v>10</v>
      </c>
      <c r="AF24" s="1">
        <f t="shared" si="5"/>
        <v>3</v>
      </c>
      <c r="AG24" s="1">
        <f t="shared" si="5"/>
        <v>7</v>
      </c>
      <c r="AH24" s="1">
        <f t="shared" si="5"/>
        <v>22</v>
      </c>
      <c r="AI24" s="1">
        <f t="shared" si="5"/>
        <v>3</v>
      </c>
      <c r="AJ24" s="1">
        <f t="shared" si="5"/>
        <v>3</v>
      </c>
      <c r="AK24" s="45">
        <f t="shared" si="5"/>
        <v>11725</v>
      </c>
      <c r="AL24" s="45">
        <f t="shared" si="5"/>
        <v>1</v>
      </c>
      <c r="AM24" s="45">
        <f t="shared" si="5"/>
        <v>5</v>
      </c>
      <c r="AN24" s="45">
        <f t="shared" si="5"/>
        <v>748</v>
      </c>
      <c r="AO24" s="45">
        <f t="shared" si="5"/>
        <v>4</v>
      </c>
      <c r="AP24" s="45">
        <f t="shared" si="5"/>
        <v>51</v>
      </c>
      <c r="AQ24" s="45">
        <f t="shared" si="5"/>
        <v>6</v>
      </c>
      <c r="AR24" s="45">
        <f t="shared" si="5"/>
        <v>9</v>
      </c>
      <c r="AS24" s="45">
        <f t="shared" si="5"/>
        <v>2</v>
      </c>
      <c r="AT24" s="45">
        <f t="shared" si="5"/>
        <v>16</v>
      </c>
      <c r="AU24" s="45">
        <f t="shared" si="5"/>
        <v>2</v>
      </c>
      <c r="AV24" s="45">
        <f t="shared" si="5"/>
        <v>17</v>
      </c>
      <c r="AW24" s="45">
        <f t="shared" si="5"/>
        <v>48</v>
      </c>
      <c r="AX24" s="45">
        <f t="shared" si="5"/>
        <v>1</v>
      </c>
      <c r="AY24" s="45">
        <f t="shared" si="5"/>
        <v>8</v>
      </c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</row>
    <row r="26" spans="1:1012" x14ac:dyDescent="0.15"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</row>
    <row r="45" spans="1:1012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 s="42"/>
      <c r="AA45"/>
      <c r="AB45"/>
      <c r="AC45"/>
      <c r="AD45"/>
      <c r="AE45"/>
      <c r="AF45"/>
      <c r="AG45"/>
      <c r="AH45"/>
      <c r="AI45"/>
      <c r="AJ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</row>
  </sheetData>
  <mergeCells count="2">
    <mergeCell ref="H1:W1"/>
    <mergeCell ref="Y1:AY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0" verticalDpi="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O15"/>
  <sheetViews>
    <sheetView zoomScale="125" zoomScaleNormal="125" zoomScalePageLayoutView="125" workbookViewId="0">
      <selection activeCell="M4" sqref="M4"/>
    </sheetView>
  </sheetViews>
  <sheetFormatPr baseColWidth="10" defaultColWidth="9.1640625" defaultRowHeight="13" x14ac:dyDescent="0.15"/>
  <cols>
    <col min="1" max="1" width="25.6640625" style="1" customWidth="1"/>
    <col min="2" max="7" width="9.1640625" style="45"/>
    <col min="8" max="8" width="3.6640625" style="45" customWidth="1"/>
    <col min="9" max="10" width="13.5" style="45" customWidth="1"/>
    <col min="11" max="11" width="12.5" style="45" customWidth="1"/>
    <col min="12" max="12" width="9.6640625" style="45" customWidth="1"/>
    <col min="13" max="13" width="24.1640625" style="45" customWidth="1"/>
    <col min="14" max="977" width="9.1640625" style="1"/>
  </cols>
  <sheetData>
    <row r="1" spans="1:977" x14ac:dyDescent="0.15">
      <c r="A1" s="15" t="s">
        <v>0</v>
      </c>
      <c r="B1" s="87" t="s">
        <v>85</v>
      </c>
      <c r="C1" s="88"/>
      <c r="D1" s="88"/>
      <c r="E1" s="88"/>
      <c r="F1" s="88"/>
      <c r="G1" s="88"/>
      <c r="H1" s="78"/>
      <c r="I1" s="85" t="s">
        <v>86</v>
      </c>
      <c r="J1" s="86"/>
      <c r="K1" s="86"/>
      <c r="L1" s="86"/>
      <c r="M1" s="86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</row>
    <row r="2" spans="1:977" ht="26" x14ac:dyDescent="0.15">
      <c r="A2" s="23" t="s">
        <v>10</v>
      </c>
      <c r="B2" s="50" t="s">
        <v>43</v>
      </c>
      <c r="C2" s="50" t="s">
        <v>44</v>
      </c>
      <c r="D2" s="50" t="s">
        <v>45</v>
      </c>
      <c r="E2" s="50" t="s">
        <v>46</v>
      </c>
      <c r="F2" s="50" t="s">
        <v>47</v>
      </c>
      <c r="G2" s="50" t="s">
        <v>48</v>
      </c>
      <c r="I2" s="56" t="s">
        <v>87</v>
      </c>
      <c r="J2" s="56" t="s">
        <v>88</v>
      </c>
      <c r="K2" s="56" t="s">
        <v>89</v>
      </c>
      <c r="L2" s="56" t="s">
        <v>90</v>
      </c>
      <c r="M2" s="56" t="s">
        <v>383</v>
      </c>
      <c r="N2" s="57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</row>
    <row r="3" spans="1:977" x14ac:dyDescent="0.15">
      <c r="A3" s="10" t="s">
        <v>17</v>
      </c>
      <c r="B3" s="45">
        <v>19</v>
      </c>
      <c r="C3" s="45">
        <v>29</v>
      </c>
      <c r="D3" s="45">
        <v>44</v>
      </c>
      <c r="E3" s="45">
        <v>35</v>
      </c>
      <c r="F3" s="45">
        <v>17065</v>
      </c>
      <c r="G3" s="45">
        <v>3142</v>
      </c>
      <c r="I3" s="45">
        <v>123</v>
      </c>
      <c r="J3" s="45">
        <v>634</v>
      </c>
      <c r="K3" s="45">
        <v>0</v>
      </c>
      <c r="L3" s="45">
        <v>0</v>
      </c>
      <c r="M3" s="45">
        <v>0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</row>
    <row r="4" spans="1:977" x14ac:dyDescent="0.15">
      <c r="A4" s="10" t="s">
        <v>18</v>
      </c>
      <c r="B4" s="45">
        <v>41</v>
      </c>
      <c r="C4" s="45">
        <v>40</v>
      </c>
      <c r="D4" s="45">
        <v>61</v>
      </c>
      <c r="E4" s="45">
        <v>23</v>
      </c>
      <c r="F4" s="45">
        <v>24790</v>
      </c>
      <c r="G4" s="45">
        <v>0</v>
      </c>
      <c r="I4" s="45">
        <v>0</v>
      </c>
      <c r="J4" s="45">
        <v>733</v>
      </c>
      <c r="K4" s="45">
        <v>0</v>
      </c>
      <c r="L4" s="45">
        <v>0</v>
      </c>
      <c r="M4" s="45">
        <v>0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</row>
    <row r="5" spans="1:977" x14ac:dyDescent="0.15">
      <c r="A5" s="10" t="s">
        <v>19</v>
      </c>
      <c r="B5" s="45">
        <v>28</v>
      </c>
      <c r="C5" s="45">
        <v>23</v>
      </c>
      <c r="D5" s="45">
        <v>48</v>
      </c>
      <c r="E5" s="45">
        <v>37</v>
      </c>
      <c r="F5" s="45">
        <v>19434</v>
      </c>
      <c r="G5" s="45">
        <v>0</v>
      </c>
      <c r="I5" s="45">
        <v>0</v>
      </c>
      <c r="J5" s="45">
        <v>706</v>
      </c>
      <c r="K5" s="45">
        <v>0</v>
      </c>
      <c r="L5" s="45">
        <v>0</v>
      </c>
      <c r="M5" s="45">
        <v>0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</row>
    <row r="6" spans="1:977" x14ac:dyDescent="0.15">
      <c r="A6" s="10" t="s">
        <v>20</v>
      </c>
      <c r="B6" s="45">
        <v>63</v>
      </c>
      <c r="C6" s="45">
        <v>88</v>
      </c>
      <c r="D6" s="45">
        <v>119</v>
      </c>
      <c r="E6" s="45">
        <v>65</v>
      </c>
      <c r="F6" s="45">
        <v>45422</v>
      </c>
      <c r="G6" s="45">
        <v>0</v>
      </c>
      <c r="I6" s="45">
        <v>0</v>
      </c>
      <c r="J6" s="45">
        <v>1445</v>
      </c>
      <c r="K6" s="45">
        <v>0</v>
      </c>
      <c r="L6" s="45">
        <v>0</v>
      </c>
      <c r="M6" s="45">
        <v>0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</row>
    <row r="7" spans="1:977" x14ac:dyDescent="0.15">
      <c r="A7" s="10" t="s">
        <v>21</v>
      </c>
      <c r="B7" s="45">
        <v>46</v>
      </c>
      <c r="C7" s="45">
        <v>38</v>
      </c>
      <c r="D7" s="45">
        <v>84</v>
      </c>
      <c r="E7" s="45">
        <v>64</v>
      </c>
      <c r="F7" s="45">
        <v>28701</v>
      </c>
      <c r="G7" s="45">
        <v>0</v>
      </c>
      <c r="I7" s="45">
        <v>0</v>
      </c>
      <c r="J7" s="45">
        <v>1015</v>
      </c>
      <c r="K7" s="45">
        <v>0</v>
      </c>
      <c r="L7" s="45">
        <v>0</v>
      </c>
      <c r="M7" s="45">
        <v>0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</row>
    <row r="8" spans="1:977" x14ac:dyDescent="0.15">
      <c r="A8" s="10" t="s">
        <v>22</v>
      </c>
      <c r="B8" s="45">
        <v>34</v>
      </c>
      <c r="C8" s="45">
        <v>43</v>
      </c>
      <c r="D8" s="45">
        <v>55</v>
      </c>
      <c r="E8" s="45">
        <v>42</v>
      </c>
      <c r="F8" s="45">
        <v>21679</v>
      </c>
      <c r="G8" s="45">
        <v>0</v>
      </c>
      <c r="I8" s="45">
        <v>0</v>
      </c>
      <c r="J8" s="45">
        <v>645</v>
      </c>
      <c r="K8" s="45">
        <v>0</v>
      </c>
      <c r="L8" s="45">
        <v>0</v>
      </c>
      <c r="M8" s="45">
        <v>0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</row>
    <row r="9" spans="1:977" x14ac:dyDescent="0.15">
      <c r="A9" s="10" t="s">
        <v>23</v>
      </c>
      <c r="B9" s="45">
        <v>31</v>
      </c>
      <c r="C9" s="45">
        <v>42</v>
      </c>
      <c r="D9" s="45">
        <v>55</v>
      </c>
      <c r="E9" s="45">
        <v>45</v>
      </c>
      <c r="F9" s="45">
        <v>21383</v>
      </c>
      <c r="G9" s="45">
        <v>5728</v>
      </c>
      <c r="I9" s="45">
        <v>235</v>
      </c>
      <c r="J9" s="45">
        <v>770</v>
      </c>
      <c r="K9" s="45">
        <v>0</v>
      </c>
      <c r="L9" s="45">
        <v>0</v>
      </c>
      <c r="M9" s="45">
        <v>17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</row>
    <row r="10" spans="1:977" x14ac:dyDescent="0.15">
      <c r="A10" s="10" t="s">
        <v>24</v>
      </c>
      <c r="B10" s="45">
        <v>11</v>
      </c>
      <c r="C10" s="45">
        <v>12</v>
      </c>
      <c r="D10" s="45">
        <v>27</v>
      </c>
      <c r="E10" s="45">
        <v>16</v>
      </c>
      <c r="F10" s="45">
        <v>8246</v>
      </c>
      <c r="G10" s="45">
        <v>2485</v>
      </c>
      <c r="I10" s="45">
        <v>117</v>
      </c>
      <c r="J10" s="45">
        <v>334</v>
      </c>
      <c r="K10" s="45">
        <v>708</v>
      </c>
      <c r="L10" s="45">
        <v>0</v>
      </c>
      <c r="M10" s="45"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</row>
    <row r="11" spans="1:977" x14ac:dyDescent="0.15">
      <c r="A11" s="10" t="s">
        <v>25</v>
      </c>
      <c r="B11" s="45">
        <v>4</v>
      </c>
      <c r="C11" s="45">
        <v>2</v>
      </c>
      <c r="D11" s="45">
        <v>12</v>
      </c>
      <c r="E11" s="45">
        <v>2</v>
      </c>
      <c r="F11" s="45">
        <v>2228</v>
      </c>
      <c r="G11" s="45">
        <v>2</v>
      </c>
      <c r="I11" s="45">
        <v>0</v>
      </c>
      <c r="J11" s="45">
        <v>75</v>
      </c>
      <c r="K11" s="45">
        <v>0</v>
      </c>
      <c r="L11" s="45">
        <v>0</v>
      </c>
      <c r="M11" s="45">
        <v>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</row>
    <row r="12" spans="1:977" x14ac:dyDescent="0.15">
      <c r="A12" s="10" t="s">
        <v>26</v>
      </c>
      <c r="B12" s="45">
        <v>16</v>
      </c>
      <c r="C12" s="45">
        <v>23</v>
      </c>
      <c r="D12" s="45">
        <v>45</v>
      </c>
      <c r="E12" s="45">
        <v>35</v>
      </c>
      <c r="F12" s="45">
        <v>19237</v>
      </c>
      <c r="G12" s="45">
        <v>20</v>
      </c>
      <c r="I12" s="45">
        <v>0</v>
      </c>
      <c r="J12" s="45">
        <v>644</v>
      </c>
      <c r="K12" s="45">
        <v>0</v>
      </c>
      <c r="L12" s="45">
        <v>0</v>
      </c>
      <c r="M12" s="45">
        <v>0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</row>
    <row r="13" spans="1:977" x14ac:dyDescent="0.15">
      <c r="A13" s="10" t="s">
        <v>27</v>
      </c>
      <c r="B13" s="45">
        <v>21</v>
      </c>
      <c r="C13" s="45">
        <v>28</v>
      </c>
      <c r="D13" s="45">
        <v>41</v>
      </c>
      <c r="E13" s="45">
        <v>30</v>
      </c>
      <c r="F13" s="45">
        <v>14892</v>
      </c>
      <c r="G13" s="45">
        <v>0</v>
      </c>
      <c r="I13" s="30">
        <v>0</v>
      </c>
      <c r="J13" s="30">
        <v>425</v>
      </c>
      <c r="K13" s="30">
        <v>0</v>
      </c>
      <c r="L13" s="30">
        <v>0</v>
      </c>
      <c r="M13" s="30">
        <v>0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</row>
    <row r="14" spans="1:977" ht="14" thickBot="1" x14ac:dyDescent="0.2">
      <c r="A14" s="5" t="s">
        <v>28</v>
      </c>
      <c r="B14" s="51">
        <v>17</v>
      </c>
      <c r="C14" s="51">
        <v>17</v>
      </c>
      <c r="D14" s="51">
        <v>31</v>
      </c>
      <c r="E14" s="51">
        <v>29</v>
      </c>
      <c r="F14" s="51">
        <v>14110</v>
      </c>
      <c r="G14" s="51">
        <v>1533</v>
      </c>
      <c r="I14" s="51">
        <v>74</v>
      </c>
      <c r="J14" s="51">
        <v>510</v>
      </c>
      <c r="K14" s="51">
        <v>40</v>
      </c>
      <c r="L14" s="51">
        <v>9</v>
      </c>
      <c r="M14" s="51">
        <v>0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</row>
    <row r="15" spans="1:977" s="57" customFormat="1" x14ac:dyDescent="0.15">
      <c r="A15" s="68"/>
      <c r="B15" s="69"/>
      <c r="C15" s="69"/>
      <c r="D15" s="69"/>
      <c r="E15" s="69"/>
      <c r="F15" s="69"/>
      <c r="G15" s="69"/>
      <c r="H15" s="69"/>
      <c r="I15" s="69" t="s">
        <v>91</v>
      </c>
      <c r="J15" s="69" t="s">
        <v>92</v>
      </c>
      <c r="K15" s="69" t="s">
        <v>92</v>
      </c>
      <c r="L15" s="69" t="s">
        <v>92</v>
      </c>
      <c r="M15" s="69" t="s">
        <v>93</v>
      </c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  <c r="IX15" s="68"/>
      <c r="IY15" s="68"/>
      <c r="IZ15" s="68"/>
      <c r="JA15" s="68"/>
      <c r="JB15" s="68"/>
      <c r="JC15" s="68"/>
      <c r="JD15" s="68"/>
      <c r="JE15" s="68"/>
      <c r="JF15" s="68"/>
      <c r="JG15" s="68"/>
      <c r="JH15" s="68"/>
      <c r="JI15" s="68"/>
      <c r="JJ15" s="68"/>
      <c r="JK15" s="68"/>
      <c r="JL15" s="68"/>
      <c r="JM15" s="68"/>
      <c r="JN15" s="68"/>
      <c r="JO15" s="68"/>
      <c r="JP15" s="68"/>
      <c r="JQ15" s="68"/>
      <c r="JR15" s="68"/>
      <c r="JS15" s="68"/>
      <c r="JT15" s="68"/>
      <c r="JU15" s="68"/>
      <c r="JV15" s="68"/>
      <c r="JW15" s="68"/>
      <c r="JX15" s="68"/>
      <c r="JY15" s="68"/>
      <c r="JZ15" s="68"/>
      <c r="KA15" s="68"/>
      <c r="KB15" s="68"/>
      <c r="KC15" s="68"/>
      <c r="KD15" s="68"/>
      <c r="KE15" s="68"/>
      <c r="KF15" s="68"/>
      <c r="KG15" s="68"/>
      <c r="KH15" s="68"/>
      <c r="KI15" s="68"/>
      <c r="KJ15" s="68"/>
      <c r="KK15" s="68"/>
      <c r="KL15" s="68"/>
      <c r="KM15" s="68"/>
      <c r="KN15" s="68"/>
      <c r="KO15" s="68"/>
      <c r="KP15" s="68"/>
      <c r="KQ15" s="68"/>
      <c r="KR15" s="68"/>
      <c r="KS15" s="68"/>
      <c r="KT15" s="68"/>
      <c r="KU15" s="68"/>
      <c r="KV15" s="68"/>
      <c r="KW15" s="68"/>
      <c r="KX15" s="68"/>
      <c r="KY15" s="68"/>
      <c r="KZ15" s="68"/>
      <c r="LA15" s="68"/>
      <c r="LB15" s="68"/>
      <c r="LC15" s="68"/>
      <c r="LD15" s="68"/>
      <c r="LE15" s="68"/>
      <c r="LF15" s="68"/>
      <c r="LG15" s="68"/>
      <c r="LH15" s="68"/>
      <c r="LI15" s="68"/>
      <c r="LJ15" s="68"/>
      <c r="LK15" s="68"/>
      <c r="LL15" s="68"/>
      <c r="LM15" s="68"/>
      <c r="LN15" s="68"/>
      <c r="LO15" s="68"/>
      <c r="LP15" s="68"/>
      <c r="LQ15" s="68"/>
      <c r="LR15" s="68"/>
      <c r="LS15" s="68"/>
      <c r="LT15" s="68"/>
      <c r="LU15" s="68"/>
      <c r="LV15" s="68"/>
      <c r="LW15" s="68"/>
      <c r="LX15" s="68"/>
      <c r="LY15" s="68"/>
      <c r="LZ15" s="68"/>
      <c r="MA15" s="68"/>
      <c r="MB15" s="68"/>
      <c r="MC15" s="68"/>
      <c r="MD15" s="68"/>
      <c r="ME15" s="68"/>
      <c r="MF15" s="68"/>
      <c r="MG15" s="68"/>
      <c r="MH15" s="68"/>
      <c r="MI15" s="68"/>
      <c r="MJ15" s="68"/>
      <c r="MK15" s="68"/>
      <c r="ML15" s="68"/>
      <c r="MM15" s="68"/>
      <c r="MN15" s="68"/>
      <c r="MO15" s="68"/>
      <c r="MP15" s="68"/>
      <c r="MQ15" s="68"/>
      <c r="MR15" s="68"/>
      <c r="MS15" s="68"/>
      <c r="MT15" s="68"/>
      <c r="MU15" s="68"/>
      <c r="MV15" s="68"/>
      <c r="MW15" s="68"/>
      <c r="MX15" s="68"/>
      <c r="MY15" s="68"/>
      <c r="MZ15" s="68"/>
      <c r="NA15" s="68"/>
      <c r="NB15" s="68"/>
      <c r="NC15" s="68"/>
      <c r="ND15" s="68"/>
      <c r="NE15" s="68"/>
      <c r="NF15" s="68"/>
      <c r="NG15" s="68"/>
      <c r="NH15" s="68"/>
      <c r="NI15" s="68"/>
      <c r="NJ15" s="68"/>
      <c r="NK15" s="68"/>
      <c r="NL15" s="68"/>
      <c r="NM15" s="68"/>
      <c r="NN15" s="68"/>
      <c r="NO15" s="68"/>
      <c r="NP15" s="68"/>
      <c r="NQ15" s="68"/>
      <c r="NR15" s="68"/>
      <c r="NS15" s="68"/>
      <c r="NT15" s="68"/>
      <c r="NU15" s="68"/>
      <c r="NV15" s="68"/>
      <c r="NW15" s="68"/>
      <c r="NX15" s="68"/>
      <c r="NY15" s="68"/>
      <c r="NZ15" s="68"/>
      <c r="OA15" s="68"/>
      <c r="OB15" s="68"/>
      <c r="OC15" s="68"/>
      <c r="OD15" s="68"/>
      <c r="OE15" s="68"/>
      <c r="OF15" s="68"/>
      <c r="OG15" s="68"/>
      <c r="OH15" s="68"/>
      <c r="OI15" s="68"/>
      <c r="OJ15" s="68"/>
      <c r="OK15" s="68"/>
      <c r="OL15" s="68"/>
      <c r="OM15" s="68"/>
      <c r="ON15" s="68"/>
      <c r="OO15" s="68"/>
      <c r="OP15" s="68"/>
      <c r="OQ15" s="68"/>
      <c r="OR15" s="68"/>
      <c r="OS15" s="68"/>
      <c r="OT15" s="68"/>
      <c r="OU15" s="68"/>
      <c r="OV15" s="68"/>
      <c r="OW15" s="68"/>
      <c r="OX15" s="68"/>
      <c r="OY15" s="68"/>
      <c r="OZ15" s="68"/>
      <c r="PA15" s="68"/>
      <c r="PB15" s="68"/>
      <c r="PC15" s="68"/>
      <c r="PD15" s="68"/>
      <c r="PE15" s="68"/>
      <c r="PF15" s="68"/>
      <c r="PG15" s="68"/>
      <c r="PH15" s="68"/>
      <c r="PI15" s="68"/>
      <c r="PJ15" s="68"/>
      <c r="PK15" s="68"/>
      <c r="PL15" s="68"/>
      <c r="PM15" s="68"/>
      <c r="PN15" s="68"/>
      <c r="PO15" s="68"/>
      <c r="PP15" s="68"/>
      <c r="PQ15" s="68"/>
      <c r="PR15" s="68"/>
      <c r="PS15" s="68"/>
      <c r="PT15" s="68"/>
      <c r="PU15" s="68"/>
      <c r="PV15" s="68"/>
      <c r="PW15" s="68"/>
      <c r="PX15" s="68"/>
      <c r="PY15" s="68"/>
      <c r="PZ15" s="68"/>
      <c r="QA15" s="68"/>
      <c r="QB15" s="68"/>
      <c r="QC15" s="68"/>
      <c r="QD15" s="68"/>
      <c r="QE15" s="68"/>
      <c r="QF15" s="68"/>
      <c r="QG15" s="68"/>
      <c r="QH15" s="68"/>
      <c r="QI15" s="68"/>
      <c r="QJ15" s="68"/>
      <c r="QK15" s="68"/>
      <c r="QL15" s="68"/>
      <c r="QM15" s="68"/>
      <c r="QN15" s="68"/>
      <c r="QO15" s="68"/>
      <c r="QP15" s="68"/>
      <c r="QQ15" s="68"/>
      <c r="QR15" s="68"/>
      <c r="QS15" s="68"/>
      <c r="QT15" s="68"/>
      <c r="QU15" s="68"/>
      <c r="QV15" s="68"/>
      <c r="QW15" s="68"/>
      <c r="QX15" s="68"/>
      <c r="QY15" s="68"/>
      <c r="QZ15" s="68"/>
      <c r="RA15" s="68"/>
      <c r="RB15" s="68"/>
      <c r="RC15" s="68"/>
      <c r="RD15" s="68"/>
      <c r="RE15" s="68"/>
      <c r="RF15" s="68"/>
      <c r="RG15" s="68"/>
      <c r="RH15" s="68"/>
      <c r="RI15" s="68"/>
      <c r="RJ15" s="68"/>
      <c r="RK15" s="68"/>
      <c r="RL15" s="68"/>
      <c r="RM15" s="68"/>
      <c r="RN15" s="68"/>
      <c r="RO15" s="68"/>
      <c r="RP15" s="68"/>
      <c r="RQ15" s="68"/>
      <c r="RR15" s="68"/>
      <c r="RS15" s="68"/>
      <c r="RT15" s="68"/>
      <c r="RU15" s="68"/>
      <c r="RV15" s="68"/>
      <c r="RW15" s="68"/>
      <c r="RX15" s="68"/>
      <c r="RY15" s="68"/>
      <c r="RZ15" s="68"/>
      <c r="SA15" s="68"/>
      <c r="SB15" s="68"/>
      <c r="SC15" s="68"/>
      <c r="SD15" s="68"/>
      <c r="SE15" s="68"/>
      <c r="SF15" s="68"/>
      <c r="SG15" s="68"/>
      <c r="SH15" s="68"/>
      <c r="SI15" s="68"/>
      <c r="SJ15" s="68"/>
      <c r="SK15" s="68"/>
      <c r="SL15" s="68"/>
      <c r="SM15" s="68"/>
      <c r="SN15" s="68"/>
      <c r="SO15" s="68"/>
      <c r="SP15" s="68"/>
      <c r="SQ15" s="68"/>
      <c r="SR15" s="68"/>
      <c r="SS15" s="68"/>
      <c r="ST15" s="68"/>
      <c r="SU15" s="68"/>
      <c r="SV15" s="68"/>
      <c r="SW15" s="68"/>
      <c r="SX15" s="68"/>
      <c r="SY15" s="68"/>
      <c r="SZ15" s="68"/>
      <c r="TA15" s="68"/>
      <c r="TB15" s="68"/>
      <c r="TC15" s="68"/>
      <c r="TD15" s="68"/>
      <c r="TE15" s="68"/>
      <c r="TF15" s="68"/>
      <c r="TG15" s="68"/>
      <c r="TH15" s="68"/>
      <c r="TI15" s="68"/>
      <c r="TJ15" s="68"/>
      <c r="TK15" s="68"/>
      <c r="TL15" s="68"/>
      <c r="TM15" s="68"/>
      <c r="TN15" s="68"/>
      <c r="TO15" s="68"/>
      <c r="TP15" s="68"/>
      <c r="TQ15" s="68"/>
      <c r="TR15" s="68"/>
      <c r="TS15" s="68"/>
      <c r="TT15" s="68"/>
      <c r="TU15" s="68"/>
      <c r="TV15" s="68"/>
      <c r="TW15" s="68"/>
      <c r="TX15" s="68"/>
      <c r="TY15" s="68"/>
      <c r="TZ15" s="68"/>
      <c r="UA15" s="68"/>
      <c r="UB15" s="68"/>
      <c r="UC15" s="68"/>
      <c r="UD15" s="68"/>
      <c r="UE15" s="68"/>
      <c r="UF15" s="68"/>
      <c r="UG15" s="68"/>
      <c r="UH15" s="68"/>
      <c r="UI15" s="68"/>
      <c r="UJ15" s="68"/>
      <c r="UK15" s="68"/>
      <c r="UL15" s="68"/>
      <c r="UM15" s="68"/>
      <c r="UN15" s="68"/>
      <c r="UO15" s="68"/>
      <c r="UP15" s="68"/>
      <c r="UQ15" s="68"/>
      <c r="UR15" s="68"/>
      <c r="US15" s="68"/>
      <c r="UT15" s="68"/>
      <c r="UU15" s="68"/>
      <c r="UV15" s="68"/>
      <c r="UW15" s="68"/>
      <c r="UX15" s="68"/>
      <c r="UY15" s="68"/>
      <c r="UZ15" s="68"/>
      <c r="VA15" s="68"/>
      <c r="VB15" s="68"/>
      <c r="VC15" s="68"/>
      <c r="VD15" s="68"/>
      <c r="VE15" s="68"/>
      <c r="VF15" s="68"/>
      <c r="VG15" s="68"/>
      <c r="VH15" s="68"/>
      <c r="VI15" s="68"/>
      <c r="VJ15" s="68"/>
      <c r="VK15" s="68"/>
      <c r="VL15" s="68"/>
      <c r="VM15" s="68"/>
      <c r="VN15" s="68"/>
      <c r="VO15" s="68"/>
      <c r="VP15" s="68"/>
      <c r="VQ15" s="68"/>
      <c r="VR15" s="68"/>
      <c r="VS15" s="68"/>
      <c r="VT15" s="68"/>
      <c r="VU15" s="68"/>
      <c r="VV15" s="68"/>
      <c r="VW15" s="68"/>
      <c r="VX15" s="68"/>
      <c r="VY15" s="68"/>
      <c r="VZ15" s="68"/>
      <c r="WA15" s="68"/>
      <c r="WB15" s="68"/>
      <c r="WC15" s="68"/>
      <c r="WD15" s="68"/>
      <c r="WE15" s="68"/>
      <c r="WF15" s="68"/>
      <c r="WG15" s="68"/>
      <c r="WH15" s="68"/>
      <c r="WI15" s="68"/>
      <c r="WJ15" s="68"/>
      <c r="WK15" s="68"/>
      <c r="WL15" s="68"/>
      <c r="WM15" s="68"/>
      <c r="WN15" s="68"/>
      <c r="WO15" s="68"/>
      <c r="WP15" s="68"/>
      <c r="WQ15" s="68"/>
      <c r="WR15" s="68"/>
      <c r="WS15" s="68"/>
      <c r="WT15" s="68"/>
      <c r="WU15" s="68"/>
      <c r="WV15" s="68"/>
      <c r="WW15" s="68"/>
      <c r="WX15" s="68"/>
      <c r="WY15" s="68"/>
      <c r="WZ15" s="68"/>
      <c r="XA15" s="68"/>
      <c r="XB15" s="68"/>
      <c r="XC15" s="68"/>
      <c r="XD15" s="68"/>
      <c r="XE15" s="68"/>
      <c r="XF15" s="68"/>
      <c r="XG15" s="68"/>
      <c r="XH15" s="68"/>
      <c r="XI15" s="68"/>
      <c r="XJ15" s="68"/>
      <c r="XK15" s="68"/>
      <c r="XL15" s="68"/>
      <c r="XM15" s="68"/>
      <c r="XN15" s="68"/>
      <c r="XO15" s="68"/>
      <c r="XP15" s="68"/>
      <c r="XQ15" s="68"/>
      <c r="XR15" s="68"/>
      <c r="XS15" s="68"/>
      <c r="XT15" s="68"/>
      <c r="XU15" s="68"/>
      <c r="XV15" s="68"/>
      <c r="XW15" s="68"/>
      <c r="XX15" s="68"/>
      <c r="XY15" s="68"/>
      <c r="XZ15" s="68"/>
      <c r="YA15" s="68"/>
      <c r="YB15" s="68"/>
      <c r="YC15" s="68"/>
      <c r="YD15" s="68"/>
      <c r="YE15" s="68"/>
      <c r="YF15" s="68"/>
      <c r="YG15" s="68"/>
      <c r="YH15" s="68"/>
      <c r="YI15" s="68"/>
      <c r="YJ15" s="68"/>
      <c r="YK15" s="68"/>
      <c r="YL15" s="68"/>
      <c r="YM15" s="68"/>
      <c r="YN15" s="68"/>
      <c r="YO15" s="68"/>
      <c r="YP15" s="68"/>
      <c r="YQ15" s="68"/>
      <c r="YR15" s="68"/>
      <c r="YS15" s="68"/>
      <c r="YT15" s="68"/>
      <c r="YU15" s="68"/>
      <c r="YV15" s="68"/>
      <c r="YW15" s="68"/>
      <c r="YX15" s="68"/>
      <c r="YY15" s="68"/>
      <c r="YZ15" s="68"/>
      <c r="ZA15" s="68"/>
      <c r="ZB15" s="68"/>
      <c r="ZC15" s="68"/>
      <c r="ZD15" s="68"/>
      <c r="ZE15" s="68"/>
      <c r="ZF15" s="68"/>
      <c r="ZG15" s="68"/>
      <c r="ZH15" s="68"/>
      <c r="ZI15" s="68"/>
      <c r="ZJ15" s="68"/>
      <c r="ZK15" s="68"/>
      <c r="ZL15" s="68"/>
      <c r="ZM15" s="68"/>
      <c r="ZN15" s="68"/>
      <c r="ZO15" s="68"/>
      <c r="ZP15" s="68"/>
      <c r="ZQ15" s="68"/>
      <c r="ZR15" s="68"/>
      <c r="ZS15" s="68"/>
      <c r="ZT15" s="68"/>
      <c r="ZU15" s="68"/>
      <c r="ZV15" s="68"/>
      <c r="ZW15" s="68"/>
      <c r="ZX15" s="68"/>
      <c r="ZY15" s="68"/>
      <c r="ZZ15" s="68"/>
      <c r="AAA15" s="68"/>
      <c r="AAB15" s="68"/>
      <c r="AAC15" s="68"/>
      <c r="AAD15" s="68"/>
      <c r="AAE15" s="68"/>
      <c r="AAF15" s="68"/>
      <c r="AAG15" s="68"/>
      <c r="AAH15" s="68"/>
      <c r="AAI15" s="68"/>
      <c r="AAJ15" s="68"/>
      <c r="AAK15" s="68"/>
      <c r="AAL15" s="68"/>
      <c r="AAM15" s="68"/>
      <c r="AAN15" s="68"/>
      <c r="AAO15" s="68"/>
      <c r="AAP15" s="68"/>
      <c r="AAQ15" s="68"/>
      <c r="AAR15" s="68"/>
      <c r="AAS15" s="68"/>
      <c r="AAT15" s="68"/>
      <c r="AAU15" s="68"/>
      <c r="AAV15" s="68"/>
      <c r="AAW15" s="68"/>
      <c r="AAX15" s="68"/>
      <c r="AAY15" s="68"/>
      <c r="AAZ15" s="68"/>
      <c r="ABA15" s="68"/>
      <c r="ABB15" s="68"/>
      <c r="ABC15" s="68"/>
      <c r="ABD15" s="68"/>
      <c r="ABE15" s="68"/>
      <c r="ABF15" s="68"/>
      <c r="ABG15" s="68"/>
      <c r="ABH15" s="68"/>
      <c r="ABI15" s="68"/>
      <c r="ABJ15" s="68"/>
      <c r="ABK15" s="68"/>
      <c r="ABL15" s="68"/>
      <c r="ABM15" s="68"/>
      <c r="ABN15" s="68"/>
      <c r="ABO15" s="68"/>
      <c r="ABP15" s="68"/>
      <c r="ABQ15" s="68"/>
      <c r="ABR15" s="68"/>
      <c r="ABS15" s="68"/>
      <c r="ABT15" s="68"/>
      <c r="ABU15" s="68"/>
      <c r="ABV15" s="68"/>
      <c r="ABW15" s="68"/>
      <c r="ABX15" s="68"/>
      <c r="ABY15" s="68"/>
      <c r="ABZ15" s="68"/>
      <c r="ACA15" s="68"/>
      <c r="ACB15" s="68"/>
      <c r="ACC15" s="68"/>
      <c r="ACD15" s="68"/>
      <c r="ACE15" s="68"/>
      <c r="ACF15" s="68"/>
      <c r="ACG15" s="68"/>
      <c r="ACH15" s="68"/>
      <c r="ACI15" s="68"/>
      <c r="ACJ15" s="68"/>
      <c r="ACK15" s="68"/>
      <c r="ACL15" s="68"/>
      <c r="ACM15" s="68"/>
      <c r="ACN15" s="68"/>
      <c r="ACO15" s="68"/>
      <c r="ACP15" s="68"/>
      <c r="ACQ15" s="68"/>
      <c r="ACR15" s="68"/>
      <c r="ACS15" s="68"/>
      <c r="ACT15" s="68"/>
      <c r="ACU15" s="68"/>
      <c r="ACV15" s="68"/>
      <c r="ACW15" s="68"/>
      <c r="ACX15" s="68"/>
      <c r="ACY15" s="68"/>
      <c r="ACZ15" s="68"/>
      <c r="ADA15" s="68"/>
      <c r="ADB15" s="68"/>
      <c r="ADC15" s="68"/>
      <c r="ADD15" s="68"/>
      <c r="ADE15" s="68"/>
      <c r="ADF15" s="68"/>
      <c r="ADG15" s="68"/>
      <c r="ADH15" s="68"/>
      <c r="ADI15" s="68"/>
      <c r="ADJ15" s="68"/>
      <c r="ADK15" s="68"/>
      <c r="ADL15" s="68"/>
      <c r="ADM15" s="68"/>
      <c r="ADN15" s="68"/>
      <c r="ADO15" s="68"/>
      <c r="ADP15" s="68"/>
      <c r="ADQ15" s="68"/>
      <c r="ADR15" s="68"/>
      <c r="ADS15" s="68"/>
      <c r="ADT15" s="68"/>
      <c r="ADU15" s="68"/>
      <c r="ADV15" s="68"/>
      <c r="ADW15" s="68"/>
      <c r="ADX15" s="68"/>
      <c r="ADY15" s="68"/>
      <c r="ADZ15" s="68"/>
      <c r="AEA15" s="68"/>
      <c r="AEB15" s="68"/>
      <c r="AEC15" s="68"/>
      <c r="AED15" s="68"/>
      <c r="AEE15" s="68"/>
      <c r="AEF15" s="68"/>
      <c r="AEG15" s="68"/>
      <c r="AEH15" s="68"/>
      <c r="AEI15" s="68"/>
      <c r="AEJ15" s="68"/>
      <c r="AEK15" s="68"/>
      <c r="AEL15" s="68"/>
      <c r="AEM15" s="68"/>
      <c r="AEN15" s="68"/>
      <c r="AEO15" s="68"/>
      <c r="AEP15" s="68"/>
      <c r="AEQ15" s="68"/>
      <c r="AER15" s="68"/>
      <c r="AES15" s="68"/>
      <c r="AET15" s="68"/>
      <c r="AEU15" s="68"/>
      <c r="AEV15" s="68"/>
      <c r="AEW15" s="68"/>
      <c r="AEX15" s="68"/>
      <c r="AEY15" s="68"/>
      <c r="AEZ15" s="68"/>
      <c r="AFA15" s="68"/>
      <c r="AFB15" s="68"/>
      <c r="AFC15" s="68"/>
      <c r="AFD15" s="68"/>
      <c r="AFE15" s="68"/>
      <c r="AFF15" s="68"/>
      <c r="AFG15" s="68"/>
      <c r="AFH15" s="68"/>
      <c r="AFI15" s="68"/>
      <c r="AFJ15" s="68"/>
      <c r="AFK15" s="68"/>
      <c r="AFL15" s="68"/>
      <c r="AFM15" s="68"/>
      <c r="AFN15" s="68"/>
      <c r="AFO15" s="68"/>
      <c r="AFP15" s="68"/>
      <c r="AFQ15" s="68"/>
      <c r="AFR15" s="68"/>
      <c r="AFS15" s="68"/>
      <c r="AFT15" s="68"/>
      <c r="AFU15" s="68"/>
      <c r="AFV15" s="68"/>
      <c r="AFW15" s="68"/>
      <c r="AFX15" s="68"/>
      <c r="AFY15" s="68"/>
      <c r="AFZ15" s="68"/>
      <c r="AGA15" s="68"/>
      <c r="AGB15" s="68"/>
      <c r="AGC15" s="68"/>
      <c r="AGD15" s="68"/>
      <c r="AGE15" s="68"/>
      <c r="AGF15" s="68"/>
      <c r="AGG15" s="68"/>
      <c r="AGH15" s="68"/>
      <c r="AGI15" s="68"/>
      <c r="AGJ15" s="68"/>
      <c r="AGK15" s="68"/>
      <c r="AGL15" s="68"/>
      <c r="AGM15" s="68"/>
      <c r="AGN15" s="68"/>
      <c r="AGO15" s="68"/>
      <c r="AGP15" s="68"/>
      <c r="AGQ15" s="68"/>
      <c r="AGR15" s="68"/>
      <c r="AGS15" s="68"/>
      <c r="AGT15" s="68"/>
      <c r="AGU15" s="68"/>
      <c r="AGV15" s="68"/>
      <c r="AGW15" s="68"/>
      <c r="AGX15" s="68"/>
      <c r="AGY15" s="68"/>
      <c r="AGZ15" s="68"/>
      <c r="AHA15" s="68"/>
      <c r="AHB15" s="68"/>
      <c r="AHC15" s="68"/>
      <c r="AHD15" s="68"/>
      <c r="AHE15" s="68"/>
      <c r="AHF15" s="68"/>
      <c r="AHG15" s="68"/>
      <c r="AHH15" s="68"/>
      <c r="AHI15" s="68"/>
      <c r="AHJ15" s="68"/>
      <c r="AHK15" s="68"/>
      <c r="AHL15" s="68"/>
      <c r="AHM15" s="68"/>
      <c r="AHN15" s="68"/>
      <c r="AHO15" s="68"/>
      <c r="AHP15" s="68"/>
      <c r="AHQ15" s="68"/>
      <c r="AHR15" s="68"/>
      <c r="AHS15" s="68"/>
      <c r="AHT15" s="68"/>
      <c r="AHU15" s="68"/>
      <c r="AHV15" s="68"/>
      <c r="AHW15" s="68"/>
      <c r="AHX15" s="68"/>
      <c r="AHY15" s="68"/>
      <c r="AHZ15" s="68"/>
      <c r="AIA15" s="68"/>
      <c r="AIB15" s="68"/>
      <c r="AIC15" s="68"/>
      <c r="AID15" s="68"/>
      <c r="AIE15" s="68"/>
      <c r="AIF15" s="68"/>
      <c r="AIG15" s="68"/>
      <c r="AIH15" s="68"/>
      <c r="AII15" s="68"/>
      <c r="AIJ15" s="68"/>
      <c r="AIK15" s="68"/>
      <c r="AIL15" s="68"/>
      <c r="AIM15" s="68"/>
      <c r="AIN15" s="68"/>
      <c r="AIO15" s="68"/>
      <c r="AIP15" s="68"/>
      <c r="AIQ15" s="68"/>
      <c r="AIR15" s="68"/>
      <c r="AIS15" s="68"/>
      <c r="AIT15" s="68"/>
      <c r="AIU15" s="68"/>
      <c r="AIV15" s="68"/>
      <c r="AIW15" s="68"/>
      <c r="AIX15" s="68"/>
      <c r="AIY15" s="68"/>
      <c r="AIZ15" s="68"/>
      <c r="AJA15" s="68"/>
      <c r="AJB15" s="68"/>
      <c r="AJC15" s="68"/>
      <c r="AJD15" s="68"/>
      <c r="AJE15" s="68"/>
      <c r="AJF15" s="68"/>
      <c r="AJG15" s="68"/>
      <c r="AJH15" s="68"/>
      <c r="AJI15" s="68"/>
      <c r="AJJ15" s="68"/>
      <c r="AJK15" s="68"/>
      <c r="AJL15" s="68"/>
      <c r="AJM15" s="68"/>
      <c r="AJN15" s="68"/>
      <c r="AJO15" s="68"/>
      <c r="AJP15" s="68"/>
      <c r="AJQ15" s="68"/>
      <c r="AJR15" s="68"/>
      <c r="AJS15" s="68"/>
      <c r="AJT15" s="68"/>
      <c r="AJU15" s="68"/>
      <c r="AJV15" s="68"/>
      <c r="AJW15" s="68"/>
      <c r="AJX15" s="68"/>
      <c r="AJY15" s="68"/>
      <c r="AJZ15" s="68"/>
      <c r="AKA15" s="68"/>
      <c r="AKB15" s="68"/>
      <c r="AKC15" s="68"/>
      <c r="AKD15" s="68"/>
      <c r="AKE15" s="68"/>
      <c r="AKF15" s="68"/>
      <c r="AKG15" s="68"/>
      <c r="AKH15" s="68"/>
      <c r="AKI15" s="68"/>
      <c r="AKJ15" s="68"/>
      <c r="AKK15" s="68"/>
      <c r="AKL15" s="68"/>
      <c r="AKM15" s="68"/>
      <c r="AKN15" s="68"/>
      <c r="AKO15" s="68"/>
    </row>
  </sheetData>
  <mergeCells count="2">
    <mergeCell ref="B1:G1"/>
    <mergeCell ref="I1:M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0" verticalDpi="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U24"/>
  <sheetViews>
    <sheetView zoomScale="84" zoomScaleNormal="84" zoomScalePageLayoutView="84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A15" sqref="A15:A23"/>
    </sheetView>
  </sheetViews>
  <sheetFormatPr baseColWidth="10" defaultColWidth="9.1640625" defaultRowHeight="13" x14ac:dyDescent="0.15"/>
  <cols>
    <col min="1" max="1" width="18.5" style="31" customWidth="1"/>
    <col min="2" max="2" width="9.1640625" style="1"/>
    <col min="3" max="3" width="22.6640625" style="1" customWidth="1"/>
    <col min="4" max="4" width="24.1640625" style="1" customWidth="1"/>
    <col min="5" max="5" width="22.6640625" style="1" customWidth="1"/>
    <col min="6" max="6" width="27.1640625" style="1" customWidth="1"/>
    <col min="7" max="7" width="2.83203125" style="26" customWidth="1"/>
    <col min="8" max="87" width="9.1640625" style="1"/>
    <col min="88" max="88" width="3.1640625" style="1" customWidth="1"/>
    <col min="89" max="125" width="9.1640625" style="1"/>
  </cols>
  <sheetData>
    <row r="1" spans="1:125" x14ac:dyDescent="0.15">
      <c r="A1" s="15" t="s">
        <v>0</v>
      </c>
      <c r="B1" s="15" t="s">
        <v>30</v>
      </c>
      <c r="C1" s="15" t="s">
        <v>31</v>
      </c>
      <c r="D1" s="15" t="s">
        <v>32</v>
      </c>
      <c r="E1" s="27" t="s">
        <v>33</v>
      </c>
      <c r="F1" s="15" t="s">
        <v>34</v>
      </c>
      <c r="H1" s="84" t="s">
        <v>94</v>
      </c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26"/>
      <c r="CK1" s="85" t="s">
        <v>36</v>
      </c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6"/>
      <c r="DM1" s="86"/>
      <c r="DN1" s="86"/>
      <c r="DO1" s="86"/>
      <c r="DP1" s="86"/>
      <c r="DQ1" s="86"/>
      <c r="DR1" s="86"/>
      <c r="DS1" s="86"/>
      <c r="DT1" s="86"/>
      <c r="DU1" s="86"/>
    </row>
    <row r="2" spans="1:125" ht="14" thickBot="1" x14ac:dyDescent="0.2">
      <c r="A2" s="23" t="s">
        <v>10</v>
      </c>
      <c r="B2" s="23" t="s">
        <v>37</v>
      </c>
      <c r="C2" s="23" t="s">
        <v>95</v>
      </c>
      <c r="D2" s="23" t="s">
        <v>96</v>
      </c>
      <c r="E2" s="23" t="s">
        <v>40</v>
      </c>
      <c r="F2" s="23" t="s">
        <v>41</v>
      </c>
      <c r="H2" s="23" t="s">
        <v>97</v>
      </c>
      <c r="I2" s="23" t="s">
        <v>98</v>
      </c>
      <c r="J2" s="23" t="s">
        <v>99</v>
      </c>
      <c r="K2" s="23" t="s">
        <v>100</v>
      </c>
      <c r="L2" s="23" t="s">
        <v>101</v>
      </c>
      <c r="M2" s="23" t="s">
        <v>102</v>
      </c>
      <c r="N2" s="23" t="s">
        <v>103</v>
      </c>
      <c r="O2" s="23" t="s">
        <v>104</v>
      </c>
      <c r="P2" s="23" t="s">
        <v>105</v>
      </c>
      <c r="Q2" s="23" t="s">
        <v>106</v>
      </c>
      <c r="R2" s="23" t="s">
        <v>107</v>
      </c>
      <c r="S2" s="23" t="s">
        <v>108</v>
      </c>
      <c r="T2" s="23" t="s">
        <v>109</v>
      </c>
      <c r="U2" s="23" t="s">
        <v>110</v>
      </c>
      <c r="V2" s="23" t="s">
        <v>111</v>
      </c>
      <c r="W2" s="23" t="s">
        <v>112</v>
      </c>
      <c r="X2" s="23" t="s">
        <v>113</v>
      </c>
      <c r="Y2" s="23" t="s">
        <v>114</v>
      </c>
      <c r="Z2" s="23" t="s">
        <v>115</v>
      </c>
      <c r="AA2" s="23" t="s">
        <v>116</v>
      </c>
      <c r="AB2" s="23" t="s">
        <v>117</v>
      </c>
      <c r="AC2" s="23" t="s">
        <v>118</v>
      </c>
      <c r="AD2" s="23" t="s">
        <v>119</v>
      </c>
      <c r="AE2" s="23" t="s">
        <v>120</v>
      </c>
      <c r="AF2" s="23" t="s">
        <v>121</v>
      </c>
      <c r="AG2" s="23" t="s">
        <v>122</v>
      </c>
      <c r="AH2" s="23" t="s">
        <v>123</v>
      </c>
      <c r="AI2" s="23" t="s">
        <v>124</v>
      </c>
      <c r="AJ2" s="23" t="s">
        <v>125</v>
      </c>
      <c r="AK2" s="23" t="s">
        <v>126</v>
      </c>
      <c r="AL2" s="23" t="s">
        <v>127</v>
      </c>
      <c r="AM2" s="23" t="s">
        <v>128</v>
      </c>
      <c r="AN2" s="23" t="s">
        <v>129</v>
      </c>
      <c r="AO2" s="23" t="s">
        <v>130</v>
      </c>
      <c r="AP2" s="23" t="s">
        <v>131</v>
      </c>
      <c r="AQ2" s="23" t="s">
        <v>132</v>
      </c>
      <c r="AR2" s="23" t="s">
        <v>133</v>
      </c>
      <c r="AS2" s="23" t="s">
        <v>134</v>
      </c>
      <c r="AT2" s="23" t="s">
        <v>135</v>
      </c>
      <c r="AU2" s="23" t="s">
        <v>136</v>
      </c>
      <c r="AV2" s="23" t="s">
        <v>137</v>
      </c>
      <c r="AW2" s="23" t="s">
        <v>138</v>
      </c>
      <c r="AX2" s="23" t="s">
        <v>139</v>
      </c>
      <c r="AY2" s="23" t="s">
        <v>140</v>
      </c>
      <c r="AZ2" s="23" t="s">
        <v>141</v>
      </c>
      <c r="BA2" s="23" t="s">
        <v>142</v>
      </c>
      <c r="BB2" s="23" t="s">
        <v>143</v>
      </c>
      <c r="BC2" s="23" t="s">
        <v>144</v>
      </c>
      <c r="BD2" s="23" t="s">
        <v>145</v>
      </c>
      <c r="BE2" s="23" t="s">
        <v>146</v>
      </c>
      <c r="BF2" s="23" t="s">
        <v>147</v>
      </c>
      <c r="BG2" s="23" t="s">
        <v>148</v>
      </c>
      <c r="BH2" s="23" t="s">
        <v>149</v>
      </c>
      <c r="BI2" s="23" t="s">
        <v>150</v>
      </c>
      <c r="BJ2" s="23" t="s">
        <v>151</v>
      </c>
      <c r="BK2" s="23" t="s">
        <v>152</v>
      </c>
      <c r="BL2" s="23" t="s">
        <v>153</v>
      </c>
      <c r="BM2" s="23" t="s">
        <v>154</v>
      </c>
      <c r="BN2" s="23" t="s">
        <v>155</v>
      </c>
      <c r="BO2" s="23" t="s">
        <v>156</v>
      </c>
      <c r="BP2" s="23" t="s">
        <v>157</v>
      </c>
      <c r="BQ2" s="23" t="s">
        <v>158</v>
      </c>
      <c r="BR2" s="23" t="s">
        <v>159</v>
      </c>
      <c r="BS2" s="23" t="s">
        <v>160</v>
      </c>
      <c r="BT2" s="23" t="s">
        <v>161</v>
      </c>
      <c r="BU2" s="23" t="s">
        <v>162</v>
      </c>
      <c r="BV2" s="23" t="s">
        <v>163</v>
      </c>
      <c r="BW2" s="23" t="s">
        <v>164</v>
      </c>
      <c r="BX2" s="23" t="s">
        <v>165</v>
      </c>
      <c r="BY2" s="23" t="s">
        <v>166</v>
      </c>
      <c r="BZ2" s="23" t="s">
        <v>167</v>
      </c>
      <c r="CA2" s="23" t="s">
        <v>168</v>
      </c>
      <c r="CB2" s="23" t="s">
        <v>169</v>
      </c>
      <c r="CC2" s="23" t="s">
        <v>170</v>
      </c>
      <c r="CD2" s="23" t="s">
        <v>171</v>
      </c>
      <c r="CE2" s="23" t="s">
        <v>172</v>
      </c>
      <c r="CF2" s="23" t="s">
        <v>173</v>
      </c>
      <c r="CG2" s="23" t="s">
        <v>174</v>
      </c>
      <c r="CH2" s="23" t="s">
        <v>175</v>
      </c>
      <c r="CI2" s="23" t="s">
        <v>176</v>
      </c>
      <c r="CJ2" s="15"/>
      <c r="CK2" s="23" t="s">
        <v>177</v>
      </c>
      <c r="CL2" s="23" t="s">
        <v>178</v>
      </c>
      <c r="CM2" s="23" t="s">
        <v>179</v>
      </c>
      <c r="CN2" s="23" t="s">
        <v>180</v>
      </c>
      <c r="CO2" s="23" t="s">
        <v>181</v>
      </c>
      <c r="CP2" s="23" t="s">
        <v>182</v>
      </c>
      <c r="CQ2" s="23" t="s">
        <v>183</v>
      </c>
      <c r="CR2" s="23" t="s">
        <v>184</v>
      </c>
      <c r="CS2" s="23" t="s">
        <v>185</v>
      </c>
      <c r="CT2" s="23" t="s">
        <v>186</v>
      </c>
      <c r="CU2" s="23" t="s">
        <v>187</v>
      </c>
      <c r="CV2" s="23" t="s">
        <v>188</v>
      </c>
      <c r="CW2" s="23" t="s">
        <v>189</v>
      </c>
      <c r="CX2" s="23" t="s">
        <v>190</v>
      </c>
      <c r="CY2" s="23" t="s">
        <v>191</v>
      </c>
      <c r="CZ2" s="23" t="s">
        <v>192</v>
      </c>
      <c r="DA2" s="23" t="s">
        <v>193</v>
      </c>
      <c r="DB2" s="23" t="s">
        <v>194</v>
      </c>
      <c r="DC2" s="23" t="s">
        <v>195</v>
      </c>
      <c r="DD2" s="23" t="s">
        <v>196</v>
      </c>
      <c r="DE2" s="23" t="s">
        <v>197</v>
      </c>
      <c r="DF2" s="23" t="s">
        <v>198</v>
      </c>
      <c r="DG2" s="23" t="s">
        <v>199</v>
      </c>
      <c r="DH2" s="23" t="s">
        <v>200</v>
      </c>
      <c r="DI2" s="23" t="s">
        <v>201</v>
      </c>
      <c r="DJ2" s="23" t="s">
        <v>202</v>
      </c>
      <c r="DK2" s="23" t="s">
        <v>203</v>
      </c>
      <c r="DL2" s="23" t="s">
        <v>204</v>
      </c>
      <c r="DM2" s="23" t="s">
        <v>205</v>
      </c>
      <c r="DN2" s="23" t="s">
        <v>206</v>
      </c>
      <c r="DO2" s="23" t="s">
        <v>207</v>
      </c>
      <c r="DP2" s="23" t="s">
        <v>208</v>
      </c>
      <c r="DQ2" s="23" t="s">
        <v>209</v>
      </c>
      <c r="DR2" s="23" t="s">
        <v>210</v>
      </c>
      <c r="DS2" s="23" t="s">
        <v>211</v>
      </c>
      <c r="DT2" s="23" t="s">
        <v>212</v>
      </c>
      <c r="DU2" s="23" t="s">
        <v>213</v>
      </c>
    </row>
    <row r="3" spans="1:125" x14ac:dyDescent="0.15">
      <c r="A3" s="10" t="s">
        <v>17</v>
      </c>
      <c r="B3" s="26">
        <f>'Merge and Dereplication Data'!Z3</f>
        <v>17813</v>
      </c>
      <c r="C3" s="26">
        <f t="shared" ref="C3:C23" si="0">SUM(H3:CI3)</f>
        <v>16548</v>
      </c>
      <c r="D3" s="26">
        <f t="shared" ref="D3:D23" si="1">ROUND(C3/B3*100,2)</f>
        <v>92.9</v>
      </c>
      <c r="E3" s="26">
        <f t="shared" ref="E3:E23" si="2">SUM(CK3:DU3)</f>
        <v>680</v>
      </c>
      <c r="F3" s="26">
        <f t="shared" ref="F3:F23" si="3">ROUND((C3+E3)/B3*100,2)</f>
        <v>96.72</v>
      </c>
      <c r="H3" s="1">
        <v>0</v>
      </c>
      <c r="I3" s="26">
        <v>7907</v>
      </c>
      <c r="J3" s="26">
        <v>0</v>
      </c>
      <c r="K3" s="26">
        <v>11</v>
      </c>
      <c r="L3" s="26">
        <v>8494</v>
      </c>
      <c r="M3" s="26">
        <v>1</v>
      </c>
      <c r="N3" s="26">
        <v>0</v>
      </c>
      <c r="O3" s="26">
        <v>0</v>
      </c>
      <c r="P3" s="26">
        <v>0</v>
      </c>
      <c r="Q3" s="26">
        <v>0</v>
      </c>
      <c r="R3" s="26">
        <v>0</v>
      </c>
      <c r="S3" s="26">
        <v>0</v>
      </c>
      <c r="T3" s="26">
        <v>0</v>
      </c>
      <c r="U3" s="26">
        <v>0</v>
      </c>
      <c r="V3" s="26">
        <v>0</v>
      </c>
      <c r="W3" s="26">
        <v>0</v>
      </c>
      <c r="X3" s="26">
        <v>0</v>
      </c>
      <c r="Y3" s="26">
        <v>0</v>
      </c>
      <c r="Z3" s="26">
        <v>0</v>
      </c>
      <c r="AA3" s="26">
        <v>0</v>
      </c>
      <c r="AB3" s="26">
        <v>0</v>
      </c>
      <c r="AC3" s="26">
        <v>0</v>
      </c>
      <c r="AD3" s="26">
        <v>0</v>
      </c>
      <c r="AE3" s="26">
        <v>0</v>
      </c>
      <c r="AF3" s="26">
        <v>0</v>
      </c>
      <c r="AG3" s="26">
        <v>0</v>
      </c>
      <c r="AH3" s="26">
        <v>0</v>
      </c>
      <c r="AI3" s="26">
        <v>0</v>
      </c>
      <c r="AJ3" s="26">
        <v>0</v>
      </c>
      <c r="AK3" s="26">
        <v>0</v>
      </c>
      <c r="AL3" s="26">
        <v>0</v>
      </c>
      <c r="AM3" s="26">
        <v>0</v>
      </c>
      <c r="AN3" s="26">
        <v>0</v>
      </c>
      <c r="AO3" s="26">
        <v>0</v>
      </c>
      <c r="AP3" s="26">
        <v>0</v>
      </c>
      <c r="AQ3" s="26">
        <v>0</v>
      </c>
      <c r="AR3" s="26">
        <v>0</v>
      </c>
      <c r="AS3" s="26">
        <v>0</v>
      </c>
      <c r="AT3" s="26">
        <v>0</v>
      </c>
      <c r="AU3" s="26">
        <v>0</v>
      </c>
      <c r="AV3" s="26">
        <v>0</v>
      </c>
      <c r="AW3" s="26">
        <v>0</v>
      </c>
      <c r="AX3" s="26">
        <v>0</v>
      </c>
      <c r="AY3" s="26">
        <v>0</v>
      </c>
      <c r="AZ3" s="26">
        <v>0</v>
      </c>
      <c r="BA3" s="26">
        <v>0</v>
      </c>
      <c r="BB3" s="26">
        <v>0</v>
      </c>
      <c r="BC3" s="26">
        <v>0</v>
      </c>
      <c r="BD3" s="26">
        <v>0</v>
      </c>
      <c r="BE3" s="26">
        <v>0</v>
      </c>
      <c r="BF3" s="26">
        <v>0</v>
      </c>
      <c r="BG3" s="26">
        <v>0</v>
      </c>
      <c r="BH3" s="26">
        <v>0</v>
      </c>
      <c r="BI3" s="26">
        <v>0</v>
      </c>
      <c r="BJ3" s="26">
        <v>0</v>
      </c>
      <c r="BK3" s="26">
        <v>0</v>
      </c>
      <c r="BL3" s="26">
        <v>0</v>
      </c>
      <c r="BM3" s="26">
        <v>0</v>
      </c>
      <c r="BN3" s="26">
        <v>0</v>
      </c>
      <c r="BO3" s="26">
        <v>0</v>
      </c>
      <c r="BP3" s="26">
        <v>0</v>
      </c>
      <c r="BQ3" s="26">
        <v>1</v>
      </c>
      <c r="BR3" s="26">
        <v>0</v>
      </c>
      <c r="BS3" s="26">
        <v>0</v>
      </c>
      <c r="BT3" s="26">
        <v>0</v>
      </c>
      <c r="BU3" s="26">
        <v>131</v>
      </c>
      <c r="BV3" s="26">
        <v>0</v>
      </c>
      <c r="BW3" s="26">
        <v>0</v>
      </c>
      <c r="BX3" s="26">
        <v>0</v>
      </c>
      <c r="BY3" s="26">
        <v>3</v>
      </c>
      <c r="BZ3" s="26">
        <v>0</v>
      </c>
      <c r="CA3" s="26">
        <v>0</v>
      </c>
      <c r="CB3" s="26">
        <v>0</v>
      </c>
      <c r="CC3" s="26">
        <v>0</v>
      </c>
      <c r="CD3" s="26">
        <v>0</v>
      </c>
      <c r="CE3" s="26">
        <v>0</v>
      </c>
      <c r="CF3" s="26">
        <v>0</v>
      </c>
      <c r="CG3" s="26">
        <v>0</v>
      </c>
      <c r="CH3" s="26">
        <v>0</v>
      </c>
      <c r="CI3" s="26">
        <v>0</v>
      </c>
      <c r="CK3" s="26">
        <v>0</v>
      </c>
      <c r="CL3" s="26">
        <v>430</v>
      </c>
      <c r="CM3" s="26">
        <v>0</v>
      </c>
      <c r="CN3" s="26">
        <v>0</v>
      </c>
      <c r="CO3" s="26">
        <v>1</v>
      </c>
      <c r="CP3" s="26">
        <v>0</v>
      </c>
      <c r="CQ3" s="26">
        <v>0</v>
      </c>
      <c r="CR3" s="26">
        <v>0</v>
      </c>
      <c r="CS3" s="26">
        <v>0</v>
      </c>
      <c r="CT3" s="26">
        <v>0</v>
      </c>
      <c r="CU3" s="26">
        <v>0</v>
      </c>
      <c r="CV3" s="26">
        <v>0</v>
      </c>
      <c r="CW3" s="26">
        <v>0</v>
      </c>
      <c r="CX3" s="26">
        <v>0</v>
      </c>
      <c r="CY3" s="26">
        <v>0</v>
      </c>
      <c r="CZ3" s="26">
        <v>0</v>
      </c>
      <c r="DA3" s="26">
        <v>0</v>
      </c>
      <c r="DB3" s="26">
        <v>0</v>
      </c>
      <c r="DC3" s="26">
        <v>17</v>
      </c>
      <c r="DD3" s="26">
        <v>0</v>
      </c>
      <c r="DE3" s="26">
        <v>0</v>
      </c>
      <c r="DF3" s="26">
        <v>0</v>
      </c>
      <c r="DG3" s="26">
        <v>0</v>
      </c>
      <c r="DH3" s="26">
        <v>0</v>
      </c>
      <c r="DI3" s="26">
        <v>0</v>
      </c>
      <c r="DJ3" s="26">
        <v>0</v>
      </c>
      <c r="DK3" s="26">
        <v>0</v>
      </c>
      <c r="DL3" s="26">
        <v>0</v>
      </c>
      <c r="DM3" s="26">
        <v>0</v>
      </c>
      <c r="DN3" s="26">
        <v>0</v>
      </c>
      <c r="DO3" s="26">
        <v>232</v>
      </c>
      <c r="DP3" s="26">
        <v>0</v>
      </c>
      <c r="DQ3" s="26">
        <v>0</v>
      </c>
      <c r="DR3" s="26">
        <v>0</v>
      </c>
      <c r="DS3" s="26">
        <v>0</v>
      </c>
      <c r="DT3" s="26">
        <v>0</v>
      </c>
      <c r="DU3" s="26">
        <v>0</v>
      </c>
    </row>
    <row r="4" spans="1:125" x14ac:dyDescent="0.15">
      <c r="A4" s="10" t="s">
        <v>18</v>
      </c>
      <c r="B4" s="26">
        <f>'Merge and Dereplication Data'!Z4</f>
        <v>24395</v>
      </c>
      <c r="C4" s="26">
        <f t="shared" si="0"/>
        <v>15828</v>
      </c>
      <c r="D4" s="26">
        <f t="shared" si="1"/>
        <v>64.88</v>
      </c>
      <c r="E4" s="26">
        <f t="shared" si="2"/>
        <v>2627</v>
      </c>
      <c r="F4" s="26">
        <f t="shared" si="3"/>
        <v>75.650000000000006</v>
      </c>
      <c r="H4" s="1">
        <v>0</v>
      </c>
      <c r="I4" s="26">
        <v>790</v>
      </c>
      <c r="J4" s="26">
        <v>0</v>
      </c>
      <c r="K4" s="26">
        <v>15</v>
      </c>
      <c r="L4" s="26">
        <v>15023</v>
      </c>
      <c r="M4" s="26">
        <v>0</v>
      </c>
      <c r="N4" s="26">
        <v>0</v>
      </c>
      <c r="O4" s="26">
        <v>0</v>
      </c>
      <c r="P4" s="26">
        <v>0</v>
      </c>
      <c r="Q4" s="26">
        <v>0</v>
      </c>
      <c r="R4" s="26">
        <v>0</v>
      </c>
      <c r="S4" s="26">
        <v>0</v>
      </c>
      <c r="T4" s="26">
        <v>0</v>
      </c>
      <c r="U4" s="26">
        <v>0</v>
      </c>
      <c r="V4" s="26">
        <v>0</v>
      </c>
      <c r="W4" s="26">
        <v>0</v>
      </c>
      <c r="X4" s="26">
        <v>0</v>
      </c>
      <c r="Y4" s="26">
        <v>0</v>
      </c>
      <c r="Z4" s="26">
        <v>0</v>
      </c>
      <c r="AA4" s="26">
        <v>0</v>
      </c>
      <c r="AB4" s="26">
        <v>0</v>
      </c>
      <c r="AC4" s="26">
        <v>0</v>
      </c>
      <c r="AD4" s="26">
        <v>0</v>
      </c>
      <c r="AE4" s="26">
        <v>0</v>
      </c>
      <c r="AF4" s="26">
        <v>0</v>
      </c>
      <c r="AG4" s="26">
        <v>0</v>
      </c>
      <c r="AH4" s="26">
        <v>0</v>
      </c>
      <c r="AI4" s="26">
        <v>0</v>
      </c>
      <c r="AJ4" s="26">
        <v>0</v>
      </c>
      <c r="AK4" s="26">
        <v>0</v>
      </c>
      <c r="AL4" s="26">
        <v>0</v>
      </c>
      <c r="AM4" s="26">
        <v>0</v>
      </c>
      <c r="AN4" s="26">
        <v>0</v>
      </c>
      <c r="AO4" s="26">
        <v>0</v>
      </c>
      <c r="AP4" s="26">
        <v>0</v>
      </c>
      <c r="AQ4" s="26">
        <v>0</v>
      </c>
      <c r="AR4" s="26">
        <v>0</v>
      </c>
      <c r="AS4" s="26">
        <v>0</v>
      </c>
      <c r="AT4" s="26">
        <v>0</v>
      </c>
      <c r="AU4" s="26">
        <v>0</v>
      </c>
      <c r="AV4" s="26">
        <v>0</v>
      </c>
      <c r="AW4" s="26">
        <v>0</v>
      </c>
      <c r="AX4" s="26">
        <v>0</v>
      </c>
      <c r="AY4" s="26">
        <v>0</v>
      </c>
      <c r="AZ4" s="26">
        <v>0</v>
      </c>
      <c r="BA4" s="26">
        <v>0</v>
      </c>
      <c r="BB4" s="26">
        <v>0</v>
      </c>
      <c r="BC4" s="26">
        <v>0</v>
      </c>
      <c r="BD4" s="26">
        <v>0</v>
      </c>
      <c r="BE4" s="26">
        <v>0</v>
      </c>
      <c r="BF4" s="26">
        <v>0</v>
      </c>
      <c r="BG4" s="26">
        <v>0</v>
      </c>
      <c r="BH4" s="26">
        <v>0</v>
      </c>
      <c r="BI4" s="26">
        <v>0</v>
      </c>
      <c r="BJ4" s="26">
        <v>0</v>
      </c>
      <c r="BK4" s="26">
        <v>0</v>
      </c>
      <c r="BL4" s="26">
        <v>0</v>
      </c>
      <c r="BM4" s="26">
        <v>0</v>
      </c>
      <c r="BN4" s="26">
        <v>0</v>
      </c>
      <c r="BO4" s="26">
        <v>0</v>
      </c>
      <c r="BP4" s="26">
        <v>0</v>
      </c>
      <c r="BQ4" s="26">
        <v>0</v>
      </c>
      <c r="BR4" s="26">
        <v>0</v>
      </c>
      <c r="BS4" s="26">
        <v>0</v>
      </c>
      <c r="BT4" s="26">
        <v>0</v>
      </c>
      <c r="BU4" s="26">
        <v>0</v>
      </c>
      <c r="BV4" s="26">
        <v>0</v>
      </c>
      <c r="BW4" s="26">
        <v>0</v>
      </c>
      <c r="BX4" s="26">
        <v>0</v>
      </c>
      <c r="BY4" s="26">
        <v>0</v>
      </c>
      <c r="BZ4" s="26">
        <v>0</v>
      </c>
      <c r="CA4" s="26">
        <v>0</v>
      </c>
      <c r="CB4" s="26">
        <v>0</v>
      </c>
      <c r="CC4" s="26">
        <v>0</v>
      </c>
      <c r="CD4" s="26">
        <v>0</v>
      </c>
      <c r="CE4" s="26">
        <v>0</v>
      </c>
      <c r="CF4" s="26">
        <v>0</v>
      </c>
      <c r="CG4" s="26">
        <v>0</v>
      </c>
      <c r="CH4" s="26">
        <v>0</v>
      </c>
      <c r="CI4" s="26">
        <v>0</v>
      </c>
      <c r="CK4" s="26">
        <v>0</v>
      </c>
      <c r="CL4" s="26">
        <v>0</v>
      </c>
      <c r="CM4" s="26">
        <v>0</v>
      </c>
      <c r="CN4" s="26">
        <v>0</v>
      </c>
      <c r="CO4" s="26">
        <v>0</v>
      </c>
      <c r="CP4" s="26">
        <v>0</v>
      </c>
      <c r="CQ4" s="26">
        <v>0</v>
      </c>
      <c r="CR4" s="26">
        <v>0</v>
      </c>
      <c r="CS4" s="26">
        <v>0</v>
      </c>
      <c r="CT4" s="26">
        <v>0</v>
      </c>
      <c r="CU4" s="26">
        <v>0</v>
      </c>
      <c r="CV4" s="26">
        <v>0</v>
      </c>
      <c r="CW4" s="26">
        <v>0</v>
      </c>
      <c r="CX4" s="26">
        <v>0</v>
      </c>
      <c r="CY4" s="26">
        <v>0</v>
      </c>
      <c r="CZ4" s="26">
        <v>0</v>
      </c>
      <c r="DA4" s="26">
        <v>0</v>
      </c>
      <c r="DB4" s="26">
        <v>0</v>
      </c>
      <c r="DC4" s="26">
        <v>0</v>
      </c>
      <c r="DD4" s="26">
        <v>0</v>
      </c>
      <c r="DE4" s="26">
        <v>0</v>
      </c>
      <c r="DF4" s="26">
        <v>0</v>
      </c>
      <c r="DG4" s="26">
        <v>0</v>
      </c>
      <c r="DH4" s="26">
        <v>0</v>
      </c>
      <c r="DI4" s="26">
        <v>0</v>
      </c>
      <c r="DJ4" s="26">
        <v>0</v>
      </c>
      <c r="DK4" s="26">
        <v>0</v>
      </c>
      <c r="DL4" s="26">
        <v>0</v>
      </c>
      <c r="DM4" s="26">
        <v>8</v>
      </c>
      <c r="DN4" s="26">
        <v>0</v>
      </c>
      <c r="DO4" s="26">
        <v>2619</v>
      </c>
      <c r="DP4" s="26">
        <v>0</v>
      </c>
      <c r="DQ4" s="26">
        <v>0</v>
      </c>
      <c r="DR4" s="26">
        <v>0</v>
      </c>
      <c r="DS4" s="26">
        <v>0</v>
      </c>
      <c r="DT4" s="26">
        <v>0</v>
      </c>
      <c r="DU4" s="26">
        <v>0</v>
      </c>
    </row>
    <row r="5" spans="1:125" x14ac:dyDescent="0.15">
      <c r="A5" s="10" t="s">
        <v>19</v>
      </c>
      <c r="B5" s="26">
        <f>'Merge and Dereplication Data'!Z5</f>
        <v>10256</v>
      </c>
      <c r="C5" s="26">
        <f t="shared" si="0"/>
        <v>9919</v>
      </c>
      <c r="D5" s="26">
        <f t="shared" si="1"/>
        <v>96.71</v>
      </c>
      <c r="E5" s="26">
        <f t="shared" si="2"/>
        <v>334</v>
      </c>
      <c r="F5" s="26">
        <f t="shared" si="3"/>
        <v>99.97</v>
      </c>
      <c r="H5" s="1">
        <v>1</v>
      </c>
      <c r="I5" s="26">
        <v>9902</v>
      </c>
      <c r="J5" s="26">
        <v>0</v>
      </c>
      <c r="K5" s="26">
        <v>0</v>
      </c>
      <c r="L5" s="26">
        <v>15</v>
      </c>
      <c r="M5" s="26">
        <v>0</v>
      </c>
      <c r="N5" s="26">
        <v>0</v>
      </c>
      <c r="O5" s="26">
        <v>0</v>
      </c>
      <c r="P5" s="26">
        <v>0</v>
      </c>
      <c r="Q5" s="26">
        <v>0</v>
      </c>
      <c r="R5" s="26">
        <v>0</v>
      </c>
      <c r="S5" s="26">
        <v>1</v>
      </c>
      <c r="T5" s="26">
        <v>0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v>0</v>
      </c>
      <c r="AA5" s="26">
        <v>0</v>
      </c>
      <c r="AB5" s="26">
        <v>0</v>
      </c>
      <c r="AC5" s="26">
        <v>0</v>
      </c>
      <c r="AD5" s="26">
        <v>0</v>
      </c>
      <c r="AE5" s="26">
        <v>0</v>
      </c>
      <c r="AF5" s="26">
        <v>0</v>
      </c>
      <c r="AG5" s="26">
        <v>0</v>
      </c>
      <c r="AH5" s="26">
        <v>0</v>
      </c>
      <c r="AI5" s="26">
        <v>0</v>
      </c>
      <c r="AJ5" s="26">
        <v>0</v>
      </c>
      <c r="AK5" s="26">
        <v>0</v>
      </c>
      <c r="AL5" s="26">
        <v>0</v>
      </c>
      <c r="AM5" s="26">
        <v>0</v>
      </c>
      <c r="AN5" s="26">
        <v>0</v>
      </c>
      <c r="AO5" s="26">
        <v>0</v>
      </c>
      <c r="AP5" s="26">
        <v>0</v>
      </c>
      <c r="AQ5" s="26">
        <v>0</v>
      </c>
      <c r="AR5" s="26">
        <v>0</v>
      </c>
      <c r="AS5" s="26">
        <v>0</v>
      </c>
      <c r="AT5" s="26">
        <v>0</v>
      </c>
      <c r="AU5" s="26">
        <v>0</v>
      </c>
      <c r="AV5" s="26">
        <v>0</v>
      </c>
      <c r="AW5" s="26">
        <v>0</v>
      </c>
      <c r="AX5" s="26">
        <v>0</v>
      </c>
      <c r="AY5" s="26">
        <v>0</v>
      </c>
      <c r="AZ5" s="26">
        <v>0</v>
      </c>
      <c r="BA5" s="26">
        <v>0</v>
      </c>
      <c r="BB5" s="26">
        <v>0</v>
      </c>
      <c r="BC5" s="26">
        <v>0</v>
      </c>
      <c r="BD5" s="26">
        <v>0</v>
      </c>
      <c r="BE5" s="26">
        <v>0</v>
      </c>
      <c r="BF5" s="26">
        <v>0</v>
      </c>
      <c r="BG5" s="26">
        <v>0</v>
      </c>
      <c r="BH5" s="26">
        <v>0</v>
      </c>
      <c r="BI5" s="26">
        <v>0</v>
      </c>
      <c r="BJ5" s="26">
        <v>0</v>
      </c>
      <c r="BK5" s="26">
        <v>0</v>
      </c>
      <c r="BL5" s="26">
        <v>0</v>
      </c>
      <c r="BM5" s="26">
        <v>0</v>
      </c>
      <c r="BN5" s="26">
        <v>0</v>
      </c>
      <c r="BO5" s="26">
        <v>0</v>
      </c>
      <c r="BP5" s="26">
        <v>0</v>
      </c>
      <c r="BQ5" s="26">
        <v>0</v>
      </c>
      <c r="BR5" s="26">
        <v>0</v>
      </c>
      <c r="BS5" s="26">
        <v>0</v>
      </c>
      <c r="BT5" s="26">
        <v>0</v>
      </c>
      <c r="BU5" s="26">
        <v>0</v>
      </c>
      <c r="BV5" s="26">
        <v>0</v>
      </c>
      <c r="BW5" s="26">
        <v>0</v>
      </c>
      <c r="BX5" s="26">
        <v>0</v>
      </c>
      <c r="BY5" s="26">
        <v>0</v>
      </c>
      <c r="BZ5" s="26">
        <v>0</v>
      </c>
      <c r="CA5" s="26">
        <v>0</v>
      </c>
      <c r="CB5" s="26">
        <v>0</v>
      </c>
      <c r="CC5" s="26">
        <v>0</v>
      </c>
      <c r="CD5" s="26">
        <v>0</v>
      </c>
      <c r="CE5" s="26">
        <v>0</v>
      </c>
      <c r="CF5" s="26">
        <v>0</v>
      </c>
      <c r="CG5" s="26">
        <v>0</v>
      </c>
      <c r="CH5" s="26">
        <v>0</v>
      </c>
      <c r="CI5" s="26">
        <v>0</v>
      </c>
      <c r="CK5" s="26">
        <v>0</v>
      </c>
      <c r="CL5" s="26">
        <v>0</v>
      </c>
      <c r="CM5" s="26">
        <v>0</v>
      </c>
      <c r="CN5" s="26">
        <v>0</v>
      </c>
      <c r="CO5" s="26">
        <v>0</v>
      </c>
      <c r="CP5" s="26">
        <v>0</v>
      </c>
      <c r="CQ5" s="26">
        <v>0</v>
      </c>
      <c r="CR5" s="26">
        <v>0</v>
      </c>
      <c r="CS5" s="26">
        <v>0</v>
      </c>
      <c r="CT5" s="26">
        <v>0</v>
      </c>
      <c r="CU5" s="26">
        <v>0</v>
      </c>
      <c r="CV5" s="26">
        <v>0</v>
      </c>
      <c r="CW5" s="26">
        <v>0</v>
      </c>
      <c r="CX5" s="26">
        <v>0</v>
      </c>
      <c r="CY5" s="26">
        <v>0</v>
      </c>
      <c r="CZ5" s="26">
        <v>0</v>
      </c>
      <c r="DA5" s="26">
        <v>0</v>
      </c>
      <c r="DB5" s="26">
        <v>0</v>
      </c>
      <c r="DC5" s="26">
        <v>0</v>
      </c>
      <c r="DD5" s="26">
        <v>0</v>
      </c>
      <c r="DE5" s="26">
        <v>0</v>
      </c>
      <c r="DF5" s="26">
        <v>0</v>
      </c>
      <c r="DG5" s="26">
        <v>0</v>
      </c>
      <c r="DH5" s="26">
        <v>0</v>
      </c>
      <c r="DI5" s="26">
        <v>0</v>
      </c>
      <c r="DJ5" s="26">
        <v>0</v>
      </c>
      <c r="DK5" s="26">
        <v>0</v>
      </c>
      <c r="DL5" s="26">
        <v>0</v>
      </c>
      <c r="DM5" s="26">
        <v>29</v>
      </c>
      <c r="DN5" s="26">
        <v>0</v>
      </c>
      <c r="DO5" s="26">
        <v>305</v>
      </c>
      <c r="DP5" s="26">
        <v>0</v>
      </c>
      <c r="DQ5" s="26">
        <v>0</v>
      </c>
      <c r="DR5" s="26">
        <v>0</v>
      </c>
      <c r="DS5" s="26">
        <v>0</v>
      </c>
      <c r="DT5" s="26">
        <v>0</v>
      </c>
      <c r="DU5" s="26">
        <v>0</v>
      </c>
    </row>
    <row r="6" spans="1:125" x14ac:dyDescent="0.15">
      <c r="A6" s="10" t="s">
        <v>20</v>
      </c>
      <c r="B6" s="26">
        <f>'Merge and Dereplication Data'!Z6</f>
        <v>39131</v>
      </c>
      <c r="C6" s="26">
        <f t="shared" si="0"/>
        <v>38212</v>
      </c>
      <c r="D6" s="26">
        <f t="shared" si="1"/>
        <v>97.65</v>
      </c>
      <c r="E6" s="26">
        <f t="shared" si="2"/>
        <v>902</v>
      </c>
      <c r="F6" s="26">
        <f t="shared" si="3"/>
        <v>99.96</v>
      </c>
      <c r="H6" s="1">
        <v>0</v>
      </c>
      <c r="I6" s="26">
        <v>553</v>
      </c>
      <c r="J6" s="26">
        <v>0</v>
      </c>
      <c r="K6" s="26">
        <v>17</v>
      </c>
      <c r="L6" s="26">
        <v>37642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6">
        <v>0</v>
      </c>
      <c r="AE6" s="26">
        <v>0</v>
      </c>
      <c r="AF6" s="26">
        <v>0</v>
      </c>
      <c r="AG6" s="26">
        <v>0</v>
      </c>
      <c r="AH6" s="26">
        <v>0</v>
      </c>
      <c r="AI6" s="26">
        <v>0</v>
      </c>
      <c r="AJ6" s="26">
        <v>0</v>
      </c>
      <c r="AK6" s="26">
        <v>0</v>
      </c>
      <c r="AL6" s="26">
        <v>0</v>
      </c>
      <c r="AM6" s="26">
        <v>0</v>
      </c>
      <c r="AN6" s="26">
        <v>0</v>
      </c>
      <c r="AO6" s="26">
        <v>0</v>
      </c>
      <c r="AP6" s="26">
        <v>0</v>
      </c>
      <c r="AQ6" s="26">
        <v>0</v>
      </c>
      <c r="AR6" s="26">
        <v>0</v>
      </c>
      <c r="AS6" s="26">
        <v>0</v>
      </c>
      <c r="AT6" s="26">
        <v>0</v>
      </c>
      <c r="AU6" s="26">
        <v>0</v>
      </c>
      <c r="AV6" s="26">
        <v>0</v>
      </c>
      <c r="AW6" s="26">
        <v>0</v>
      </c>
      <c r="AX6" s="26">
        <v>0</v>
      </c>
      <c r="AY6" s="26">
        <v>0</v>
      </c>
      <c r="AZ6" s="26">
        <v>0</v>
      </c>
      <c r="BA6" s="26">
        <v>0</v>
      </c>
      <c r="BB6" s="26">
        <v>0</v>
      </c>
      <c r="BC6" s="26">
        <v>0</v>
      </c>
      <c r="BD6" s="26">
        <v>0</v>
      </c>
      <c r="BE6" s="26">
        <v>0</v>
      </c>
      <c r="BF6" s="26">
        <v>0</v>
      </c>
      <c r="BG6" s="26">
        <v>0</v>
      </c>
      <c r="BH6" s="26">
        <v>0</v>
      </c>
      <c r="BI6" s="26">
        <v>0</v>
      </c>
      <c r="BJ6" s="26">
        <v>0</v>
      </c>
      <c r="BK6" s="26">
        <v>0</v>
      </c>
      <c r="BL6" s="26">
        <v>0</v>
      </c>
      <c r="BM6" s="26">
        <v>0</v>
      </c>
      <c r="BN6" s="26">
        <v>0</v>
      </c>
      <c r="BO6" s="26">
        <v>0</v>
      </c>
      <c r="BP6" s="26">
        <v>0</v>
      </c>
      <c r="BQ6" s="26">
        <v>0</v>
      </c>
      <c r="BR6" s="26">
        <v>0</v>
      </c>
      <c r="BS6" s="26">
        <v>0</v>
      </c>
      <c r="BT6" s="26">
        <v>0</v>
      </c>
      <c r="BU6" s="26">
        <v>0</v>
      </c>
      <c r="BV6" s="26">
        <v>0</v>
      </c>
      <c r="BW6" s="26">
        <v>0</v>
      </c>
      <c r="BX6" s="26">
        <v>0</v>
      </c>
      <c r="BY6" s="26">
        <v>0</v>
      </c>
      <c r="BZ6" s="26">
        <v>0</v>
      </c>
      <c r="CA6" s="26">
        <v>0</v>
      </c>
      <c r="CB6" s="26">
        <v>0</v>
      </c>
      <c r="CC6" s="26">
        <v>0</v>
      </c>
      <c r="CD6" s="26">
        <v>0</v>
      </c>
      <c r="CE6" s="26">
        <v>0</v>
      </c>
      <c r="CF6" s="26">
        <v>0</v>
      </c>
      <c r="CG6" s="26">
        <v>0</v>
      </c>
      <c r="CH6" s="26">
        <v>0</v>
      </c>
      <c r="CI6" s="26">
        <v>0</v>
      </c>
      <c r="CK6" s="26">
        <v>1</v>
      </c>
      <c r="CL6" s="26">
        <v>0</v>
      </c>
      <c r="CM6" s="26">
        <v>0</v>
      </c>
      <c r="CN6" s="26">
        <v>0</v>
      </c>
      <c r="CO6" s="26">
        <v>0</v>
      </c>
      <c r="CP6" s="26">
        <v>0</v>
      </c>
      <c r="CQ6" s="26">
        <v>0</v>
      </c>
      <c r="CR6" s="26">
        <v>0</v>
      </c>
      <c r="CS6" s="26">
        <v>0</v>
      </c>
      <c r="CT6" s="26">
        <v>0</v>
      </c>
      <c r="CU6" s="26">
        <v>0</v>
      </c>
      <c r="CV6" s="26">
        <v>0</v>
      </c>
      <c r="CW6" s="26">
        <v>0</v>
      </c>
      <c r="CX6" s="26">
        <v>0</v>
      </c>
      <c r="CY6" s="26">
        <v>0</v>
      </c>
      <c r="CZ6" s="26">
        <v>0</v>
      </c>
      <c r="DA6" s="26">
        <v>0</v>
      </c>
      <c r="DB6" s="26">
        <v>0</v>
      </c>
      <c r="DC6" s="26">
        <v>0</v>
      </c>
      <c r="DD6" s="26">
        <v>0</v>
      </c>
      <c r="DE6" s="26">
        <v>0</v>
      </c>
      <c r="DF6" s="26">
        <v>0</v>
      </c>
      <c r="DG6" s="26">
        <v>0</v>
      </c>
      <c r="DH6" s="26">
        <v>0</v>
      </c>
      <c r="DI6" s="26">
        <v>0</v>
      </c>
      <c r="DJ6" s="26">
        <v>0</v>
      </c>
      <c r="DK6" s="26">
        <v>0</v>
      </c>
      <c r="DL6" s="26">
        <v>0</v>
      </c>
      <c r="DM6" s="26">
        <v>0</v>
      </c>
      <c r="DN6" s="26">
        <v>0</v>
      </c>
      <c r="DO6" s="26">
        <v>901</v>
      </c>
      <c r="DP6" s="26">
        <v>0</v>
      </c>
      <c r="DQ6" s="26">
        <v>0</v>
      </c>
      <c r="DR6" s="26">
        <v>0</v>
      </c>
      <c r="DS6" s="26">
        <v>0</v>
      </c>
      <c r="DT6" s="26">
        <v>0</v>
      </c>
      <c r="DU6" s="26">
        <v>0</v>
      </c>
    </row>
    <row r="7" spans="1:125" x14ac:dyDescent="0.15">
      <c r="A7" s="10" t="s">
        <v>21</v>
      </c>
      <c r="B7" s="26">
        <f>'Merge and Dereplication Data'!Z7</f>
        <v>34457</v>
      </c>
      <c r="C7" s="26">
        <f t="shared" si="0"/>
        <v>30317</v>
      </c>
      <c r="D7" s="26">
        <f t="shared" si="1"/>
        <v>87.99</v>
      </c>
      <c r="E7" s="26">
        <f t="shared" si="2"/>
        <v>1114</v>
      </c>
      <c r="F7" s="26">
        <f t="shared" si="3"/>
        <v>91.22</v>
      </c>
      <c r="H7" s="1">
        <v>0</v>
      </c>
      <c r="I7" s="26">
        <v>1537</v>
      </c>
      <c r="J7" s="26">
        <v>1</v>
      </c>
      <c r="K7" s="26">
        <v>63</v>
      </c>
      <c r="L7" s="26">
        <v>28714</v>
      </c>
      <c r="M7" s="26">
        <v>1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6">
        <v>0</v>
      </c>
      <c r="AG7" s="26">
        <v>0</v>
      </c>
      <c r="AH7" s="26">
        <v>0</v>
      </c>
      <c r="AI7" s="26">
        <v>0</v>
      </c>
      <c r="AJ7" s="26">
        <v>0</v>
      </c>
      <c r="AK7" s="26">
        <v>0</v>
      </c>
      <c r="AL7" s="26">
        <v>0</v>
      </c>
      <c r="AM7" s="26">
        <v>0</v>
      </c>
      <c r="AN7" s="26">
        <v>0</v>
      </c>
      <c r="AO7" s="26">
        <v>0</v>
      </c>
      <c r="AP7" s="26">
        <v>0</v>
      </c>
      <c r="AQ7" s="26">
        <v>0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6">
        <v>0</v>
      </c>
      <c r="AX7" s="26">
        <v>0</v>
      </c>
      <c r="AY7" s="26">
        <v>0</v>
      </c>
      <c r="AZ7" s="26">
        <v>0</v>
      </c>
      <c r="BA7" s="26">
        <v>0</v>
      </c>
      <c r="BB7" s="26">
        <v>0</v>
      </c>
      <c r="BC7" s="26">
        <v>0</v>
      </c>
      <c r="BD7" s="26">
        <v>0</v>
      </c>
      <c r="BE7" s="26"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6">
        <v>0</v>
      </c>
      <c r="BS7" s="26">
        <v>0</v>
      </c>
      <c r="BT7" s="26">
        <v>0</v>
      </c>
      <c r="BU7" s="26">
        <v>0</v>
      </c>
      <c r="BV7" s="26">
        <v>0</v>
      </c>
      <c r="BW7" s="26">
        <v>0</v>
      </c>
      <c r="BX7" s="26">
        <v>0</v>
      </c>
      <c r="BY7" s="26">
        <v>0</v>
      </c>
      <c r="BZ7" s="26">
        <v>0</v>
      </c>
      <c r="CA7" s="26">
        <v>0</v>
      </c>
      <c r="CB7" s="26">
        <v>0</v>
      </c>
      <c r="CC7" s="26">
        <v>0</v>
      </c>
      <c r="CD7" s="26">
        <v>0</v>
      </c>
      <c r="CE7" s="26">
        <v>0</v>
      </c>
      <c r="CF7" s="26">
        <v>0</v>
      </c>
      <c r="CG7" s="26">
        <v>0</v>
      </c>
      <c r="CH7" s="26">
        <v>0</v>
      </c>
      <c r="CI7" s="26">
        <v>1</v>
      </c>
      <c r="CK7" s="26">
        <v>0</v>
      </c>
      <c r="CL7" s="26">
        <v>0</v>
      </c>
      <c r="CM7" s="26">
        <v>0</v>
      </c>
      <c r="CN7" s="26">
        <v>0</v>
      </c>
      <c r="CO7" s="26">
        <v>0</v>
      </c>
      <c r="CP7" s="26">
        <v>0</v>
      </c>
      <c r="CQ7" s="26">
        <v>0</v>
      </c>
      <c r="CR7" s="26">
        <v>0</v>
      </c>
      <c r="CS7" s="26">
        <v>0</v>
      </c>
      <c r="CT7" s="26">
        <v>0</v>
      </c>
      <c r="CU7" s="26">
        <v>0</v>
      </c>
      <c r="CV7" s="26">
        <v>0</v>
      </c>
      <c r="CW7" s="26">
        <v>0</v>
      </c>
      <c r="CX7" s="26">
        <v>0</v>
      </c>
      <c r="CY7" s="26">
        <v>0</v>
      </c>
      <c r="CZ7" s="26">
        <v>0</v>
      </c>
      <c r="DA7" s="26">
        <v>0</v>
      </c>
      <c r="DB7" s="26">
        <v>0</v>
      </c>
      <c r="DC7" s="26">
        <v>0</v>
      </c>
      <c r="DD7" s="26">
        <v>0</v>
      </c>
      <c r="DE7" s="26">
        <v>0</v>
      </c>
      <c r="DF7" s="26">
        <v>0</v>
      </c>
      <c r="DG7" s="26">
        <v>0</v>
      </c>
      <c r="DH7" s="26">
        <v>0</v>
      </c>
      <c r="DI7" s="26">
        <v>0</v>
      </c>
      <c r="DJ7" s="26">
        <v>0</v>
      </c>
      <c r="DK7" s="26">
        <v>0</v>
      </c>
      <c r="DL7" s="26">
        <v>0</v>
      </c>
      <c r="DM7" s="26">
        <v>0</v>
      </c>
      <c r="DN7" s="26">
        <v>0</v>
      </c>
      <c r="DO7" s="26">
        <v>1114</v>
      </c>
      <c r="DP7" s="26">
        <v>0</v>
      </c>
      <c r="DQ7" s="26">
        <v>0</v>
      </c>
      <c r="DR7" s="26">
        <v>0</v>
      </c>
      <c r="DS7" s="26">
        <v>0</v>
      </c>
      <c r="DT7" s="26">
        <v>0</v>
      </c>
      <c r="DU7" s="26">
        <v>0</v>
      </c>
    </row>
    <row r="8" spans="1:125" x14ac:dyDescent="0.15">
      <c r="A8" s="10" t="s">
        <v>22</v>
      </c>
      <c r="B8" s="26">
        <f>'Merge and Dereplication Data'!Z8</f>
        <v>16817</v>
      </c>
      <c r="C8" s="26">
        <f t="shared" si="0"/>
        <v>16423</v>
      </c>
      <c r="D8" s="26">
        <f t="shared" si="1"/>
        <v>97.66</v>
      </c>
      <c r="E8" s="26">
        <f t="shared" si="2"/>
        <v>383</v>
      </c>
      <c r="F8" s="26">
        <f t="shared" si="3"/>
        <v>99.93</v>
      </c>
      <c r="H8" s="1">
        <v>0</v>
      </c>
      <c r="I8" s="26">
        <v>558</v>
      </c>
      <c r="J8" s="26">
        <v>0</v>
      </c>
      <c r="K8" s="26">
        <v>18</v>
      </c>
      <c r="L8" s="26">
        <v>15846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26">
        <v>0</v>
      </c>
      <c r="AN8" s="26">
        <v>0</v>
      </c>
      <c r="AO8" s="26">
        <v>0</v>
      </c>
      <c r="AP8" s="26">
        <v>0</v>
      </c>
      <c r="AQ8" s="26">
        <v>0</v>
      </c>
      <c r="AR8" s="26">
        <v>0</v>
      </c>
      <c r="AS8" s="26">
        <v>0</v>
      </c>
      <c r="AT8" s="26">
        <v>0</v>
      </c>
      <c r="AU8" s="26">
        <v>0</v>
      </c>
      <c r="AV8" s="26">
        <v>0</v>
      </c>
      <c r="AW8" s="26">
        <v>0</v>
      </c>
      <c r="AX8" s="26">
        <v>0</v>
      </c>
      <c r="AY8" s="26">
        <v>0</v>
      </c>
      <c r="AZ8" s="26">
        <v>0</v>
      </c>
      <c r="BA8" s="26">
        <v>0</v>
      </c>
      <c r="BB8" s="26">
        <v>0</v>
      </c>
      <c r="BC8" s="26">
        <v>0</v>
      </c>
      <c r="BD8" s="26">
        <v>0</v>
      </c>
      <c r="BE8" s="26">
        <v>0</v>
      </c>
      <c r="BF8" s="26">
        <v>0</v>
      </c>
      <c r="BG8" s="26">
        <v>0</v>
      </c>
      <c r="BH8" s="26">
        <v>0</v>
      </c>
      <c r="BI8" s="26">
        <v>0</v>
      </c>
      <c r="BJ8" s="26">
        <v>0</v>
      </c>
      <c r="BK8" s="26">
        <v>0</v>
      </c>
      <c r="BL8" s="26">
        <v>0</v>
      </c>
      <c r="BM8" s="26">
        <v>0</v>
      </c>
      <c r="BN8" s="26">
        <v>0</v>
      </c>
      <c r="BO8" s="26">
        <v>1</v>
      </c>
      <c r="BP8" s="26">
        <v>0</v>
      </c>
      <c r="BQ8" s="26">
        <v>0</v>
      </c>
      <c r="BR8" s="26">
        <v>0</v>
      </c>
      <c r="BS8" s="26">
        <v>0</v>
      </c>
      <c r="BT8" s="26">
        <v>0</v>
      </c>
      <c r="BU8" s="26">
        <v>0</v>
      </c>
      <c r="BV8" s="26">
        <v>0</v>
      </c>
      <c r="BW8" s="26">
        <v>0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26">
        <v>0</v>
      </c>
      <c r="CF8" s="26">
        <v>0</v>
      </c>
      <c r="CG8" s="26">
        <v>0</v>
      </c>
      <c r="CH8" s="26">
        <v>0</v>
      </c>
      <c r="CI8" s="26">
        <v>0</v>
      </c>
      <c r="CK8" s="26">
        <v>0</v>
      </c>
      <c r="CL8" s="26">
        <v>0</v>
      </c>
      <c r="CM8" s="26">
        <v>0</v>
      </c>
      <c r="CN8" s="26">
        <v>0</v>
      </c>
      <c r="CO8" s="26">
        <v>0</v>
      </c>
      <c r="CP8" s="26">
        <v>2</v>
      </c>
      <c r="CQ8" s="26">
        <v>0</v>
      </c>
      <c r="CR8" s="26">
        <v>0</v>
      </c>
      <c r="CS8" s="26">
        <v>0</v>
      </c>
      <c r="CT8" s="26">
        <v>0</v>
      </c>
      <c r="CU8" s="26">
        <v>0</v>
      </c>
      <c r="CV8" s="26">
        <v>0</v>
      </c>
      <c r="CW8" s="26">
        <v>0</v>
      </c>
      <c r="CX8" s="26">
        <v>0</v>
      </c>
      <c r="CY8" s="26">
        <v>0</v>
      </c>
      <c r="CZ8" s="26">
        <v>0</v>
      </c>
      <c r="DA8" s="26">
        <v>0</v>
      </c>
      <c r="DB8" s="26">
        <v>0</v>
      </c>
      <c r="DC8" s="26">
        <v>0</v>
      </c>
      <c r="DD8" s="26">
        <v>0</v>
      </c>
      <c r="DE8" s="26">
        <v>0</v>
      </c>
      <c r="DF8" s="26">
        <v>0</v>
      </c>
      <c r="DG8" s="26">
        <v>0</v>
      </c>
      <c r="DH8" s="26">
        <v>0</v>
      </c>
      <c r="DI8" s="26">
        <v>0</v>
      </c>
      <c r="DJ8" s="26">
        <v>0</v>
      </c>
      <c r="DK8" s="26">
        <v>0</v>
      </c>
      <c r="DL8" s="26">
        <v>0</v>
      </c>
      <c r="DM8" s="26">
        <v>1</v>
      </c>
      <c r="DN8" s="26">
        <v>0</v>
      </c>
      <c r="DO8" s="26">
        <v>380</v>
      </c>
      <c r="DP8" s="26">
        <v>0</v>
      </c>
      <c r="DQ8" s="26">
        <v>0</v>
      </c>
      <c r="DR8" s="26">
        <v>0</v>
      </c>
      <c r="DS8" s="26">
        <v>0</v>
      </c>
      <c r="DT8" s="26">
        <v>0</v>
      </c>
      <c r="DU8" s="26">
        <v>0</v>
      </c>
    </row>
    <row r="9" spans="1:125" x14ac:dyDescent="0.15">
      <c r="A9" s="10" t="s">
        <v>23</v>
      </c>
      <c r="B9" s="26">
        <f>'Merge and Dereplication Data'!Z9</f>
        <v>32449</v>
      </c>
      <c r="C9" s="26">
        <f t="shared" si="0"/>
        <v>6186</v>
      </c>
      <c r="D9" s="26">
        <f t="shared" si="1"/>
        <v>19.059999999999999</v>
      </c>
      <c r="E9" s="26">
        <f t="shared" si="2"/>
        <v>25691</v>
      </c>
      <c r="F9" s="26">
        <f t="shared" si="3"/>
        <v>98.24</v>
      </c>
      <c r="H9" s="1">
        <v>0</v>
      </c>
      <c r="I9" s="26">
        <v>1815</v>
      </c>
      <c r="J9" s="26">
        <v>0</v>
      </c>
      <c r="K9" s="26">
        <v>1</v>
      </c>
      <c r="L9" s="26">
        <v>7</v>
      </c>
      <c r="M9" s="26">
        <v>0</v>
      </c>
      <c r="N9" s="26">
        <v>6</v>
      </c>
      <c r="O9" s="26">
        <v>38</v>
      </c>
      <c r="P9" s="26">
        <v>41</v>
      </c>
      <c r="Q9" s="26">
        <v>47</v>
      </c>
      <c r="R9" s="26">
        <v>9</v>
      </c>
      <c r="S9" s="26">
        <v>9</v>
      </c>
      <c r="T9" s="26">
        <v>0</v>
      </c>
      <c r="U9" s="26">
        <v>43</v>
      </c>
      <c r="V9" s="26">
        <v>1</v>
      </c>
      <c r="W9" s="26">
        <v>1</v>
      </c>
      <c r="X9" s="26">
        <v>12</v>
      </c>
      <c r="Y9" s="26">
        <v>43</v>
      </c>
      <c r="Z9" s="26">
        <v>1</v>
      </c>
      <c r="AA9" s="26">
        <v>0</v>
      </c>
      <c r="AB9" s="26">
        <v>4</v>
      </c>
      <c r="AC9" s="26">
        <v>17</v>
      </c>
      <c r="AD9" s="26">
        <v>32</v>
      </c>
      <c r="AE9" s="26">
        <v>24</v>
      </c>
      <c r="AF9" s="26">
        <v>25</v>
      </c>
      <c r="AG9" s="26">
        <v>4</v>
      </c>
      <c r="AH9" s="26">
        <v>27</v>
      </c>
      <c r="AI9" s="26">
        <v>5</v>
      </c>
      <c r="AJ9" s="26">
        <v>25</v>
      </c>
      <c r="AK9" s="26">
        <v>9</v>
      </c>
      <c r="AL9" s="26">
        <v>18</v>
      </c>
      <c r="AM9" s="26">
        <v>1</v>
      </c>
      <c r="AN9" s="26">
        <v>0</v>
      </c>
      <c r="AO9" s="26">
        <v>3</v>
      </c>
      <c r="AP9" s="26">
        <v>4</v>
      </c>
      <c r="AQ9" s="26">
        <v>0</v>
      </c>
      <c r="AR9" s="26">
        <v>29</v>
      </c>
      <c r="AS9" s="26">
        <v>0</v>
      </c>
      <c r="AT9" s="26">
        <v>50</v>
      </c>
      <c r="AU9" s="26">
        <v>7</v>
      </c>
      <c r="AV9" s="26">
        <v>1</v>
      </c>
      <c r="AW9" s="26">
        <v>1</v>
      </c>
      <c r="AX9" s="26">
        <v>2</v>
      </c>
      <c r="AY9" s="26">
        <v>23</v>
      </c>
      <c r="AZ9" s="26">
        <v>13</v>
      </c>
      <c r="BA9" s="26">
        <v>4</v>
      </c>
      <c r="BB9" s="26">
        <v>1</v>
      </c>
      <c r="BC9" s="26">
        <v>31</v>
      </c>
      <c r="BD9" s="26">
        <v>4</v>
      </c>
      <c r="BE9" s="26">
        <v>1</v>
      </c>
      <c r="BF9" s="26">
        <v>3</v>
      </c>
      <c r="BG9" s="26">
        <v>55</v>
      </c>
      <c r="BH9" s="26">
        <v>128</v>
      </c>
      <c r="BI9" s="26">
        <v>2</v>
      </c>
      <c r="BJ9" s="26">
        <v>25</v>
      </c>
      <c r="BK9" s="26">
        <v>11</v>
      </c>
      <c r="BL9" s="26">
        <v>1</v>
      </c>
      <c r="BM9" s="26">
        <v>13</v>
      </c>
      <c r="BN9" s="26">
        <v>74</v>
      </c>
      <c r="BO9" s="26">
        <v>298</v>
      </c>
      <c r="BP9" s="26">
        <v>1</v>
      </c>
      <c r="BQ9" s="26">
        <v>2582</v>
      </c>
      <c r="BR9" s="26">
        <v>14</v>
      </c>
      <c r="BS9" s="26">
        <v>2</v>
      </c>
      <c r="BT9" s="26">
        <v>1</v>
      </c>
      <c r="BU9" s="26">
        <v>0</v>
      </c>
      <c r="BV9" s="26">
        <v>1</v>
      </c>
      <c r="BW9" s="26">
        <v>24</v>
      </c>
      <c r="BX9" s="26">
        <v>1</v>
      </c>
      <c r="BY9" s="26">
        <v>0</v>
      </c>
      <c r="BZ9" s="26">
        <v>9</v>
      </c>
      <c r="CA9" s="26">
        <v>70</v>
      </c>
      <c r="CB9" s="26">
        <v>2</v>
      </c>
      <c r="CC9" s="26">
        <v>2</v>
      </c>
      <c r="CD9" s="26">
        <v>78</v>
      </c>
      <c r="CE9" s="26">
        <v>300</v>
      </c>
      <c r="CF9" s="26">
        <v>49</v>
      </c>
      <c r="CG9" s="26">
        <v>1</v>
      </c>
      <c r="CH9" s="26">
        <v>0</v>
      </c>
      <c r="CI9" s="26">
        <v>0</v>
      </c>
      <c r="CK9" s="26">
        <v>0</v>
      </c>
      <c r="CL9" s="26">
        <v>0</v>
      </c>
      <c r="CM9" s="26">
        <v>0</v>
      </c>
      <c r="CN9" s="26">
        <v>0</v>
      </c>
      <c r="CO9" s="26">
        <v>0</v>
      </c>
      <c r="CP9" s="26">
        <v>0</v>
      </c>
      <c r="CQ9" s="26">
        <v>3</v>
      </c>
      <c r="CR9" s="26">
        <v>7</v>
      </c>
      <c r="CS9" s="26">
        <v>5</v>
      </c>
      <c r="CT9" s="26">
        <v>1</v>
      </c>
      <c r="CU9" s="26">
        <v>1</v>
      </c>
      <c r="CV9" s="26">
        <v>1</v>
      </c>
      <c r="CW9" s="26">
        <v>1</v>
      </c>
      <c r="CX9" s="26">
        <v>926</v>
      </c>
      <c r="CY9" s="26">
        <v>7</v>
      </c>
      <c r="CZ9" s="26">
        <v>1</v>
      </c>
      <c r="DA9" s="26">
        <v>3</v>
      </c>
      <c r="DB9" s="26">
        <v>1</v>
      </c>
      <c r="DC9" s="26">
        <v>0</v>
      </c>
      <c r="DD9" s="26">
        <v>1</v>
      </c>
      <c r="DE9" s="26">
        <v>1</v>
      </c>
      <c r="DF9" s="26">
        <v>5</v>
      </c>
      <c r="DG9" s="26">
        <v>0</v>
      </c>
      <c r="DH9" s="26">
        <v>25</v>
      </c>
      <c r="DI9" s="26">
        <v>5</v>
      </c>
      <c r="DJ9" s="26">
        <v>27</v>
      </c>
      <c r="DK9" s="26">
        <v>38</v>
      </c>
      <c r="DL9" s="26">
        <v>205</v>
      </c>
      <c r="DM9" s="26">
        <v>23303</v>
      </c>
      <c r="DN9" s="26">
        <v>0</v>
      </c>
      <c r="DO9" s="26">
        <v>61</v>
      </c>
      <c r="DP9" s="26">
        <v>1</v>
      </c>
      <c r="DQ9" s="26">
        <v>25</v>
      </c>
      <c r="DR9" s="26">
        <v>1</v>
      </c>
      <c r="DS9" s="26">
        <v>52</v>
      </c>
      <c r="DT9" s="26">
        <v>769</v>
      </c>
      <c r="DU9" s="26">
        <v>215</v>
      </c>
    </row>
    <row r="10" spans="1:125" x14ac:dyDescent="0.15">
      <c r="A10" s="10" t="s">
        <v>24</v>
      </c>
      <c r="B10" s="26">
        <f>'Merge and Dereplication Data'!Z10</f>
        <v>11695</v>
      </c>
      <c r="C10" s="26">
        <f t="shared" si="0"/>
        <v>9030</v>
      </c>
      <c r="D10" s="26">
        <f t="shared" si="1"/>
        <v>77.209999999999994</v>
      </c>
      <c r="E10" s="26">
        <f t="shared" si="2"/>
        <v>1364</v>
      </c>
      <c r="F10" s="26">
        <f t="shared" si="3"/>
        <v>88.88</v>
      </c>
      <c r="H10" s="1">
        <v>0</v>
      </c>
      <c r="I10" s="26">
        <v>8392</v>
      </c>
      <c r="J10" s="26">
        <v>0</v>
      </c>
      <c r="K10" s="26">
        <v>5</v>
      </c>
      <c r="L10" s="26">
        <v>495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6">
        <v>0</v>
      </c>
      <c r="BE10" s="26"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6">
        <v>0</v>
      </c>
      <c r="BS10" s="26">
        <v>0</v>
      </c>
      <c r="BT10" s="26">
        <v>0</v>
      </c>
      <c r="BU10" s="26">
        <v>136</v>
      </c>
      <c r="BV10" s="26">
        <v>0</v>
      </c>
      <c r="BW10" s="26">
        <v>0</v>
      </c>
      <c r="BX10" s="26">
        <v>0</v>
      </c>
      <c r="BY10" s="26">
        <v>2</v>
      </c>
      <c r="BZ10" s="26">
        <v>0</v>
      </c>
      <c r="CA10" s="26">
        <v>0</v>
      </c>
      <c r="CB10" s="26">
        <v>0</v>
      </c>
      <c r="CC10" s="26">
        <v>0</v>
      </c>
      <c r="CD10" s="26">
        <v>0</v>
      </c>
      <c r="CE10" s="26">
        <v>0</v>
      </c>
      <c r="CF10" s="26">
        <v>0</v>
      </c>
      <c r="CG10" s="26">
        <v>0</v>
      </c>
      <c r="CH10" s="26">
        <v>0</v>
      </c>
      <c r="CI10" s="26">
        <v>0</v>
      </c>
      <c r="CK10" s="26">
        <v>0</v>
      </c>
      <c r="CL10" s="26">
        <v>1072</v>
      </c>
      <c r="CM10" s="26">
        <v>5</v>
      </c>
      <c r="CN10" s="26">
        <v>0</v>
      </c>
      <c r="CO10" s="26">
        <v>0</v>
      </c>
      <c r="CP10" s="26">
        <v>0</v>
      </c>
      <c r="CQ10" s="26">
        <v>0</v>
      </c>
      <c r="CR10" s="26">
        <v>0</v>
      </c>
      <c r="CS10" s="26">
        <v>0</v>
      </c>
      <c r="CT10" s="26">
        <v>0</v>
      </c>
      <c r="CU10" s="26">
        <v>0</v>
      </c>
      <c r="CV10" s="26">
        <v>0</v>
      </c>
      <c r="CW10" s="26">
        <v>0</v>
      </c>
      <c r="CX10" s="26">
        <v>0</v>
      </c>
      <c r="CY10" s="26">
        <v>0</v>
      </c>
      <c r="CZ10" s="26">
        <v>0</v>
      </c>
      <c r="DA10" s="26">
        <v>0</v>
      </c>
      <c r="DB10" s="26">
        <v>0</v>
      </c>
      <c r="DC10" s="26">
        <v>52</v>
      </c>
      <c r="DD10" s="26">
        <v>0</v>
      </c>
      <c r="DE10" s="26">
        <v>0</v>
      </c>
      <c r="DF10" s="26">
        <v>0</v>
      </c>
      <c r="DG10" s="26">
        <v>0</v>
      </c>
      <c r="DH10" s="26">
        <v>0</v>
      </c>
      <c r="DI10" s="26">
        <v>0</v>
      </c>
      <c r="DJ10" s="26">
        <v>0</v>
      </c>
      <c r="DK10" s="26">
        <v>0</v>
      </c>
      <c r="DL10" s="26">
        <v>0</v>
      </c>
      <c r="DM10" s="26">
        <v>1</v>
      </c>
      <c r="DN10" s="26">
        <v>1</v>
      </c>
      <c r="DO10" s="26">
        <v>233</v>
      </c>
      <c r="DP10" s="26">
        <v>0</v>
      </c>
      <c r="DQ10" s="26">
        <v>0</v>
      </c>
      <c r="DR10" s="26">
        <v>0</v>
      </c>
      <c r="DS10" s="26">
        <v>0</v>
      </c>
      <c r="DT10" s="26">
        <v>0</v>
      </c>
      <c r="DU10" s="26">
        <v>0</v>
      </c>
    </row>
    <row r="11" spans="1:125" x14ac:dyDescent="0.15">
      <c r="A11" s="10" t="s">
        <v>25</v>
      </c>
      <c r="B11" s="26">
        <f>'Merge and Dereplication Data'!Z11</f>
        <v>366</v>
      </c>
      <c r="C11" s="26">
        <f t="shared" si="0"/>
        <v>358</v>
      </c>
      <c r="D11" s="26">
        <f t="shared" si="1"/>
        <v>97.81</v>
      </c>
      <c r="E11" s="26">
        <f t="shared" si="2"/>
        <v>8</v>
      </c>
      <c r="F11" s="26">
        <f t="shared" si="3"/>
        <v>100</v>
      </c>
      <c r="H11" s="1">
        <v>0</v>
      </c>
      <c r="I11" s="26">
        <v>341</v>
      </c>
      <c r="J11" s="26">
        <v>0</v>
      </c>
      <c r="K11" s="26">
        <v>0</v>
      </c>
      <c r="L11" s="26">
        <v>17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26">
        <v>0</v>
      </c>
      <c r="AN11" s="26">
        <v>0</v>
      </c>
      <c r="AO11" s="26">
        <v>0</v>
      </c>
      <c r="AP11" s="26">
        <v>0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26">
        <v>0</v>
      </c>
      <c r="AW11" s="26">
        <v>0</v>
      </c>
      <c r="AX11" s="26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  <c r="BD11" s="26">
        <v>0</v>
      </c>
      <c r="BE11" s="26">
        <v>0</v>
      </c>
      <c r="BF11" s="26">
        <v>0</v>
      </c>
      <c r="BG11" s="26">
        <v>0</v>
      </c>
      <c r="BH11" s="26">
        <v>0</v>
      </c>
      <c r="BI11" s="26">
        <v>0</v>
      </c>
      <c r="BJ11" s="26">
        <v>0</v>
      </c>
      <c r="BK11" s="26">
        <v>0</v>
      </c>
      <c r="BL11" s="26">
        <v>0</v>
      </c>
      <c r="BM11" s="26">
        <v>0</v>
      </c>
      <c r="BN11" s="26">
        <v>0</v>
      </c>
      <c r="BO11" s="26">
        <v>0</v>
      </c>
      <c r="BP11" s="26">
        <v>0</v>
      </c>
      <c r="BQ11" s="26">
        <v>0</v>
      </c>
      <c r="BR11" s="26">
        <v>0</v>
      </c>
      <c r="BS11" s="26">
        <v>0</v>
      </c>
      <c r="BT11" s="26">
        <v>0</v>
      </c>
      <c r="BU11" s="26">
        <v>0</v>
      </c>
      <c r="BV11" s="26">
        <v>0</v>
      </c>
      <c r="BW11" s="26">
        <v>0</v>
      </c>
      <c r="BX11" s="26">
        <v>0</v>
      </c>
      <c r="BY11" s="26">
        <v>0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26">
        <v>0</v>
      </c>
      <c r="CF11" s="26">
        <v>0</v>
      </c>
      <c r="CG11" s="26">
        <v>0</v>
      </c>
      <c r="CH11" s="26">
        <v>0</v>
      </c>
      <c r="CI11" s="26">
        <v>0</v>
      </c>
      <c r="CK11" s="26">
        <v>0</v>
      </c>
      <c r="CL11" s="26">
        <v>0</v>
      </c>
      <c r="CM11" s="26">
        <v>0</v>
      </c>
      <c r="CN11" s="26">
        <v>0</v>
      </c>
      <c r="CO11" s="26">
        <v>0</v>
      </c>
      <c r="CP11" s="26">
        <v>0</v>
      </c>
      <c r="CQ11" s="26">
        <v>0</v>
      </c>
      <c r="CR11" s="26">
        <v>0</v>
      </c>
      <c r="CS11" s="26">
        <v>0</v>
      </c>
      <c r="CT11" s="26">
        <v>0</v>
      </c>
      <c r="CU11" s="26">
        <v>0</v>
      </c>
      <c r="CV11" s="26">
        <v>0</v>
      </c>
      <c r="CW11" s="26">
        <v>0</v>
      </c>
      <c r="CX11" s="26">
        <v>0</v>
      </c>
      <c r="CY11" s="26">
        <v>0</v>
      </c>
      <c r="CZ11" s="26">
        <v>0</v>
      </c>
      <c r="DA11" s="26">
        <v>0</v>
      </c>
      <c r="DB11" s="26">
        <v>0</v>
      </c>
      <c r="DC11" s="26">
        <v>0</v>
      </c>
      <c r="DD11" s="26">
        <v>0</v>
      </c>
      <c r="DE11" s="26">
        <v>0</v>
      </c>
      <c r="DF11" s="26">
        <v>0</v>
      </c>
      <c r="DG11" s="26">
        <v>0</v>
      </c>
      <c r="DH11" s="26">
        <v>0</v>
      </c>
      <c r="DI11" s="26">
        <v>0</v>
      </c>
      <c r="DJ11" s="26">
        <v>0</v>
      </c>
      <c r="DK11" s="26">
        <v>0</v>
      </c>
      <c r="DL11" s="26">
        <v>0</v>
      </c>
      <c r="DM11" s="26">
        <v>0</v>
      </c>
      <c r="DN11" s="26">
        <v>0</v>
      </c>
      <c r="DO11" s="26">
        <v>8</v>
      </c>
      <c r="DP11" s="26">
        <v>0</v>
      </c>
      <c r="DQ11" s="26">
        <v>0</v>
      </c>
      <c r="DR11" s="26">
        <v>0</v>
      </c>
      <c r="DS11" s="26">
        <v>0</v>
      </c>
      <c r="DT11" s="26">
        <v>0</v>
      </c>
      <c r="DU11" s="26">
        <v>0</v>
      </c>
    </row>
    <row r="12" spans="1:125" x14ac:dyDescent="0.15">
      <c r="A12" s="10" t="s">
        <v>26</v>
      </c>
      <c r="B12" s="26">
        <f>'Merge and Dereplication Data'!Z12</f>
        <v>22068</v>
      </c>
      <c r="C12" s="26">
        <f t="shared" si="0"/>
        <v>16728</v>
      </c>
      <c r="D12" s="26">
        <f t="shared" si="1"/>
        <v>75.8</v>
      </c>
      <c r="E12" s="26">
        <f t="shared" si="2"/>
        <v>2510</v>
      </c>
      <c r="F12" s="26">
        <f t="shared" si="3"/>
        <v>87.18</v>
      </c>
      <c r="H12" s="1">
        <v>0</v>
      </c>
      <c r="I12" s="26">
        <v>11142</v>
      </c>
      <c r="J12" s="26">
        <v>0</v>
      </c>
      <c r="K12" s="26">
        <v>27</v>
      </c>
      <c r="L12" s="26">
        <v>5366</v>
      </c>
      <c r="M12" s="26">
        <v>0</v>
      </c>
      <c r="N12" s="26">
        <v>0</v>
      </c>
      <c r="O12" s="26">
        <v>1</v>
      </c>
      <c r="P12" s="26">
        <v>4</v>
      </c>
      <c r="Q12" s="26">
        <v>1</v>
      </c>
      <c r="R12" s="26">
        <v>1</v>
      </c>
      <c r="S12" s="26">
        <v>2</v>
      </c>
      <c r="T12" s="26">
        <v>1</v>
      </c>
      <c r="U12" s="26">
        <v>3</v>
      </c>
      <c r="V12" s="26">
        <v>0</v>
      </c>
      <c r="W12" s="26">
        <v>0</v>
      </c>
      <c r="X12" s="26">
        <v>0</v>
      </c>
      <c r="Y12" s="26">
        <v>1</v>
      </c>
      <c r="Z12" s="26">
        <v>0</v>
      </c>
      <c r="AA12" s="26">
        <v>1</v>
      </c>
      <c r="AB12" s="26">
        <v>0</v>
      </c>
      <c r="AC12" s="26">
        <v>0</v>
      </c>
      <c r="AD12" s="26">
        <v>5</v>
      </c>
      <c r="AE12" s="26">
        <v>2</v>
      </c>
      <c r="AF12" s="26">
        <v>1</v>
      </c>
      <c r="AG12" s="26">
        <v>0</v>
      </c>
      <c r="AH12" s="26">
        <v>3</v>
      </c>
      <c r="AI12" s="26">
        <v>2</v>
      </c>
      <c r="AJ12" s="26">
        <v>0</v>
      </c>
      <c r="AK12" s="26">
        <v>0</v>
      </c>
      <c r="AL12" s="26">
        <v>2</v>
      </c>
      <c r="AM12" s="26">
        <v>0</v>
      </c>
      <c r="AN12" s="26">
        <v>1</v>
      </c>
      <c r="AO12" s="26">
        <v>3</v>
      </c>
      <c r="AP12" s="26">
        <v>0</v>
      </c>
      <c r="AQ12" s="26">
        <v>0</v>
      </c>
      <c r="AR12" s="26">
        <v>0</v>
      </c>
      <c r="AS12" s="26">
        <v>0</v>
      </c>
      <c r="AT12" s="26">
        <v>2</v>
      </c>
      <c r="AU12" s="26">
        <v>1</v>
      </c>
      <c r="AV12" s="26">
        <v>0</v>
      </c>
      <c r="AW12" s="26">
        <v>0</v>
      </c>
      <c r="AX12" s="26">
        <v>0</v>
      </c>
      <c r="AY12" s="26">
        <v>1</v>
      </c>
      <c r="AZ12" s="26">
        <v>0</v>
      </c>
      <c r="BA12" s="26">
        <v>1</v>
      </c>
      <c r="BB12" s="26">
        <v>0</v>
      </c>
      <c r="BC12" s="26">
        <v>2</v>
      </c>
      <c r="BD12" s="26">
        <v>0</v>
      </c>
      <c r="BE12" s="26">
        <v>1</v>
      </c>
      <c r="BF12" s="26">
        <v>0</v>
      </c>
      <c r="BG12" s="26">
        <v>1</v>
      </c>
      <c r="BH12" s="26">
        <v>5</v>
      </c>
      <c r="BI12" s="26">
        <v>0</v>
      </c>
      <c r="BJ12" s="26">
        <v>2</v>
      </c>
      <c r="BK12" s="26">
        <v>5</v>
      </c>
      <c r="BL12" s="26">
        <v>0</v>
      </c>
      <c r="BM12" s="26">
        <v>0</v>
      </c>
      <c r="BN12" s="26">
        <v>0</v>
      </c>
      <c r="BO12" s="26">
        <v>20</v>
      </c>
      <c r="BP12" s="26">
        <v>1</v>
      </c>
      <c r="BQ12" s="26">
        <v>97</v>
      </c>
      <c r="BR12" s="26">
        <v>1</v>
      </c>
      <c r="BS12" s="26">
        <v>0</v>
      </c>
      <c r="BT12" s="26">
        <v>0</v>
      </c>
      <c r="BU12" s="26">
        <v>0</v>
      </c>
      <c r="BV12" s="26">
        <v>1</v>
      </c>
      <c r="BW12" s="26">
        <v>0</v>
      </c>
      <c r="BX12" s="26">
        <v>0</v>
      </c>
      <c r="BY12" s="26">
        <v>0</v>
      </c>
      <c r="BZ12" s="26">
        <v>1</v>
      </c>
      <c r="CA12" s="26">
        <v>0</v>
      </c>
      <c r="CB12" s="26">
        <v>0</v>
      </c>
      <c r="CC12" s="26">
        <v>0</v>
      </c>
      <c r="CD12" s="26">
        <v>5</v>
      </c>
      <c r="CE12" s="26">
        <v>10</v>
      </c>
      <c r="CF12" s="26">
        <v>2</v>
      </c>
      <c r="CG12" s="26">
        <v>0</v>
      </c>
      <c r="CH12" s="26">
        <v>0</v>
      </c>
      <c r="CI12" s="26">
        <v>0</v>
      </c>
      <c r="CK12" s="26">
        <v>0</v>
      </c>
      <c r="CL12" s="26">
        <v>0</v>
      </c>
      <c r="CM12" s="26">
        <v>0</v>
      </c>
      <c r="CN12" s="26">
        <v>0</v>
      </c>
      <c r="CO12" s="26">
        <v>0</v>
      </c>
      <c r="CP12" s="26">
        <v>0</v>
      </c>
      <c r="CQ12" s="26">
        <v>0</v>
      </c>
      <c r="CR12" s="26">
        <v>2</v>
      </c>
      <c r="CS12" s="26">
        <v>0</v>
      </c>
      <c r="CT12" s="26">
        <v>0</v>
      </c>
      <c r="CU12" s="26">
        <v>0</v>
      </c>
      <c r="CV12" s="26">
        <v>0</v>
      </c>
      <c r="CW12" s="26">
        <v>0</v>
      </c>
      <c r="CX12" s="26">
        <v>26</v>
      </c>
      <c r="CY12" s="26">
        <v>1</v>
      </c>
      <c r="CZ12" s="26">
        <v>0</v>
      </c>
      <c r="DA12" s="26">
        <v>0</v>
      </c>
      <c r="DB12" s="26">
        <v>0</v>
      </c>
      <c r="DC12" s="26">
        <v>0</v>
      </c>
      <c r="DD12" s="26">
        <v>0</v>
      </c>
      <c r="DE12" s="26">
        <v>0</v>
      </c>
      <c r="DF12" s="26">
        <v>0</v>
      </c>
      <c r="DG12" s="26">
        <v>0</v>
      </c>
      <c r="DH12" s="26">
        <v>0</v>
      </c>
      <c r="DI12" s="26">
        <v>0</v>
      </c>
      <c r="DJ12" s="26">
        <v>1</v>
      </c>
      <c r="DK12" s="26">
        <v>0</v>
      </c>
      <c r="DL12" s="26">
        <v>1</v>
      </c>
      <c r="DM12" s="26">
        <v>1445</v>
      </c>
      <c r="DN12" s="26">
        <v>0</v>
      </c>
      <c r="DO12" s="26">
        <v>993</v>
      </c>
      <c r="DP12" s="26">
        <v>0</v>
      </c>
      <c r="DQ12" s="26">
        <v>4</v>
      </c>
      <c r="DR12" s="26">
        <v>0</v>
      </c>
      <c r="DS12" s="26">
        <v>4</v>
      </c>
      <c r="DT12" s="26">
        <v>18</v>
      </c>
      <c r="DU12" s="26">
        <v>15</v>
      </c>
    </row>
    <row r="13" spans="1:125" x14ac:dyDescent="0.15">
      <c r="A13" s="10" t="s">
        <v>27</v>
      </c>
      <c r="B13" s="26">
        <f>'Merge and Dereplication Data'!Z13</f>
        <v>12882</v>
      </c>
      <c r="C13" s="26">
        <f t="shared" si="0"/>
        <v>12559</v>
      </c>
      <c r="D13" s="26">
        <f t="shared" si="1"/>
        <v>97.49</v>
      </c>
      <c r="E13" s="26">
        <f t="shared" si="2"/>
        <v>318</v>
      </c>
      <c r="F13" s="26">
        <f t="shared" si="3"/>
        <v>99.96</v>
      </c>
      <c r="H13" s="1">
        <v>0</v>
      </c>
      <c r="I13" s="26">
        <v>333</v>
      </c>
      <c r="J13" s="26">
        <v>0</v>
      </c>
      <c r="K13" s="26">
        <v>4</v>
      </c>
      <c r="L13" s="26">
        <v>12221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0</v>
      </c>
      <c r="CB13" s="26">
        <v>0</v>
      </c>
      <c r="CC13" s="26">
        <v>0</v>
      </c>
      <c r="CD13" s="26">
        <v>0</v>
      </c>
      <c r="CE13" s="26">
        <v>0</v>
      </c>
      <c r="CF13" s="26">
        <v>0</v>
      </c>
      <c r="CG13" s="26">
        <v>0</v>
      </c>
      <c r="CH13" s="26">
        <v>0</v>
      </c>
      <c r="CI13" s="26">
        <v>1</v>
      </c>
      <c r="CK13" s="26">
        <v>0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0</v>
      </c>
      <c r="CR13" s="26">
        <v>0</v>
      </c>
      <c r="CS13" s="26">
        <v>0</v>
      </c>
      <c r="CT13" s="26">
        <v>0</v>
      </c>
      <c r="CU13" s="26">
        <v>0</v>
      </c>
      <c r="CV13" s="26">
        <v>0</v>
      </c>
      <c r="CW13" s="26">
        <v>0</v>
      </c>
      <c r="CX13" s="26">
        <v>0</v>
      </c>
      <c r="CY13" s="26">
        <v>0</v>
      </c>
      <c r="CZ13" s="26">
        <v>0</v>
      </c>
      <c r="DA13" s="26">
        <v>0</v>
      </c>
      <c r="DB13" s="26">
        <v>0</v>
      </c>
      <c r="DC13" s="26">
        <v>0</v>
      </c>
      <c r="DD13" s="26">
        <v>0</v>
      </c>
      <c r="DE13" s="26">
        <v>0</v>
      </c>
      <c r="DF13" s="26">
        <v>0</v>
      </c>
      <c r="DG13" s="26">
        <v>0</v>
      </c>
      <c r="DH13" s="26">
        <v>0</v>
      </c>
      <c r="DI13" s="26">
        <v>0</v>
      </c>
      <c r="DJ13" s="26">
        <v>0</v>
      </c>
      <c r="DK13" s="26">
        <v>0</v>
      </c>
      <c r="DL13" s="26">
        <v>0</v>
      </c>
      <c r="DM13" s="26">
        <v>1</v>
      </c>
      <c r="DN13" s="26">
        <v>0</v>
      </c>
      <c r="DO13" s="26">
        <v>317</v>
      </c>
      <c r="DP13" s="26">
        <v>0</v>
      </c>
      <c r="DQ13" s="26">
        <v>0</v>
      </c>
      <c r="DR13" s="26">
        <v>0</v>
      </c>
      <c r="DS13" s="26">
        <v>0</v>
      </c>
      <c r="DT13" s="26">
        <v>0</v>
      </c>
      <c r="DU13" s="26">
        <v>0</v>
      </c>
    </row>
    <row r="14" spans="1:125" ht="14" thickBot="1" x14ac:dyDescent="0.2">
      <c r="A14" s="5" t="s">
        <v>28</v>
      </c>
      <c r="B14" s="25">
        <f>'Merge and Dereplication Data'!Z14</f>
        <v>13108</v>
      </c>
      <c r="C14" s="25">
        <f t="shared" si="0"/>
        <v>6678</v>
      </c>
      <c r="D14" s="25">
        <f t="shared" si="1"/>
        <v>50.95</v>
      </c>
      <c r="E14" s="25">
        <f t="shared" si="2"/>
        <v>6343</v>
      </c>
      <c r="F14" s="25">
        <f t="shared" si="3"/>
        <v>99.34</v>
      </c>
      <c r="H14" s="25">
        <v>0</v>
      </c>
      <c r="I14" s="25">
        <v>1669</v>
      </c>
      <c r="J14" s="25">
        <v>0</v>
      </c>
      <c r="K14" s="25">
        <v>3</v>
      </c>
      <c r="L14" s="25">
        <v>3997</v>
      </c>
      <c r="M14" s="25">
        <v>0</v>
      </c>
      <c r="N14" s="25">
        <v>1</v>
      </c>
      <c r="O14" s="25">
        <v>8</v>
      </c>
      <c r="P14" s="25">
        <v>13</v>
      </c>
      <c r="Q14" s="25">
        <v>73</v>
      </c>
      <c r="R14" s="25">
        <v>4</v>
      </c>
      <c r="S14" s="25">
        <v>3</v>
      </c>
      <c r="T14" s="25">
        <v>0</v>
      </c>
      <c r="U14" s="25">
        <v>4</v>
      </c>
      <c r="V14" s="25">
        <v>0</v>
      </c>
      <c r="W14" s="25">
        <v>0</v>
      </c>
      <c r="X14" s="25">
        <v>0</v>
      </c>
      <c r="Y14" s="25">
        <v>2</v>
      </c>
      <c r="Z14" s="25">
        <v>1</v>
      </c>
      <c r="AA14" s="25">
        <v>0</v>
      </c>
      <c r="AB14" s="25">
        <v>0</v>
      </c>
      <c r="AC14" s="25">
        <v>9</v>
      </c>
      <c r="AD14" s="25">
        <v>8</v>
      </c>
      <c r="AE14" s="25">
        <v>7</v>
      </c>
      <c r="AF14" s="25">
        <v>12</v>
      </c>
      <c r="AG14" s="25">
        <v>1</v>
      </c>
      <c r="AH14" s="25">
        <v>5</v>
      </c>
      <c r="AI14" s="25">
        <v>0</v>
      </c>
      <c r="AJ14" s="25">
        <v>6</v>
      </c>
      <c r="AK14" s="25">
        <v>3</v>
      </c>
      <c r="AL14" s="25">
        <v>3</v>
      </c>
      <c r="AM14" s="25">
        <v>0</v>
      </c>
      <c r="AN14" s="25">
        <v>3</v>
      </c>
      <c r="AO14" s="25">
        <v>1</v>
      </c>
      <c r="AP14" s="25">
        <v>2</v>
      </c>
      <c r="AQ14" s="25">
        <v>2</v>
      </c>
      <c r="AR14" s="25">
        <v>2</v>
      </c>
      <c r="AS14" s="25">
        <v>1</v>
      </c>
      <c r="AT14" s="25">
        <v>16</v>
      </c>
      <c r="AU14" s="25">
        <v>0</v>
      </c>
      <c r="AV14" s="25">
        <v>0</v>
      </c>
      <c r="AW14" s="25">
        <v>0</v>
      </c>
      <c r="AX14" s="25">
        <v>0</v>
      </c>
      <c r="AY14" s="25">
        <v>2</v>
      </c>
      <c r="AZ14" s="25">
        <v>3</v>
      </c>
      <c r="BA14" s="25">
        <v>2</v>
      </c>
      <c r="BB14" s="25">
        <v>0</v>
      </c>
      <c r="BC14" s="25">
        <v>15</v>
      </c>
      <c r="BD14" s="25">
        <v>9</v>
      </c>
      <c r="BE14" s="25">
        <v>0</v>
      </c>
      <c r="BF14" s="25">
        <v>1</v>
      </c>
      <c r="BG14" s="25">
        <v>15</v>
      </c>
      <c r="BH14" s="25">
        <v>12</v>
      </c>
      <c r="BI14" s="25">
        <v>0</v>
      </c>
      <c r="BJ14" s="25">
        <v>4</v>
      </c>
      <c r="BK14" s="25">
        <v>2</v>
      </c>
      <c r="BL14" s="25">
        <v>0</v>
      </c>
      <c r="BM14" s="25">
        <v>0</v>
      </c>
      <c r="BN14" s="25">
        <v>14</v>
      </c>
      <c r="BO14" s="25">
        <v>16</v>
      </c>
      <c r="BP14" s="25">
        <v>2</v>
      </c>
      <c r="BQ14" s="25">
        <v>674</v>
      </c>
      <c r="BR14" s="25">
        <v>1</v>
      </c>
      <c r="BS14" s="25">
        <v>0</v>
      </c>
      <c r="BT14" s="25">
        <v>1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1</v>
      </c>
      <c r="CA14" s="25">
        <v>4</v>
      </c>
      <c r="CB14" s="25">
        <v>1</v>
      </c>
      <c r="CC14" s="25">
        <v>0</v>
      </c>
      <c r="CD14" s="25">
        <v>8</v>
      </c>
      <c r="CE14" s="25">
        <v>28</v>
      </c>
      <c r="CF14" s="25">
        <v>4</v>
      </c>
      <c r="CG14" s="25">
        <v>0</v>
      </c>
      <c r="CH14" s="25">
        <v>0</v>
      </c>
      <c r="CI14" s="25">
        <v>0</v>
      </c>
      <c r="CK14" s="25">
        <v>0</v>
      </c>
      <c r="CL14" s="25">
        <v>0</v>
      </c>
      <c r="CM14" s="25">
        <v>0</v>
      </c>
      <c r="CN14" s="25">
        <v>1</v>
      </c>
      <c r="CO14" s="25">
        <v>1</v>
      </c>
      <c r="CP14" s="25">
        <v>0</v>
      </c>
      <c r="CQ14" s="25">
        <v>1</v>
      </c>
      <c r="CR14" s="25">
        <v>0</v>
      </c>
      <c r="CS14" s="25">
        <v>1</v>
      </c>
      <c r="CT14" s="25">
        <v>0</v>
      </c>
      <c r="CU14" s="25">
        <v>0</v>
      </c>
      <c r="CV14" s="25">
        <v>0</v>
      </c>
      <c r="CW14" s="25">
        <v>0</v>
      </c>
      <c r="CX14" s="25">
        <v>223</v>
      </c>
      <c r="CY14" s="25">
        <v>0</v>
      </c>
      <c r="CZ14" s="25">
        <v>13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1</v>
      </c>
      <c r="DH14" s="25">
        <v>5</v>
      </c>
      <c r="DI14" s="25">
        <v>1</v>
      </c>
      <c r="DJ14" s="25">
        <v>12</v>
      </c>
      <c r="DK14" s="25">
        <v>9</v>
      </c>
      <c r="DL14" s="25">
        <v>15</v>
      </c>
      <c r="DM14" s="25">
        <v>5678</v>
      </c>
      <c r="DN14" s="25">
        <v>0</v>
      </c>
      <c r="DO14" s="25">
        <v>231</v>
      </c>
      <c r="DP14" s="25">
        <v>0</v>
      </c>
      <c r="DQ14" s="25">
        <v>17</v>
      </c>
      <c r="DR14" s="25">
        <v>0</v>
      </c>
      <c r="DS14" s="25">
        <v>0</v>
      </c>
      <c r="DT14" s="25">
        <v>111</v>
      </c>
      <c r="DU14" s="25">
        <v>23</v>
      </c>
    </row>
    <row r="15" spans="1:125" x14ac:dyDescent="0.15">
      <c r="A15" t="s">
        <v>389</v>
      </c>
      <c r="B15" s="1">
        <f>'Merge and Dereplication Data'!Z15</f>
        <v>52335</v>
      </c>
      <c r="C15" s="1">
        <f t="shared" si="0"/>
        <v>48722</v>
      </c>
      <c r="D15" s="1">
        <f t="shared" si="1"/>
        <v>93.1</v>
      </c>
      <c r="E15" s="26">
        <f t="shared" si="2"/>
        <v>0</v>
      </c>
      <c r="F15" s="1">
        <f t="shared" si="3"/>
        <v>93.1</v>
      </c>
      <c r="H15" s="1">
        <v>0</v>
      </c>
      <c r="I15" s="1">
        <v>22915</v>
      </c>
      <c r="J15" s="1">
        <v>0</v>
      </c>
      <c r="K15" s="1">
        <v>48</v>
      </c>
      <c r="L15" s="1">
        <v>25309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445</v>
      </c>
      <c r="BV15" s="1">
        <v>0</v>
      </c>
      <c r="BW15" s="1">
        <v>0</v>
      </c>
      <c r="BX15" s="1">
        <v>0</v>
      </c>
      <c r="BY15" s="1">
        <v>5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</row>
    <row r="16" spans="1:125" x14ac:dyDescent="0.15">
      <c r="A16" t="s">
        <v>390</v>
      </c>
      <c r="B16" s="1">
        <f>'Merge and Dereplication Data'!Z16</f>
        <v>51988</v>
      </c>
      <c r="C16" s="1">
        <f t="shared" si="0"/>
        <v>33596</v>
      </c>
      <c r="D16" s="1">
        <f t="shared" si="1"/>
        <v>64.62</v>
      </c>
      <c r="E16" s="26">
        <f t="shared" si="2"/>
        <v>0</v>
      </c>
      <c r="F16" s="1">
        <f t="shared" si="3"/>
        <v>64.62</v>
      </c>
      <c r="H16" s="1">
        <v>1</v>
      </c>
      <c r="I16" s="1">
        <v>1739</v>
      </c>
      <c r="J16" s="1">
        <v>0</v>
      </c>
      <c r="K16" s="1">
        <v>41</v>
      </c>
      <c r="L16" s="1">
        <v>31813</v>
      </c>
      <c r="M16" s="1">
        <v>1</v>
      </c>
      <c r="N16" s="1">
        <v>0</v>
      </c>
      <c r="O16" s="1">
        <v>0</v>
      </c>
      <c r="P16" s="1">
        <v>1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</row>
    <row r="17" spans="1:125" x14ac:dyDescent="0.15">
      <c r="A17" t="s">
        <v>391</v>
      </c>
      <c r="B17" s="1">
        <f>'Merge and Dereplication Data'!Z17</f>
        <v>6</v>
      </c>
      <c r="C17" s="1">
        <f t="shared" si="0"/>
        <v>5</v>
      </c>
      <c r="D17" s="1">
        <f t="shared" si="1"/>
        <v>83.33</v>
      </c>
      <c r="E17" s="26">
        <f t="shared" si="2"/>
        <v>0</v>
      </c>
      <c r="F17" s="1">
        <f t="shared" si="3"/>
        <v>83.33</v>
      </c>
      <c r="H17" s="1">
        <v>0</v>
      </c>
      <c r="I17" s="1">
        <v>3</v>
      </c>
      <c r="J17" s="1">
        <v>0</v>
      </c>
      <c r="K17" s="1">
        <v>0</v>
      </c>
      <c r="L17" s="1">
        <v>2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</row>
    <row r="18" spans="1:125" x14ac:dyDescent="0.15">
      <c r="A18" t="s">
        <v>392</v>
      </c>
      <c r="B18" s="1">
        <f>'Merge and Dereplication Data'!Z18</f>
        <v>7</v>
      </c>
      <c r="C18" s="1">
        <f t="shared" si="0"/>
        <v>5</v>
      </c>
      <c r="D18" s="1">
        <f t="shared" si="1"/>
        <v>71.430000000000007</v>
      </c>
      <c r="E18" s="26">
        <f t="shared" si="2"/>
        <v>0</v>
      </c>
      <c r="F18" s="1">
        <f t="shared" si="3"/>
        <v>71.430000000000007</v>
      </c>
      <c r="H18" s="1">
        <v>0</v>
      </c>
      <c r="I18" s="1">
        <v>1</v>
      </c>
      <c r="J18" s="1">
        <v>0</v>
      </c>
      <c r="K18" s="1">
        <v>0</v>
      </c>
      <c r="L18" s="1">
        <v>4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</row>
    <row r="19" spans="1:125" x14ac:dyDescent="0.15">
      <c r="A19" t="s">
        <v>393</v>
      </c>
      <c r="B19" s="1">
        <f>'Merge and Dereplication Data'!Z19</f>
        <v>0</v>
      </c>
      <c r="C19" s="1">
        <f t="shared" si="0"/>
        <v>0</v>
      </c>
      <c r="D19" s="1">
        <v>0</v>
      </c>
      <c r="E19" s="26">
        <f t="shared" si="2"/>
        <v>0</v>
      </c>
      <c r="F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</row>
    <row r="20" spans="1:125" x14ac:dyDescent="0.15">
      <c r="A20" t="s">
        <v>394</v>
      </c>
      <c r="B20" s="1">
        <f>'Merge and Dereplication Data'!Z20</f>
        <v>0</v>
      </c>
      <c r="C20" s="1">
        <f t="shared" si="0"/>
        <v>0</v>
      </c>
      <c r="D20" s="1">
        <v>0</v>
      </c>
      <c r="E20" s="26">
        <f t="shared" si="2"/>
        <v>0</v>
      </c>
      <c r="F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</row>
    <row r="21" spans="1:125" x14ac:dyDescent="0.15">
      <c r="A21" t="s">
        <v>395</v>
      </c>
      <c r="B21" s="1">
        <f>'Merge and Dereplication Data'!Z21</f>
        <v>3</v>
      </c>
      <c r="C21" s="1">
        <f t="shared" si="0"/>
        <v>2</v>
      </c>
      <c r="D21" s="1">
        <f t="shared" si="1"/>
        <v>66.67</v>
      </c>
      <c r="E21" s="26">
        <f t="shared" si="2"/>
        <v>0</v>
      </c>
      <c r="F21" s="1">
        <f t="shared" si="3"/>
        <v>66.67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2</v>
      </c>
      <c r="CI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</row>
    <row r="22" spans="1:125" x14ac:dyDescent="0.15">
      <c r="A22" t="s">
        <v>396</v>
      </c>
      <c r="B22" s="1">
        <f>'Merge and Dereplication Data'!Z22</f>
        <v>3</v>
      </c>
      <c r="C22" s="1">
        <f t="shared" si="0"/>
        <v>1</v>
      </c>
      <c r="D22" s="1">
        <f t="shared" si="1"/>
        <v>33.33</v>
      </c>
      <c r="E22" s="26">
        <f t="shared" si="2"/>
        <v>0</v>
      </c>
      <c r="F22" s="1">
        <f t="shared" si="3"/>
        <v>33.33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1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</row>
    <row r="23" spans="1:125" ht="14" thickBot="1" x14ac:dyDescent="0.2">
      <c r="A23" s="5" t="s">
        <v>397</v>
      </c>
      <c r="B23" s="25">
        <f>'Merge and Dereplication Data'!Z23</f>
        <v>1</v>
      </c>
      <c r="C23" s="25">
        <f t="shared" si="0"/>
        <v>0</v>
      </c>
      <c r="D23" s="25">
        <f t="shared" si="1"/>
        <v>0</v>
      </c>
      <c r="E23" s="25">
        <f t="shared" si="2"/>
        <v>0</v>
      </c>
      <c r="F23" s="25">
        <f t="shared" si="3"/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0</v>
      </c>
      <c r="BC23" s="25">
        <v>0</v>
      </c>
      <c r="BD23" s="25">
        <v>0</v>
      </c>
      <c r="BE23" s="25">
        <v>0</v>
      </c>
      <c r="BF23" s="25">
        <v>0</v>
      </c>
      <c r="BG23" s="25">
        <v>0</v>
      </c>
      <c r="BH23" s="25">
        <v>0</v>
      </c>
      <c r="BI23" s="25">
        <v>0</v>
      </c>
      <c r="BJ23" s="25">
        <v>0</v>
      </c>
      <c r="BK23" s="25">
        <v>0</v>
      </c>
      <c r="BL23" s="25">
        <v>0</v>
      </c>
      <c r="BM23" s="25">
        <v>0</v>
      </c>
      <c r="BN23" s="25">
        <v>0</v>
      </c>
      <c r="BO23" s="25">
        <v>0</v>
      </c>
      <c r="BP23" s="25">
        <v>0</v>
      </c>
      <c r="BQ23" s="25">
        <v>0</v>
      </c>
      <c r="BR23" s="25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</row>
    <row r="24" spans="1:125" x14ac:dyDescent="0.15">
      <c r="A24" s="24" t="s">
        <v>29</v>
      </c>
      <c r="B24" s="1">
        <f>SUM(B3:B23)</f>
        <v>339780</v>
      </c>
      <c r="C24" s="1">
        <f t="shared" ref="C24:F24" si="4">SUM(C3:C23)</f>
        <v>261117</v>
      </c>
      <c r="D24" s="1">
        <f t="shared" si="4"/>
        <v>1368.59</v>
      </c>
      <c r="E24" s="1">
        <f t="shared" si="4"/>
        <v>42274</v>
      </c>
      <c r="F24" s="1">
        <f t="shared" si="4"/>
        <v>1549.53</v>
      </c>
      <c r="H24" s="1">
        <f>SUM(H3:H23)</f>
        <v>2</v>
      </c>
      <c r="I24" s="1">
        <f t="shared" ref="I24:BP24" si="5">SUM(I3:I23)</f>
        <v>69597</v>
      </c>
      <c r="J24" s="1">
        <f t="shared" si="5"/>
        <v>1</v>
      </c>
      <c r="K24" s="1">
        <f t="shared" si="5"/>
        <v>253</v>
      </c>
      <c r="L24" s="1">
        <f t="shared" si="5"/>
        <v>184965</v>
      </c>
      <c r="M24" s="1">
        <f t="shared" si="5"/>
        <v>3</v>
      </c>
      <c r="N24" s="1">
        <f t="shared" si="5"/>
        <v>7</v>
      </c>
      <c r="O24" s="1">
        <f t="shared" si="5"/>
        <v>47</v>
      </c>
      <c r="P24" s="1">
        <f t="shared" si="5"/>
        <v>59</v>
      </c>
      <c r="Q24" s="1">
        <f t="shared" si="5"/>
        <v>121</v>
      </c>
      <c r="R24" s="1">
        <f t="shared" si="5"/>
        <v>14</v>
      </c>
      <c r="S24" s="1">
        <f t="shared" si="5"/>
        <v>15</v>
      </c>
      <c r="T24" s="1">
        <f t="shared" si="5"/>
        <v>1</v>
      </c>
      <c r="U24" s="1">
        <f t="shared" si="5"/>
        <v>50</v>
      </c>
      <c r="V24" s="1">
        <f t="shared" si="5"/>
        <v>1</v>
      </c>
      <c r="W24" s="1">
        <f t="shared" si="5"/>
        <v>1</v>
      </c>
      <c r="X24" s="1">
        <f t="shared" si="5"/>
        <v>12</v>
      </c>
      <c r="Y24" s="1">
        <f t="shared" si="5"/>
        <v>46</v>
      </c>
      <c r="Z24" s="1">
        <f t="shared" si="5"/>
        <v>2</v>
      </c>
      <c r="AA24" s="1">
        <f t="shared" si="5"/>
        <v>1</v>
      </c>
      <c r="AB24" s="1">
        <f t="shared" si="5"/>
        <v>4</v>
      </c>
      <c r="AC24" s="1">
        <f t="shared" si="5"/>
        <v>26</v>
      </c>
      <c r="AD24" s="1">
        <f t="shared" si="5"/>
        <v>45</v>
      </c>
      <c r="AE24" s="1">
        <f t="shared" si="5"/>
        <v>33</v>
      </c>
      <c r="AF24" s="1">
        <f t="shared" si="5"/>
        <v>38</v>
      </c>
      <c r="AG24" s="1">
        <f t="shared" si="5"/>
        <v>5</v>
      </c>
      <c r="AH24" s="1">
        <f t="shared" si="5"/>
        <v>35</v>
      </c>
      <c r="AI24" s="1">
        <f t="shared" si="5"/>
        <v>7</v>
      </c>
      <c r="AJ24" s="1">
        <f t="shared" si="5"/>
        <v>31</v>
      </c>
      <c r="AK24" s="1">
        <f t="shared" si="5"/>
        <v>12</v>
      </c>
      <c r="AL24" s="1">
        <f t="shared" si="5"/>
        <v>23</v>
      </c>
      <c r="AM24" s="1">
        <f t="shared" si="5"/>
        <v>1</v>
      </c>
      <c r="AN24" s="1">
        <f t="shared" si="5"/>
        <v>4</v>
      </c>
      <c r="AO24" s="1">
        <f t="shared" si="5"/>
        <v>7</v>
      </c>
      <c r="AP24" s="1">
        <f t="shared" si="5"/>
        <v>6</v>
      </c>
      <c r="AQ24" s="1">
        <f t="shared" si="5"/>
        <v>2</v>
      </c>
      <c r="AR24" s="1">
        <f t="shared" si="5"/>
        <v>31</v>
      </c>
      <c r="AS24" s="1">
        <f t="shared" si="5"/>
        <v>1</v>
      </c>
      <c r="AT24" s="1">
        <f t="shared" si="5"/>
        <v>68</v>
      </c>
      <c r="AU24" s="1">
        <f t="shared" si="5"/>
        <v>8</v>
      </c>
      <c r="AV24" s="1">
        <f t="shared" si="5"/>
        <v>1</v>
      </c>
      <c r="AW24" s="1">
        <f t="shared" si="5"/>
        <v>1</v>
      </c>
      <c r="AX24" s="1">
        <f t="shared" si="5"/>
        <v>2</v>
      </c>
      <c r="AY24" s="1">
        <f t="shared" si="5"/>
        <v>26</v>
      </c>
      <c r="AZ24" s="1">
        <f t="shared" si="5"/>
        <v>16</v>
      </c>
      <c r="BA24" s="1">
        <f t="shared" si="5"/>
        <v>7</v>
      </c>
      <c r="BB24" s="1">
        <f t="shared" si="5"/>
        <v>1</v>
      </c>
      <c r="BC24" s="1">
        <f t="shared" si="5"/>
        <v>48</v>
      </c>
      <c r="BD24" s="1">
        <f t="shared" si="5"/>
        <v>13</v>
      </c>
      <c r="BE24" s="1">
        <f t="shared" si="5"/>
        <v>2</v>
      </c>
      <c r="BF24" s="1">
        <f t="shared" si="5"/>
        <v>4</v>
      </c>
      <c r="BG24" s="1">
        <f t="shared" si="5"/>
        <v>71</v>
      </c>
      <c r="BH24" s="1">
        <f t="shared" si="5"/>
        <v>145</v>
      </c>
      <c r="BI24" s="1">
        <f t="shared" si="5"/>
        <v>2</v>
      </c>
      <c r="BJ24" s="1">
        <f t="shared" si="5"/>
        <v>31</v>
      </c>
      <c r="BK24" s="1">
        <f t="shared" si="5"/>
        <v>18</v>
      </c>
      <c r="BL24" s="1">
        <f t="shared" si="5"/>
        <v>1</v>
      </c>
      <c r="BM24" s="1">
        <f t="shared" si="5"/>
        <v>13</v>
      </c>
      <c r="BN24" s="1">
        <f t="shared" si="5"/>
        <v>88</v>
      </c>
      <c r="BO24" s="1">
        <f t="shared" si="5"/>
        <v>335</v>
      </c>
      <c r="BP24" s="1">
        <f t="shared" si="5"/>
        <v>4</v>
      </c>
      <c r="BQ24" s="1">
        <f t="shared" ref="BQ24:CR24" si="6">SUM(BQ3:BQ23)</f>
        <v>3354</v>
      </c>
      <c r="BR24" s="1">
        <f t="shared" si="6"/>
        <v>16</v>
      </c>
      <c r="BS24" s="1">
        <f t="shared" si="6"/>
        <v>2</v>
      </c>
      <c r="BT24" s="1">
        <f t="shared" si="6"/>
        <v>2</v>
      </c>
      <c r="BU24" s="1">
        <f t="shared" si="6"/>
        <v>712</v>
      </c>
      <c r="BV24" s="1">
        <f t="shared" si="6"/>
        <v>2</v>
      </c>
      <c r="BW24" s="1">
        <f t="shared" si="6"/>
        <v>24</v>
      </c>
      <c r="BX24" s="1">
        <f t="shared" si="6"/>
        <v>1</v>
      </c>
      <c r="BY24" s="1">
        <f t="shared" si="6"/>
        <v>10</v>
      </c>
      <c r="BZ24" s="1">
        <f t="shared" si="6"/>
        <v>11</v>
      </c>
      <c r="CA24" s="1">
        <f t="shared" si="6"/>
        <v>74</v>
      </c>
      <c r="CB24" s="1">
        <f t="shared" si="6"/>
        <v>3</v>
      </c>
      <c r="CC24" s="1">
        <f t="shared" si="6"/>
        <v>2</v>
      </c>
      <c r="CD24" s="1">
        <f t="shared" si="6"/>
        <v>91</v>
      </c>
      <c r="CE24" s="1">
        <f t="shared" si="6"/>
        <v>338</v>
      </c>
      <c r="CF24" s="1">
        <f t="shared" si="6"/>
        <v>55</v>
      </c>
      <c r="CG24" s="1">
        <f t="shared" si="6"/>
        <v>1</v>
      </c>
      <c r="CH24" s="1">
        <f t="shared" si="6"/>
        <v>2</v>
      </c>
      <c r="CI24" s="1">
        <f t="shared" si="6"/>
        <v>3</v>
      </c>
      <c r="CK24" s="1">
        <f t="shared" si="6"/>
        <v>1</v>
      </c>
      <c r="CL24" s="1">
        <f t="shared" si="6"/>
        <v>1502</v>
      </c>
      <c r="CM24" s="1">
        <f t="shared" si="6"/>
        <v>5</v>
      </c>
      <c r="CN24" s="1">
        <f t="shared" si="6"/>
        <v>1</v>
      </c>
      <c r="CO24" s="1">
        <f t="shared" si="6"/>
        <v>2</v>
      </c>
      <c r="CP24" s="1">
        <f t="shared" si="6"/>
        <v>2</v>
      </c>
      <c r="CQ24" s="1">
        <f t="shared" si="6"/>
        <v>4</v>
      </c>
      <c r="CR24" s="1">
        <f t="shared" si="6"/>
        <v>9</v>
      </c>
      <c r="CS24" s="1">
        <f t="shared" ref="CS24:DU24" si="7">SUM(CS3:CS23)</f>
        <v>6</v>
      </c>
      <c r="CT24" s="1">
        <f t="shared" si="7"/>
        <v>1</v>
      </c>
      <c r="CU24" s="1">
        <f t="shared" si="7"/>
        <v>1</v>
      </c>
      <c r="CV24" s="1">
        <f t="shared" si="7"/>
        <v>1</v>
      </c>
      <c r="CW24" s="1">
        <f t="shared" si="7"/>
        <v>1</v>
      </c>
      <c r="CX24" s="1">
        <f t="shared" si="7"/>
        <v>1175</v>
      </c>
      <c r="CY24" s="1">
        <f t="shared" si="7"/>
        <v>8</v>
      </c>
      <c r="CZ24" s="1">
        <f t="shared" si="7"/>
        <v>14</v>
      </c>
      <c r="DA24" s="1">
        <f t="shared" si="7"/>
        <v>3</v>
      </c>
      <c r="DB24" s="1">
        <f t="shared" si="7"/>
        <v>1</v>
      </c>
      <c r="DC24" s="1">
        <f t="shared" si="7"/>
        <v>69</v>
      </c>
      <c r="DD24" s="1">
        <f t="shared" si="7"/>
        <v>1</v>
      </c>
      <c r="DE24" s="1">
        <f t="shared" si="7"/>
        <v>1</v>
      </c>
      <c r="DF24" s="1">
        <f t="shared" si="7"/>
        <v>5</v>
      </c>
      <c r="DG24" s="1">
        <f t="shared" si="7"/>
        <v>1</v>
      </c>
      <c r="DH24" s="1">
        <f t="shared" si="7"/>
        <v>30</v>
      </c>
      <c r="DI24" s="1">
        <f t="shared" si="7"/>
        <v>6</v>
      </c>
      <c r="DJ24" s="1">
        <f t="shared" si="7"/>
        <v>40</v>
      </c>
      <c r="DK24" s="1">
        <f t="shared" si="7"/>
        <v>47</v>
      </c>
      <c r="DL24" s="1">
        <f t="shared" si="7"/>
        <v>221</v>
      </c>
      <c r="DM24" s="1">
        <f t="shared" si="7"/>
        <v>30466</v>
      </c>
      <c r="DN24" s="1">
        <f t="shared" si="7"/>
        <v>1</v>
      </c>
      <c r="DO24" s="1">
        <f t="shared" si="7"/>
        <v>7394</v>
      </c>
      <c r="DP24" s="1">
        <f t="shared" si="7"/>
        <v>1</v>
      </c>
      <c r="DQ24" s="1">
        <f t="shared" si="7"/>
        <v>46</v>
      </c>
      <c r="DR24" s="1">
        <f t="shared" si="7"/>
        <v>1</v>
      </c>
      <c r="DS24" s="1">
        <f t="shared" si="7"/>
        <v>56</v>
      </c>
      <c r="DT24" s="1">
        <f t="shared" si="7"/>
        <v>898</v>
      </c>
      <c r="DU24" s="1">
        <f t="shared" si="7"/>
        <v>253</v>
      </c>
    </row>
  </sheetData>
  <mergeCells count="2">
    <mergeCell ref="H1:CI1"/>
    <mergeCell ref="CK1:DU1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L15"/>
  <sheetViews>
    <sheetView zoomScale="98" zoomScaleNormal="97" zoomScalePageLayoutView="97" workbookViewId="0">
      <selection activeCell="AV2" sqref="AV2"/>
    </sheetView>
  </sheetViews>
  <sheetFormatPr baseColWidth="10" defaultColWidth="9.1640625" defaultRowHeight="13" x14ac:dyDescent="0.15"/>
  <cols>
    <col min="1" max="1" width="20" style="1" customWidth="1"/>
    <col min="2" max="13" width="9.1640625" style="45"/>
    <col min="14" max="14" width="10.6640625" style="45" customWidth="1"/>
    <col min="15" max="33" width="9.1640625" style="45"/>
    <col min="34" max="34" width="4" style="45" customWidth="1"/>
    <col min="35" max="43" width="9.1640625" style="45"/>
    <col min="44" max="44" width="11" style="45" customWidth="1"/>
    <col min="45" max="48" width="9.1640625" style="45"/>
    <col min="49" max="948" width="9.1640625" style="1"/>
  </cols>
  <sheetData>
    <row r="1" spans="1:948" ht="14" x14ac:dyDescent="0.2">
      <c r="A1" s="15" t="s">
        <v>0</v>
      </c>
      <c r="B1" s="84" t="s">
        <v>94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75"/>
      <c r="AI1" s="89" t="s">
        <v>36</v>
      </c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26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</row>
    <row r="2" spans="1:948" s="62" customFormat="1" ht="70" x14ac:dyDescent="0.2">
      <c r="A2" s="58" t="s">
        <v>10</v>
      </c>
      <c r="B2" s="59" t="s">
        <v>98</v>
      </c>
      <c r="C2" s="59" t="s">
        <v>100</v>
      </c>
      <c r="D2" s="60" t="s">
        <v>101</v>
      </c>
      <c r="E2" s="60" t="s">
        <v>104</v>
      </c>
      <c r="F2" s="60" t="s">
        <v>105</v>
      </c>
      <c r="G2" s="60" t="s">
        <v>106</v>
      </c>
      <c r="H2" s="60" t="s">
        <v>110</v>
      </c>
      <c r="I2" s="60" t="s">
        <v>114</v>
      </c>
      <c r="J2" s="60" t="s">
        <v>118</v>
      </c>
      <c r="K2" s="60" t="s">
        <v>119</v>
      </c>
      <c r="L2" s="60" t="s">
        <v>120</v>
      </c>
      <c r="M2" s="60" t="s">
        <v>121</v>
      </c>
      <c r="N2" s="60" t="s">
        <v>123</v>
      </c>
      <c r="O2" s="60" t="s">
        <v>125</v>
      </c>
      <c r="P2" s="60" t="s">
        <v>127</v>
      </c>
      <c r="Q2" s="60" t="s">
        <v>133</v>
      </c>
      <c r="R2" s="60" t="s">
        <v>135</v>
      </c>
      <c r="S2" s="60" t="s">
        <v>140</v>
      </c>
      <c r="T2" s="60" t="s">
        <v>144</v>
      </c>
      <c r="U2" s="60" t="s">
        <v>145</v>
      </c>
      <c r="V2" s="60" t="s">
        <v>148</v>
      </c>
      <c r="W2" s="60" t="s">
        <v>149</v>
      </c>
      <c r="X2" s="60" t="s">
        <v>151</v>
      </c>
      <c r="Y2" s="60" t="s">
        <v>155</v>
      </c>
      <c r="Z2" s="60" t="s">
        <v>156</v>
      </c>
      <c r="AA2" s="60" t="s">
        <v>158</v>
      </c>
      <c r="AB2" s="60" t="s">
        <v>162</v>
      </c>
      <c r="AC2" s="60" t="s">
        <v>164</v>
      </c>
      <c r="AD2" s="60" t="s">
        <v>168</v>
      </c>
      <c r="AE2" s="60" t="s">
        <v>171</v>
      </c>
      <c r="AF2" s="60" t="s">
        <v>172</v>
      </c>
      <c r="AG2" s="60" t="s">
        <v>173</v>
      </c>
      <c r="AH2" s="60"/>
      <c r="AI2" s="63" t="s">
        <v>214</v>
      </c>
      <c r="AJ2" s="63" t="s">
        <v>215</v>
      </c>
      <c r="AK2" s="63" t="s">
        <v>216</v>
      </c>
      <c r="AL2" s="63" t="s">
        <v>217</v>
      </c>
      <c r="AM2" s="63" t="s">
        <v>218</v>
      </c>
      <c r="AN2" s="63" t="s">
        <v>219</v>
      </c>
      <c r="AO2" s="63" t="s">
        <v>220</v>
      </c>
      <c r="AP2" s="63" t="s">
        <v>221</v>
      </c>
      <c r="AQ2" s="63" t="s">
        <v>222</v>
      </c>
      <c r="AR2" s="64" t="s">
        <v>223</v>
      </c>
      <c r="AS2" s="63" t="s">
        <v>224</v>
      </c>
      <c r="AT2" s="63" t="s">
        <v>225</v>
      </c>
      <c r="AU2" s="63" t="s">
        <v>226</v>
      </c>
      <c r="AV2" s="70" t="s">
        <v>227</v>
      </c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61"/>
      <c r="VS2" s="61"/>
      <c r="VT2" s="61"/>
      <c r="VU2" s="61"/>
      <c r="VV2" s="61"/>
      <c r="VW2" s="61"/>
      <c r="VX2" s="61"/>
      <c r="VY2" s="61"/>
      <c r="VZ2" s="61"/>
      <c r="WA2" s="61"/>
      <c r="WB2" s="61"/>
      <c r="WC2" s="61"/>
      <c r="WD2" s="61"/>
      <c r="WE2" s="61"/>
      <c r="WF2" s="61"/>
      <c r="WG2" s="61"/>
      <c r="WH2" s="61"/>
      <c r="WI2" s="61"/>
      <c r="WJ2" s="61"/>
      <c r="WK2" s="61"/>
      <c r="WL2" s="61"/>
      <c r="WM2" s="61"/>
      <c r="WN2" s="61"/>
      <c r="WO2" s="61"/>
      <c r="WP2" s="61"/>
      <c r="WQ2" s="61"/>
      <c r="WR2" s="61"/>
      <c r="WS2" s="61"/>
      <c r="WT2" s="61"/>
      <c r="WU2" s="61"/>
      <c r="WV2" s="61"/>
      <c r="WW2" s="61"/>
      <c r="WX2" s="61"/>
      <c r="WY2" s="61"/>
      <c r="WZ2" s="61"/>
      <c r="XA2" s="61"/>
      <c r="XB2" s="61"/>
      <c r="XC2" s="61"/>
      <c r="XD2" s="61"/>
      <c r="XE2" s="61"/>
      <c r="XF2" s="61"/>
      <c r="XG2" s="61"/>
      <c r="XH2" s="61"/>
      <c r="XI2" s="61"/>
      <c r="XJ2" s="61"/>
      <c r="XK2" s="61"/>
      <c r="XL2" s="61"/>
      <c r="XM2" s="61"/>
      <c r="XN2" s="61"/>
      <c r="XO2" s="61"/>
      <c r="XP2" s="61"/>
      <c r="XQ2" s="61"/>
      <c r="XR2" s="61"/>
      <c r="XS2" s="61"/>
      <c r="XT2" s="61"/>
      <c r="XU2" s="61"/>
      <c r="XV2" s="61"/>
      <c r="XW2" s="61"/>
      <c r="XX2" s="61"/>
      <c r="XY2" s="61"/>
      <c r="XZ2" s="61"/>
      <c r="YA2" s="61"/>
      <c r="YB2" s="61"/>
      <c r="YC2" s="61"/>
      <c r="YD2" s="61"/>
      <c r="YE2" s="61"/>
      <c r="YF2" s="61"/>
      <c r="YG2" s="61"/>
      <c r="YH2" s="61"/>
      <c r="YI2" s="61"/>
      <c r="YJ2" s="61"/>
      <c r="YK2" s="61"/>
      <c r="YL2" s="61"/>
      <c r="YM2" s="61"/>
      <c r="YN2" s="61"/>
      <c r="YO2" s="61"/>
      <c r="YP2" s="61"/>
      <c r="YQ2" s="61"/>
      <c r="YR2" s="61"/>
      <c r="YS2" s="61"/>
      <c r="YT2" s="61"/>
      <c r="YU2" s="61"/>
      <c r="YV2" s="61"/>
      <c r="YW2" s="61"/>
      <c r="YX2" s="61"/>
      <c r="YY2" s="61"/>
      <c r="YZ2" s="61"/>
      <c r="ZA2" s="61"/>
      <c r="ZB2" s="61"/>
      <c r="ZC2" s="61"/>
      <c r="ZD2" s="61"/>
      <c r="ZE2" s="61"/>
      <c r="ZF2" s="61"/>
      <c r="ZG2" s="61"/>
      <c r="ZH2" s="61"/>
      <c r="ZI2" s="61"/>
      <c r="ZJ2" s="61"/>
      <c r="ZK2" s="61"/>
      <c r="ZL2" s="61"/>
      <c r="ZM2" s="61"/>
      <c r="ZN2" s="61"/>
      <c r="ZO2" s="61"/>
      <c r="ZP2" s="61"/>
      <c r="ZQ2" s="61"/>
      <c r="ZR2" s="61"/>
      <c r="ZS2" s="61"/>
      <c r="ZT2" s="61"/>
      <c r="ZU2" s="61"/>
      <c r="ZV2" s="61"/>
      <c r="ZW2" s="61"/>
      <c r="ZX2" s="61"/>
      <c r="ZY2" s="61"/>
      <c r="ZZ2" s="61"/>
      <c r="AAA2" s="61"/>
      <c r="AAB2" s="61"/>
      <c r="AAC2" s="61"/>
      <c r="AAD2" s="61"/>
      <c r="AAE2" s="61"/>
      <c r="AAF2" s="61"/>
      <c r="AAG2" s="61"/>
      <c r="AAH2" s="61"/>
      <c r="AAI2" s="61"/>
      <c r="AAJ2" s="61"/>
      <c r="AAK2" s="61"/>
      <c r="AAL2" s="61"/>
      <c r="AAM2" s="61"/>
      <c r="AAN2" s="61"/>
      <c r="AAO2" s="61"/>
      <c r="AAP2" s="61"/>
      <c r="AAQ2" s="61"/>
      <c r="AAR2" s="61"/>
      <c r="AAS2" s="61"/>
      <c r="AAT2" s="61"/>
      <c r="AAU2" s="61"/>
      <c r="AAV2" s="61"/>
      <c r="AAW2" s="61"/>
      <c r="AAX2" s="61"/>
      <c r="AAY2" s="61"/>
      <c r="AAZ2" s="61"/>
      <c r="ABA2" s="61"/>
      <c r="ABB2" s="61"/>
      <c r="ABC2" s="61"/>
      <c r="ABD2" s="61"/>
      <c r="ABE2" s="61"/>
      <c r="ABF2" s="61"/>
      <c r="ABG2" s="61"/>
      <c r="ABH2" s="61"/>
      <c r="ABI2" s="61"/>
      <c r="ABJ2" s="61"/>
      <c r="ABK2" s="61"/>
      <c r="ABL2" s="61"/>
      <c r="ABM2" s="61"/>
      <c r="ABN2" s="61"/>
      <c r="ABO2" s="61"/>
      <c r="ABP2" s="61"/>
      <c r="ABQ2" s="61"/>
      <c r="ABR2" s="61"/>
      <c r="ABS2" s="61"/>
      <c r="ABT2" s="61"/>
      <c r="ABU2" s="61"/>
      <c r="ABV2" s="61"/>
      <c r="ABW2" s="61"/>
      <c r="ABX2" s="61"/>
      <c r="ABY2" s="61"/>
      <c r="ABZ2" s="61"/>
      <c r="ACA2" s="61"/>
      <c r="ACB2" s="61"/>
      <c r="ACC2" s="61"/>
      <c r="ACD2" s="61"/>
      <c r="ACE2" s="61"/>
      <c r="ACF2" s="61"/>
      <c r="ACG2" s="61"/>
      <c r="ACH2" s="61"/>
      <c r="ACI2" s="61"/>
      <c r="ACJ2" s="61"/>
      <c r="ACK2" s="61"/>
      <c r="ACL2" s="61"/>
      <c r="ACM2" s="61"/>
      <c r="ACN2" s="61"/>
      <c r="ACO2" s="61"/>
      <c r="ACP2" s="61"/>
      <c r="ACQ2" s="61"/>
      <c r="ACR2" s="61"/>
      <c r="ACS2" s="61"/>
      <c r="ACT2" s="61"/>
      <c r="ACU2" s="61"/>
      <c r="ACV2" s="61"/>
      <c r="ACW2" s="61"/>
      <c r="ACX2" s="61"/>
      <c r="ACY2" s="61"/>
      <c r="ACZ2" s="61"/>
      <c r="ADA2" s="61"/>
      <c r="ADB2" s="61"/>
      <c r="ADC2" s="61"/>
      <c r="ADD2" s="61"/>
      <c r="ADE2" s="61"/>
      <c r="ADF2" s="61"/>
      <c r="ADG2" s="61"/>
      <c r="ADH2" s="61"/>
      <c r="ADI2" s="61"/>
      <c r="ADJ2" s="61"/>
      <c r="ADK2" s="61"/>
      <c r="ADL2" s="61"/>
      <c r="ADM2" s="61"/>
      <c r="ADN2" s="61"/>
      <c r="ADO2" s="61"/>
      <c r="ADP2" s="61"/>
      <c r="ADQ2" s="61"/>
      <c r="ADR2" s="61"/>
      <c r="ADS2" s="61"/>
      <c r="ADT2" s="61"/>
      <c r="ADU2" s="61"/>
      <c r="ADV2" s="61"/>
      <c r="ADW2" s="61"/>
      <c r="ADX2" s="61"/>
      <c r="ADY2" s="61"/>
      <c r="ADZ2" s="61"/>
      <c r="AEA2" s="61"/>
      <c r="AEB2" s="61"/>
      <c r="AEC2" s="61"/>
      <c r="AED2" s="61"/>
      <c r="AEE2" s="61"/>
      <c r="AEF2" s="61"/>
      <c r="AEG2" s="61"/>
      <c r="AEH2" s="61"/>
      <c r="AEI2" s="61"/>
      <c r="AEJ2" s="61"/>
      <c r="AEK2" s="61"/>
      <c r="AEL2" s="61"/>
      <c r="AEM2" s="61"/>
      <c r="AEN2" s="61"/>
      <c r="AEO2" s="61"/>
      <c r="AEP2" s="61"/>
      <c r="AEQ2" s="61"/>
      <c r="AER2" s="61"/>
      <c r="AES2" s="61"/>
      <c r="AET2" s="61"/>
      <c r="AEU2" s="61"/>
      <c r="AEV2" s="61"/>
      <c r="AEW2" s="61"/>
      <c r="AEX2" s="61"/>
      <c r="AEY2" s="61"/>
      <c r="AEZ2" s="61"/>
      <c r="AFA2" s="61"/>
      <c r="AFB2" s="61"/>
      <c r="AFC2" s="61"/>
      <c r="AFD2" s="61"/>
      <c r="AFE2" s="61"/>
      <c r="AFF2" s="61"/>
      <c r="AFG2" s="61"/>
      <c r="AFH2" s="61"/>
      <c r="AFI2" s="61"/>
      <c r="AFJ2" s="61"/>
      <c r="AFK2" s="61"/>
      <c r="AFL2" s="61"/>
      <c r="AFM2" s="61"/>
      <c r="AFN2" s="61"/>
      <c r="AFO2" s="61"/>
      <c r="AFP2" s="61"/>
      <c r="AFQ2" s="61"/>
      <c r="AFR2" s="61"/>
      <c r="AFS2" s="61"/>
      <c r="AFT2" s="61"/>
      <c r="AFU2" s="61"/>
      <c r="AFV2" s="61"/>
      <c r="AFW2" s="61"/>
      <c r="AFX2" s="61"/>
      <c r="AFY2" s="61"/>
      <c r="AFZ2" s="61"/>
      <c r="AGA2" s="61"/>
      <c r="AGB2" s="61"/>
      <c r="AGC2" s="61"/>
      <c r="AGD2" s="61"/>
      <c r="AGE2" s="61"/>
      <c r="AGF2" s="61"/>
      <c r="AGG2" s="61"/>
      <c r="AGH2" s="61"/>
      <c r="AGI2" s="61"/>
      <c r="AGJ2" s="61"/>
      <c r="AGK2" s="61"/>
      <c r="AGL2" s="61"/>
      <c r="AGM2" s="61"/>
      <c r="AGN2" s="61"/>
      <c r="AGO2" s="61"/>
      <c r="AGP2" s="61"/>
      <c r="AGQ2" s="61"/>
      <c r="AGR2" s="61"/>
      <c r="AGS2" s="61"/>
      <c r="AGT2" s="61"/>
    </row>
    <row r="3" spans="1:948" ht="14" x14ac:dyDescent="0.2">
      <c r="A3" s="34" t="s">
        <v>17</v>
      </c>
      <c r="B3" s="30">
        <v>7907</v>
      </c>
      <c r="C3" s="30">
        <v>11</v>
      </c>
      <c r="D3" s="30">
        <v>8494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/>
      <c r="AI3" s="65">
        <v>430</v>
      </c>
      <c r="AJ3" s="65">
        <v>0</v>
      </c>
      <c r="AK3" s="65">
        <v>0</v>
      </c>
      <c r="AL3" s="65">
        <v>17</v>
      </c>
      <c r="AM3" s="65">
        <v>0</v>
      </c>
      <c r="AN3" s="65">
        <v>0</v>
      </c>
      <c r="AO3" s="65">
        <v>0</v>
      </c>
      <c r="AP3" s="65">
        <v>0</v>
      </c>
      <c r="AQ3" s="65">
        <v>0</v>
      </c>
      <c r="AR3" s="65">
        <v>232</v>
      </c>
      <c r="AS3" s="65">
        <v>0</v>
      </c>
      <c r="AT3" s="65">
        <v>0</v>
      </c>
      <c r="AU3" s="65">
        <v>0</v>
      </c>
      <c r="AV3" s="65">
        <v>0</v>
      </c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</row>
    <row r="4" spans="1:948" ht="14" x14ac:dyDescent="0.2">
      <c r="A4" s="34" t="s">
        <v>18</v>
      </c>
      <c r="B4" s="30">
        <v>790</v>
      </c>
      <c r="C4" s="30">
        <v>15</v>
      </c>
      <c r="D4" s="30">
        <v>15023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/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2619</v>
      </c>
      <c r="AS4" s="65">
        <v>0</v>
      </c>
      <c r="AT4" s="65">
        <v>0</v>
      </c>
      <c r="AU4" s="65">
        <v>0</v>
      </c>
      <c r="AV4" s="65">
        <v>0</v>
      </c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</row>
    <row r="5" spans="1:948" ht="14" x14ac:dyDescent="0.2">
      <c r="A5" s="34" t="s">
        <v>19</v>
      </c>
      <c r="B5" s="30">
        <v>9902</v>
      </c>
      <c r="C5" s="30">
        <v>0</v>
      </c>
      <c r="D5" s="30">
        <v>15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/>
      <c r="AI5" s="65">
        <v>0</v>
      </c>
      <c r="AJ5" s="65">
        <v>0</v>
      </c>
      <c r="AK5" s="65">
        <v>0</v>
      </c>
      <c r="AL5" s="65">
        <v>0</v>
      </c>
      <c r="AM5" s="65">
        <v>0</v>
      </c>
      <c r="AN5" s="65">
        <v>0</v>
      </c>
      <c r="AO5" s="65">
        <v>0</v>
      </c>
      <c r="AP5" s="65">
        <v>0</v>
      </c>
      <c r="AQ5" s="65">
        <v>29</v>
      </c>
      <c r="AR5" s="65">
        <v>305</v>
      </c>
      <c r="AS5" s="65">
        <v>0</v>
      </c>
      <c r="AT5" s="65">
        <v>0</v>
      </c>
      <c r="AU5" s="65">
        <v>0</v>
      </c>
      <c r="AV5" s="65">
        <v>0</v>
      </c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</row>
    <row r="6" spans="1:948" ht="14" x14ac:dyDescent="0.2">
      <c r="A6" s="34" t="s">
        <v>20</v>
      </c>
      <c r="B6" s="30">
        <v>553</v>
      </c>
      <c r="C6" s="30">
        <v>0</v>
      </c>
      <c r="D6" s="30">
        <v>37642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/>
      <c r="AI6" s="65">
        <v>0</v>
      </c>
      <c r="AJ6" s="65">
        <v>0</v>
      </c>
      <c r="AK6" s="65">
        <v>0</v>
      </c>
      <c r="AL6" s="65">
        <v>0</v>
      </c>
      <c r="AM6" s="65">
        <v>0</v>
      </c>
      <c r="AN6" s="65">
        <v>0</v>
      </c>
      <c r="AO6" s="65">
        <v>0</v>
      </c>
      <c r="AP6" s="65">
        <v>0</v>
      </c>
      <c r="AQ6" s="65">
        <v>0</v>
      </c>
      <c r="AR6" s="65">
        <v>901</v>
      </c>
      <c r="AS6" s="65">
        <v>0</v>
      </c>
      <c r="AT6" s="65">
        <v>0</v>
      </c>
      <c r="AU6" s="65">
        <v>0</v>
      </c>
      <c r="AV6" s="65">
        <v>0</v>
      </c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</row>
    <row r="7" spans="1:948" ht="14" x14ac:dyDescent="0.2">
      <c r="A7" s="34" t="s">
        <v>21</v>
      </c>
      <c r="B7" s="30">
        <v>1537</v>
      </c>
      <c r="C7" s="30">
        <v>63</v>
      </c>
      <c r="D7" s="30">
        <v>28714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/>
      <c r="AI7" s="65">
        <v>0</v>
      </c>
      <c r="AJ7" s="65">
        <v>0</v>
      </c>
      <c r="AK7" s="65">
        <v>0</v>
      </c>
      <c r="AL7" s="65">
        <v>0</v>
      </c>
      <c r="AM7" s="65">
        <v>0</v>
      </c>
      <c r="AN7" s="65">
        <v>0</v>
      </c>
      <c r="AO7" s="65">
        <v>0</v>
      </c>
      <c r="AP7" s="65">
        <v>0</v>
      </c>
      <c r="AQ7" s="65">
        <v>0</v>
      </c>
      <c r="AR7" s="65">
        <v>1114</v>
      </c>
      <c r="AS7" s="65">
        <v>0</v>
      </c>
      <c r="AT7" s="65">
        <v>0</v>
      </c>
      <c r="AU7" s="65">
        <v>0</v>
      </c>
      <c r="AV7" s="65">
        <v>0</v>
      </c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</row>
    <row r="8" spans="1:948" ht="14" x14ac:dyDescent="0.2">
      <c r="A8" s="34" t="s">
        <v>22</v>
      </c>
      <c r="B8" s="30">
        <v>558</v>
      </c>
      <c r="C8" s="30">
        <v>18</v>
      </c>
      <c r="D8" s="30">
        <v>15846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/>
      <c r="AI8" s="65">
        <v>0</v>
      </c>
      <c r="AJ8" s="65">
        <v>0</v>
      </c>
      <c r="AK8" s="65">
        <v>0</v>
      </c>
      <c r="AL8" s="65">
        <v>0</v>
      </c>
      <c r="AM8" s="65">
        <v>0</v>
      </c>
      <c r="AN8" s="65">
        <v>0</v>
      </c>
      <c r="AO8" s="65">
        <v>0</v>
      </c>
      <c r="AP8" s="65">
        <v>0</v>
      </c>
      <c r="AQ8" s="65">
        <v>0</v>
      </c>
      <c r="AR8" s="65">
        <v>380</v>
      </c>
      <c r="AS8" s="65">
        <v>0</v>
      </c>
      <c r="AT8" s="65">
        <v>0</v>
      </c>
      <c r="AU8" s="65">
        <v>0</v>
      </c>
      <c r="AV8" s="65">
        <v>0</v>
      </c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</row>
    <row r="9" spans="1:948" ht="14" x14ac:dyDescent="0.2">
      <c r="A9" s="34" t="s">
        <v>23</v>
      </c>
      <c r="B9" s="30">
        <v>1815</v>
      </c>
      <c r="C9" s="30">
        <v>0</v>
      </c>
      <c r="D9" s="30">
        <v>0</v>
      </c>
      <c r="E9" s="30">
        <v>38</v>
      </c>
      <c r="F9" s="30">
        <v>41</v>
      </c>
      <c r="G9" s="30">
        <v>47</v>
      </c>
      <c r="H9" s="30">
        <v>43</v>
      </c>
      <c r="I9" s="30">
        <v>43</v>
      </c>
      <c r="J9" s="30">
        <v>17</v>
      </c>
      <c r="K9" s="30">
        <v>32</v>
      </c>
      <c r="L9" s="30">
        <v>24</v>
      </c>
      <c r="M9" s="30">
        <v>25</v>
      </c>
      <c r="N9" s="30">
        <v>27</v>
      </c>
      <c r="O9" s="30">
        <v>25</v>
      </c>
      <c r="P9" s="30">
        <v>18</v>
      </c>
      <c r="Q9" s="30">
        <v>29</v>
      </c>
      <c r="R9" s="30">
        <v>50</v>
      </c>
      <c r="S9" s="30">
        <v>23</v>
      </c>
      <c r="T9" s="30">
        <v>31</v>
      </c>
      <c r="U9" s="30">
        <v>0</v>
      </c>
      <c r="V9" s="30">
        <v>55</v>
      </c>
      <c r="W9" s="30">
        <v>128</v>
      </c>
      <c r="X9" s="30">
        <v>25</v>
      </c>
      <c r="Y9" s="30">
        <v>74</v>
      </c>
      <c r="Z9" s="30">
        <v>298</v>
      </c>
      <c r="AA9" s="30">
        <v>2582</v>
      </c>
      <c r="AB9" s="30">
        <v>0</v>
      </c>
      <c r="AC9" s="30">
        <v>24</v>
      </c>
      <c r="AD9" s="30">
        <v>70</v>
      </c>
      <c r="AE9" s="30">
        <v>78</v>
      </c>
      <c r="AF9" s="30">
        <v>300</v>
      </c>
      <c r="AG9" s="30">
        <v>49</v>
      </c>
      <c r="AH9" s="30"/>
      <c r="AI9" s="65">
        <v>0</v>
      </c>
      <c r="AJ9" s="65">
        <v>926</v>
      </c>
      <c r="AK9" s="65">
        <v>0</v>
      </c>
      <c r="AL9" s="65">
        <v>0</v>
      </c>
      <c r="AM9" s="65">
        <v>25</v>
      </c>
      <c r="AN9" s="65">
        <v>27</v>
      </c>
      <c r="AO9" s="65">
        <v>38</v>
      </c>
      <c r="AP9" s="65">
        <v>205</v>
      </c>
      <c r="AQ9" s="65">
        <v>23303</v>
      </c>
      <c r="AR9" s="65">
        <v>61</v>
      </c>
      <c r="AS9" s="65">
        <v>25</v>
      </c>
      <c r="AT9" s="65">
        <v>52</v>
      </c>
      <c r="AU9" s="65">
        <v>769</v>
      </c>
      <c r="AV9" s="65">
        <v>215</v>
      </c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</row>
    <row r="10" spans="1:948" ht="14" x14ac:dyDescent="0.2">
      <c r="A10" s="34" t="s">
        <v>24</v>
      </c>
      <c r="B10" s="30">
        <v>8392</v>
      </c>
      <c r="C10" s="30">
        <v>0</v>
      </c>
      <c r="D10" s="30">
        <v>495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136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/>
      <c r="AI10" s="65">
        <v>1072</v>
      </c>
      <c r="AJ10" s="65">
        <v>0</v>
      </c>
      <c r="AK10" s="65">
        <v>0</v>
      </c>
      <c r="AL10" s="65">
        <v>52</v>
      </c>
      <c r="AM10" s="65">
        <v>0</v>
      </c>
      <c r="AN10" s="65">
        <v>0</v>
      </c>
      <c r="AO10" s="65">
        <v>0</v>
      </c>
      <c r="AP10" s="65">
        <v>0</v>
      </c>
      <c r="AQ10" s="65">
        <v>0</v>
      </c>
      <c r="AR10" s="65">
        <v>233</v>
      </c>
      <c r="AS10" s="65">
        <v>0</v>
      </c>
      <c r="AT10" s="65">
        <v>0</v>
      </c>
      <c r="AU10" s="65">
        <v>0</v>
      </c>
      <c r="AV10" s="65">
        <v>0</v>
      </c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</row>
    <row r="11" spans="1:948" ht="14" x14ac:dyDescent="0.2">
      <c r="A11" s="34" t="s">
        <v>25</v>
      </c>
      <c r="B11" s="30">
        <v>341</v>
      </c>
      <c r="C11" s="30">
        <v>0</v>
      </c>
      <c r="D11" s="30">
        <v>17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/>
      <c r="AI11" s="65">
        <v>0</v>
      </c>
      <c r="AJ11" s="65">
        <v>0</v>
      </c>
      <c r="AK11" s="65">
        <v>0</v>
      </c>
      <c r="AL11" s="65">
        <v>0</v>
      </c>
      <c r="AM11" s="65">
        <v>0</v>
      </c>
      <c r="AN11" s="65">
        <v>0</v>
      </c>
      <c r="AO11" s="65">
        <v>0</v>
      </c>
      <c r="AP11" s="65">
        <v>0</v>
      </c>
      <c r="AQ11" s="65">
        <v>0</v>
      </c>
      <c r="AR11" s="65">
        <v>8</v>
      </c>
      <c r="AS11" s="65">
        <v>0</v>
      </c>
      <c r="AT11" s="65">
        <v>0</v>
      </c>
      <c r="AU11" s="65">
        <v>0</v>
      </c>
      <c r="AV11" s="65">
        <v>0</v>
      </c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</row>
    <row r="12" spans="1:948" ht="14" x14ac:dyDescent="0.2">
      <c r="A12" s="34" t="s">
        <v>26</v>
      </c>
      <c r="B12" s="30">
        <v>11142</v>
      </c>
      <c r="C12" s="30">
        <v>27</v>
      </c>
      <c r="D12" s="30">
        <v>5366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20</v>
      </c>
      <c r="AA12" s="30">
        <v>97</v>
      </c>
      <c r="AB12" s="30">
        <v>0</v>
      </c>
      <c r="AC12" s="30">
        <v>0</v>
      </c>
      <c r="AD12" s="30">
        <v>0</v>
      </c>
      <c r="AE12" s="30">
        <v>0</v>
      </c>
      <c r="AF12" s="30">
        <v>10</v>
      </c>
      <c r="AG12" s="30">
        <v>0</v>
      </c>
      <c r="AH12" s="30"/>
      <c r="AI12" s="65">
        <v>0</v>
      </c>
      <c r="AJ12" s="65">
        <v>26</v>
      </c>
      <c r="AK12" s="65">
        <v>0</v>
      </c>
      <c r="AL12" s="65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1445</v>
      </c>
      <c r="AR12" s="65">
        <v>993</v>
      </c>
      <c r="AS12" s="65">
        <v>0</v>
      </c>
      <c r="AT12" s="65">
        <v>0</v>
      </c>
      <c r="AU12" s="65">
        <v>18</v>
      </c>
      <c r="AV12" s="65">
        <v>15</v>
      </c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</row>
    <row r="13" spans="1:948" ht="14" x14ac:dyDescent="0.2">
      <c r="A13" s="34" t="s">
        <v>27</v>
      </c>
      <c r="B13" s="30">
        <v>333</v>
      </c>
      <c r="C13" s="30">
        <v>0</v>
      </c>
      <c r="D13" s="30">
        <v>12221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/>
      <c r="AI13" s="65">
        <v>0</v>
      </c>
      <c r="AJ13" s="65">
        <v>0</v>
      </c>
      <c r="AK13" s="65">
        <v>0</v>
      </c>
      <c r="AL13" s="65">
        <v>0</v>
      </c>
      <c r="AM13" s="65">
        <v>0</v>
      </c>
      <c r="AN13" s="65">
        <v>0</v>
      </c>
      <c r="AO13" s="65">
        <v>0</v>
      </c>
      <c r="AP13" s="65">
        <v>0</v>
      </c>
      <c r="AQ13" s="65">
        <v>0</v>
      </c>
      <c r="AR13" s="65">
        <v>317</v>
      </c>
      <c r="AS13" s="65">
        <v>0</v>
      </c>
      <c r="AT13" s="65">
        <v>0</v>
      </c>
      <c r="AU13" s="65">
        <v>0</v>
      </c>
      <c r="AV13" s="65">
        <v>0</v>
      </c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</row>
    <row r="14" spans="1:948" ht="14" x14ac:dyDescent="0.2">
      <c r="A14" s="35" t="s">
        <v>28</v>
      </c>
      <c r="B14" s="51">
        <v>1669</v>
      </c>
      <c r="C14" s="51">
        <v>0</v>
      </c>
      <c r="D14" s="51">
        <v>3997</v>
      </c>
      <c r="E14" s="51">
        <v>8</v>
      </c>
      <c r="F14" s="51">
        <v>13</v>
      </c>
      <c r="G14" s="51">
        <v>73</v>
      </c>
      <c r="H14" s="51">
        <v>0</v>
      </c>
      <c r="I14" s="51">
        <v>0</v>
      </c>
      <c r="J14" s="51">
        <v>9</v>
      </c>
      <c r="K14" s="51">
        <v>8</v>
      </c>
      <c r="L14" s="51">
        <v>7</v>
      </c>
      <c r="M14" s="51">
        <v>12</v>
      </c>
      <c r="N14" s="51">
        <v>0</v>
      </c>
      <c r="O14" s="51">
        <v>0</v>
      </c>
      <c r="P14" s="51">
        <v>0</v>
      </c>
      <c r="Q14" s="51">
        <v>0</v>
      </c>
      <c r="R14" s="51">
        <v>16</v>
      </c>
      <c r="S14" s="51">
        <v>0</v>
      </c>
      <c r="T14" s="51">
        <v>15</v>
      </c>
      <c r="U14" s="51">
        <v>9</v>
      </c>
      <c r="V14" s="51">
        <v>15</v>
      </c>
      <c r="W14" s="51">
        <v>12</v>
      </c>
      <c r="X14" s="51">
        <v>0</v>
      </c>
      <c r="Y14" s="51">
        <v>14</v>
      </c>
      <c r="Z14" s="51">
        <v>16</v>
      </c>
      <c r="AA14" s="51">
        <v>674</v>
      </c>
      <c r="AB14" s="51">
        <v>0</v>
      </c>
      <c r="AC14" s="51">
        <v>0</v>
      </c>
      <c r="AD14" s="51">
        <v>0</v>
      </c>
      <c r="AE14" s="51">
        <v>8</v>
      </c>
      <c r="AF14" s="51">
        <v>28</v>
      </c>
      <c r="AG14" s="51">
        <v>0</v>
      </c>
      <c r="AH14" s="51"/>
      <c r="AI14" s="66">
        <v>0</v>
      </c>
      <c r="AJ14" s="66">
        <v>223</v>
      </c>
      <c r="AK14" s="66">
        <v>13</v>
      </c>
      <c r="AL14" s="66">
        <v>0</v>
      </c>
      <c r="AM14" s="66">
        <v>0</v>
      </c>
      <c r="AN14" s="66">
        <v>12</v>
      </c>
      <c r="AO14" s="66">
        <v>9</v>
      </c>
      <c r="AP14" s="66">
        <v>15</v>
      </c>
      <c r="AQ14" s="66">
        <v>5678</v>
      </c>
      <c r="AR14" s="66">
        <v>231</v>
      </c>
      <c r="AS14" s="66">
        <v>17</v>
      </c>
      <c r="AT14" s="66">
        <v>0</v>
      </c>
      <c r="AU14" s="66">
        <v>111</v>
      </c>
      <c r="AV14" s="66">
        <v>23</v>
      </c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</row>
    <row r="15" spans="1:948" ht="12" customHeight="1" x14ac:dyDescent="0.15">
      <c r="AK15" s="45" t="s">
        <v>228</v>
      </c>
      <c r="AV15" s="45" t="s">
        <v>229</v>
      </c>
    </row>
  </sheetData>
  <mergeCells count="2">
    <mergeCell ref="B1:AG1"/>
    <mergeCell ref="AI1:AV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0" verticalDpi="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W24"/>
  <sheetViews>
    <sheetView zoomScale="97" zoomScaleNormal="97" zoomScalePageLayoutView="97" workbookViewId="0">
      <selection activeCell="A15" sqref="A15:A23"/>
    </sheetView>
  </sheetViews>
  <sheetFormatPr baseColWidth="10" defaultColWidth="10.83203125" defaultRowHeight="15" x14ac:dyDescent="0.2"/>
  <cols>
    <col min="1" max="1" width="18.6640625" style="3" customWidth="1"/>
    <col min="2" max="2" width="10.33203125" style="1" customWidth="1"/>
    <col min="3" max="3" width="22.5" style="1" customWidth="1"/>
    <col min="4" max="4" width="23.83203125" style="1" customWidth="1"/>
    <col min="5" max="5" width="22.6640625" style="1" customWidth="1"/>
    <col min="6" max="6" width="24.83203125" style="1" customWidth="1"/>
    <col min="7" max="7" width="2.1640625" style="37" customWidth="1"/>
    <col min="8" max="14" width="10.83203125" style="3"/>
    <col min="15" max="15" width="3" style="37" customWidth="1"/>
    <col min="16" max="16384" width="10.83203125" style="3"/>
  </cols>
  <sheetData>
    <row r="1" spans="1:101" x14ac:dyDescent="0.2">
      <c r="A1" s="15" t="s">
        <v>0</v>
      </c>
      <c r="B1" s="15" t="s">
        <v>30</v>
      </c>
      <c r="C1" s="15" t="s">
        <v>31</v>
      </c>
      <c r="D1" s="15" t="s">
        <v>32</v>
      </c>
      <c r="E1" s="27" t="s">
        <v>33</v>
      </c>
      <c r="F1" s="15" t="s">
        <v>34</v>
      </c>
      <c r="G1" s="36"/>
      <c r="H1" s="84" t="s">
        <v>230</v>
      </c>
      <c r="I1" s="82"/>
      <c r="J1" s="82"/>
      <c r="K1" s="82"/>
      <c r="L1" s="82"/>
      <c r="M1" s="82"/>
      <c r="N1" s="82"/>
      <c r="O1" s="39"/>
      <c r="P1" s="85" t="s">
        <v>36</v>
      </c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</row>
    <row r="2" spans="1:101" ht="16" thickBot="1" x14ac:dyDescent="0.25">
      <c r="A2" s="23" t="s">
        <v>10</v>
      </c>
      <c r="B2" s="23" t="s">
        <v>37</v>
      </c>
      <c r="C2" s="23" t="s">
        <v>95</v>
      </c>
      <c r="D2" s="23" t="s">
        <v>96</v>
      </c>
      <c r="E2" s="23" t="s">
        <v>40</v>
      </c>
      <c r="F2" s="23" t="s">
        <v>41</v>
      </c>
      <c r="G2" s="36"/>
      <c r="H2" s="38" t="s">
        <v>231</v>
      </c>
      <c r="I2" s="38" t="s">
        <v>232</v>
      </c>
      <c r="J2" s="38" t="s">
        <v>233</v>
      </c>
      <c r="K2" s="38" t="s">
        <v>234</v>
      </c>
      <c r="L2" s="38" t="s">
        <v>235</v>
      </c>
      <c r="M2" s="38" t="s">
        <v>236</v>
      </c>
      <c r="N2" s="38" t="s">
        <v>237</v>
      </c>
      <c r="P2" s="40" t="s">
        <v>238</v>
      </c>
      <c r="Q2" s="40" t="s">
        <v>239</v>
      </c>
      <c r="R2" s="40" t="s">
        <v>240</v>
      </c>
      <c r="S2" s="40" t="s">
        <v>241</v>
      </c>
      <c r="T2" s="40" t="s">
        <v>242</v>
      </c>
      <c r="U2" s="40" t="s">
        <v>243</v>
      </c>
      <c r="V2" s="40" t="s">
        <v>244</v>
      </c>
      <c r="W2" s="40" t="s">
        <v>245</v>
      </c>
      <c r="X2" s="40" t="s">
        <v>246</v>
      </c>
      <c r="Y2" s="40" t="s">
        <v>247</v>
      </c>
      <c r="Z2" s="40" t="s">
        <v>248</v>
      </c>
      <c r="AA2" s="40" t="s">
        <v>249</v>
      </c>
      <c r="AB2" s="40" t="s">
        <v>250</v>
      </c>
      <c r="AC2" s="40" t="s">
        <v>251</v>
      </c>
      <c r="AD2" s="40" t="s">
        <v>252</v>
      </c>
      <c r="AE2" s="40" t="s">
        <v>253</v>
      </c>
      <c r="AF2" s="40" t="s">
        <v>254</v>
      </c>
      <c r="AG2" s="40" t="s">
        <v>255</v>
      </c>
      <c r="AH2" s="40" t="s">
        <v>256</v>
      </c>
      <c r="AI2" s="40" t="s">
        <v>257</v>
      </c>
      <c r="AJ2" s="40" t="s">
        <v>258</v>
      </c>
      <c r="AK2" s="40" t="s">
        <v>259</v>
      </c>
      <c r="AL2" s="40" t="s">
        <v>260</v>
      </c>
      <c r="AM2" s="40" t="s">
        <v>261</v>
      </c>
      <c r="AN2" s="40" t="s">
        <v>262</v>
      </c>
      <c r="AO2" s="40" t="s">
        <v>263</v>
      </c>
      <c r="AP2" s="40" t="s">
        <v>264</v>
      </c>
      <c r="AQ2" s="40" t="s">
        <v>265</v>
      </c>
      <c r="AR2" s="40" t="s">
        <v>266</v>
      </c>
      <c r="AS2" s="40" t="s">
        <v>267</v>
      </c>
      <c r="AT2" s="40" t="s">
        <v>268</v>
      </c>
      <c r="AU2" s="40" t="s">
        <v>269</v>
      </c>
      <c r="AV2" s="40" t="s">
        <v>270</v>
      </c>
      <c r="AW2" s="40" t="s">
        <v>271</v>
      </c>
      <c r="AX2" s="40" t="s">
        <v>272</v>
      </c>
      <c r="AY2" s="40" t="s">
        <v>273</v>
      </c>
      <c r="AZ2" s="40" t="s">
        <v>274</v>
      </c>
      <c r="BA2" s="40" t="s">
        <v>275</v>
      </c>
      <c r="BB2" s="40" t="s">
        <v>276</v>
      </c>
      <c r="BC2" s="40" t="s">
        <v>277</v>
      </c>
      <c r="BD2" s="40" t="s">
        <v>278</v>
      </c>
      <c r="BE2" s="40" t="s">
        <v>279</v>
      </c>
      <c r="BF2" s="40" t="s">
        <v>180</v>
      </c>
      <c r="BG2" s="40" t="s">
        <v>280</v>
      </c>
      <c r="BH2" s="40" t="s">
        <v>281</v>
      </c>
      <c r="BI2" s="40" t="s">
        <v>282</v>
      </c>
      <c r="BJ2" s="40" t="s">
        <v>283</v>
      </c>
      <c r="BK2" s="40" t="s">
        <v>284</v>
      </c>
      <c r="BL2" s="40" t="s">
        <v>285</v>
      </c>
      <c r="BM2" s="40" t="s">
        <v>286</v>
      </c>
      <c r="BN2" s="40" t="s">
        <v>287</v>
      </c>
      <c r="BO2" s="40" t="s">
        <v>288</v>
      </c>
      <c r="BP2" s="40" t="s">
        <v>289</v>
      </c>
      <c r="BQ2" s="40" t="s">
        <v>290</v>
      </c>
      <c r="BR2" s="40" t="s">
        <v>291</v>
      </c>
      <c r="BS2" s="40" t="s">
        <v>292</v>
      </c>
      <c r="BT2" s="40" t="s">
        <v>293</v>
      </c>
      <c r="BU2" s="40" t="s">
        <v>294</v>
      </c>
      <c r="BV2" s="40" t="s">
        <v>295</v>
      </c>
      <c r="BW2" s="40" t="s">
        <v>296</v>
      </c>
      <c r="BX2" s="40" t="s">
        <v>297</v>
      </c>
      <c r="BY2" s="40" t="s">
        <v>298</v>
      </c>
      <c r="BZ2" s="40" t="s">
        <v>299</v>
      </c>
      <c r="CA2" s="40" t="s">
        <v>300</v>
      </c>
      <c r="CB2" s="40" t="s">
        <v>301</v>
      </c>
      <c r="CC2" s="40" t="s">
        <v>302</v>
      </c>
      <c r="CD2" s="40" t="s">
        <v>303</v>
      </c>
      <c r="CE2" s="40" t="s">
        <v>304</v>
      </c>
      <c r="CF2" s="40" t="s">
        <v>305</v>
      </c>
      <c r="CG2" s="40" t="s">
        <v>306</v>
      </c>
      <c r="CH2" s="40" t="s">
        <v>307</v>
      </c>
      <c r="CI2" s="40" t="s">
        <v>308</v>
      </c>
      <c r="CJ2" s="40" t="s">
        <v>309</v>
      </c>
      <c r="CK2" s="40" t="s">
        <v>206</v>
      </c>
      <c r="CL2" s="40" t="s">
        <v>310</v>
      </c>
      <c r="CM2" s="40" t="s">
        <v>311</v>
      </c>
      <c r="CN2" s="40" t="s">
        <v>312</v>
      </c>
      <c r="CO2" s="40" t="s">
        <v>207</v>
      </c>
      <c r="CP2" s="40" t="s">
        <v>313</v>
      </c>
      <c r="CQ2" s="40" t="s">
        <v>314</v>
      </c>
      <c r="CR2" s="40" t="s">
        <v>315</v>
      </c>
      <c r="CS2" s="40" t="s">
        <v>316</v>
      </c>
      <c r="CT2" s="40" t="s">
        <v>317</v>
      </c>
      <c r="CU2" s="40" t="s">
        <v>318</v>
      </c>
      <c r="CV2" s="40" t="s">
        <v>319</v>
      </c>
      <c r="CW2" s="40" t="s">
        <v>320</v>
      </c>
    </row>
    <row r="3" spans="1:101" x14ac:dyDescent="0.2">
      <c r="A3" s="10" t="s">
        <v>17</v>
      </c>
      <c r="B3" s="1">
        <f>'Merge and Dereplication Data'!AE3</f>
        <v>13435</v>
      </c>
      <c r="C3" s="1">
        <f>SUM(H3:N3)</f>
        <v>9784</v>
      </c>
      <c r="D3" s="1">
        <f t="shared" ref="D3:D14" si="0">ROUND(C3/B3*100,2)</f>
        <v>72.819999999999993</v>
      </c>
      <c r="E3" s="1">
        <f>SUM(P3:CW3)</f>
        <v>3651</v>
      </c>
      <c r="F3" s="1">
        <f t="shared" ref="F3:F14" si="1">ROUND((C3+E3)/B3*100,2)</f>
        <v>100</v>
      </c>
      <c r="G3" s="36"/>
      <c r="H3" s="4">
        <v>271</v>
      </c>
      <c r="I3" s="4">
        <v>9512</v>
      </c>
      <c r="J3" s="4">
        <v>0</v>
      </c>
      <c r="K3" s="4">
        <v>1</v>
      </c>
      <c r="L3" s="4">
        <v>0</v>
      </c>
      <c r="M3" s="4">
        <v>0</v>
      </c>
      <c r="N3" s="4">
        <v>0</v>
      </c>
      <c r="P3" s="4">
        <v>0</v>
      </c>
      <c r="Q3" s="4">
        <v>0</v>
      </c>
      <c r="R3" s="4">
        <v>0</v>
      </c>
      <c r="S3" s="4">
        <v>0</v>
      </c>
      <c r="T3" s="4">
        <v>1461</v>
      </c>
      <c r="U3" s="4">
        <v>1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2</v>
      </c>
      <c r="BP3" s="4">
        <v>0</v>
      </c>
      <c r="BQ3" s="4">
        <v>0</v>
      </c>
      <c r="BR3" s="4">
        <v>99</v>
      </c>
      <c r="BS3" s="4">
        <v>2</v>
      </c>
      <c r="BT3" s="4">
        <v>0</v>
      </c>
      <c r="BU3" s="4">
        <v>0</v>
      </c>
      <c r="BV3" s="4">
        <v>0</v>
      </c>
      <c r="BW3" s="4">
        <v>0</v>
      </c>
      <c r="BX3" s="4">
        <v>0</v>
      </c>
      <c r="BY3" s="4">
        <v>0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48</v>
      </c>
      <c r="CG3" s="4">
        <v>0</v>
      </c>
      <c r="CH3" s="4">
        <v>0</v>
      </c>
      <c r="CI3" s="4">
        <v>0</v>
      </c>
      <c r="CJ3" s="4">
        <v>0</v>
      </c>
      <c r="CK3" s="4">
        <v>0</v>
      </c>
      <c r="CL3" s="4">
        <v>0</v>
      </c>
      <c r="CM3" s="4">
        <v>217</v>
      </c>
      <c r="CN3" s="4">
        <v>0</v>
      </c>
      <c r="CO3" s="4">
        <v>60</v>
      </c>
      <c r="CP3" s="4">
        <v>1</v>
      </c>
      <c r="CQ3" s="4">
        <v>0</v>
      </c>
      <c r="CR3" s="4">
        <v>8</v>
      </c>
      <c r="CS3" s="4">
        <v>0</v>
      </c>
      <c r="CT3" s="4">
        <v>1297</v>
      </c>
      <c r="CU3" s="4">
        <v>292</v>
      </c>
      <c r="CV3" s="4">
        <v>163</v>
      </c>
      <c r="CW3" s="4">
        <v>0</v>
      </c>
    </row>
    <row r="4" spans="1:101" x14ac:dyDescent="0.2">
      <c r="A4" s="10" t="s">
        <v>18</v>
      </c>
      <c r="B4" s="1">
        <f>'Merge and Dereplication Data'!AE4</f>
        <v>14040</v>
      </c>
      <c r="C4" s="1">
        <f t="shared" ref="C4:C23" si="2">SUM(H4:N4)</f>
        <v>13203</v>
      </c>
      <c r="D4" s="1">
        <f t="shared" si="0"/>
        <v>94.04</v>
      </c>
      <c r="E4" s="1">
        <f>SUM(P4:CW4)</f>
        <v>837</v>
      </c>
      <c r="F4" s="1">
        <f t="shared" si="1"/>
        <v>100</v>
      </c>
      <c r="G4" s="36"/>
      <c r="H4" s="4">
        <v>2614</v>
      </c>
      <c r="I4" s="4">
        <v>10589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P4" s="4">
        <v>0</v>
      </c>
      <c r="Q4" s="4">
        <v>0</v>
      </c>
      <c r="R4" s="4">
        <v>0</v>
      </c>
      <c r="S4" s="4">
        <v>4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0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5</v>
      </c>
      <c r="BS4" s="4">
        <v>1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0</v>
      </c>
      <c r="CB4" s="4">
        <v>0</v>
      </c>
      <c r="CC4" s="4">
        <v>0</v>
      </c>
      <c r="CD4" s="4">
        <v>0</v>
      </c>
      <c r="CE4" s="4">
        <v>0</v>
      </c>
      <c r="CF4" s="4">
        <v>0</v>
      </c>
      <c r="CG4" s="4">
        <v>0</v>
      </c>
      <c r="CH4" s="4">
        <v>0</v>
      </c>
      <c r="CI4" s="4">
        <v>0</v>
      </c>
      <c r="CJ4" s="4">
        <v>0</v>
      </c>
      <c r="CK4" s="4">
        <v>0</v>
      </c>
      <c r="CL4" s="4">
        <v>0</v>
      </c>
      <c r="CM4" s="4">
        <v>440</v>
      </c>
      <c r="CN4" s="4">
        <v>2</v>
      </c>
      <c r="CO4" s="4">
        <v>37</v>
      </c>
      <c r="CP4" s="4">
        <v>0</v>
      </c>
      <c r="CQ4" s="4">
        <v>0</v>
      </c>
      <c r="CR4" s="4">
        <v>0</v>
      </c>
      <c r="CS4" s="4">
        <v>0</v>
      </c>
      <c r="CT4" s="4">
        <v>0</v>
      </c>
      <c r="CU4" s="4">
        <v>0</v>
      </c>
      <c r="CV4" s="4">
        <v>348</v>
      </c>
      <c r="CW4" s="4">
        <v>0</v>
      </c>
    </row>
    <row r="5" spans="1:101" x14ac:dyDescent="0.2">
      <c r="A5" s="10" t="s">
        <v>19</v>
      </c>
      <c r="B5" s="1">
        <f>'Merge and Dereplication Data'!AE5</f>
        <v>17321</v>
      </c>
      <c r="C5" s="1">
        <f t="shared" si="2"/>
        <v>16493</v>
      </c>
      <c r="D5" s="1">
        <f t="shared" si="0"/>
        <v>95.22</v>
      </c>
      <c r="E5" s="1">
        <f t="shared" ref="E5:E23" si="3">SUM(P5:CW5)</f>
        <v>828</v>
      </c>
      <c r="F5" s="1">
        <f t="shared" si="1"/>
        <v>100</v>
      </c>
      <c r="G5" s="36"/>
      <c r="H5" s="4">
        <v>3954</v>
      </c>
      <c r="I5" s="4">
        <v>12539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P5" s="4">
        <v>0</v>
      </c>
      <c r="Q5" s="4">
        <v>1</v>
      </c>
      <c r="R5" s="4">
        <v>0</v>
      </c>
      <c r="S5" s="4">
        <v>4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1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D5" s="4">
        <v>0</v>
      </c>
      <c r="CE5" s="4">
        <v>0</v>
      </c>
      <c r="CF5" s="4">
        <v>0</v>
      </c>
      <c r="CG5" s="4">
        <v>0</v>
      </c>
      <c r="CH5" s="4">
        <v>0</v>
      </c>
      <c r="CI5" s="4">
        <v>0</v>
      </c>
      <c r="CJ5" s="4">
        <v>0</v>
      </c>
      <c r="CK5" s="4">
        <v>0</v>
      </c>
      <c r="CL5" s="4">
        <v>0</v>
      </c>
      <c r="CM5" s="4">
        <v>626</v>
      </c>
      <c r="CN5" s="4">
        <v>1</v>
      </c>
      <c r="CO5" s="4">
        <v>30</v>
      </c>
      <c r="CP5" s="4">
        <v>1</v>
      </c>
      <c r="CQ5" s="4">
        <v>0</v>
      </c>
      <c r="CR5" s="4">
        <v>0</v>
      </c>
      <c r="CS5" s="4">
        <v>0</v>
      </c>
      <c r="CT5" s="4">
        <v>0</v>
      </c>
      <c r="CU5" s="4">
        <v>0</v>
      </c>
      <c r="CV5" s="4">
        <v>164</v>
      </c>
      <c r="CW5" s="4">
        <v>0</v>
      </c>
    </row>
    <row r="6" spans="1:101" x14ac:dyDescent="0.2">
      <c r="A6" s="10" t="s">
        <v>20</v>
      </c>
      <c r="B6" s="1">
        <f>'Merge and Dereplication Data'!AE6</f>
        <v>38128</v>
      </c>
      <c r="C6" s="1">
        <f t="shared" si="2"/>
        <v>34361</v>
      </c>
      <c r="D6" s="1">
        <f t="shared" si="0"/>
        <v>90.12</v>
      </c>
      <c r="E6" s="1">
        <f t="shared" si="3"/>
        <v>3767</v>
      </c>
      <c r="F6" s="1">
        <f t="shared" si="1"/>
        <v>100</v>
      </c>
      <c r="G6" s="36"/>
      <c r="H6" s="4">
        <v>301</v>
      </c>
      <c r="I6" s="4">
        <v>34060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P6" s="4">
        <v>0</v>
      </c>
      <c r="Q6" s="4">
        <v>9</v>
      </c>
      <c r="R6" s="4">
        <v>1</v>
      </c>
      <c r="S6" s="4">
        <v>15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1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11</v>
      </c>
      <c r="BS6" s="4">
        <v>1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4">
        <v>0</v>
      </c>
      <c r="CI6" s="4">
        <v>0</v>
      </c>
      <c r="CJ6" s="4">
        <v>0</v>
      </c>
      <c r="CK6" s="4">
        <v>0</v>
      </c>
      <c r="CL6" s="4">
        <v>0</v>
      </c>
      <c r="CM6" s="4">
        <v>18</v>
      </c>
      <c r="CN6" s="4">
        <v>0</v>
      </c>
      <c r="CO6" s="4">
        <v>3064</v>
      </c>
      <c r="CP6" s="4">
        <v>195</v>
      </c>
      <c r="CQ6" s="4">
        <v>0</v>
      </c>
      <c r="CR6" s="4">
        <v>0</v>
      </c>
      <c r="CS6" s="4">
        <v>0</v>
      </c>
      <c r="CT6" s="4">
        <v>9</v>
      </c>
      <c r="CU6" s="4">
        <v>2</v>
      </c>
      <c r="CV6" s="4">
        <v>440</v>
      </c>
      <c r="CW6" s="4">
        <v>1</v>
      </c>
    </row>
    <row r="7" spans="1:101" x14ac:dyDescent="0.2">
      <c r="A7" s="10" t="s">
        <v>21</v>
      </c>
      <c r="B7" s="1">
        <f>'Merge and Dereplication Data'!AE7</f>
        <v>38662</v>
      </c>
      <c r="C7" s="1">
        <f t="shared" si="2"/>
        <v>37087</v>
      </c>
      <c r="D7" s="1">
        <f t="shared" si="0"/>
        <v>95.93</v>
      </c>
      <c r="E7" s="1">
        <f t="shared" si="3"/>
        <v>1575</v>
      </c>
      <c r="F7" s="1">
        <f t="shared" si="1"/>
        <v>100</v>
      </c>
      <c r="G7" s="36"/>
      <c r="H7" s="4">
        <v>814</v>
      </c>
      <c r="I7" s="4">
        <v>36273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P7" s="4">
        <v>0</v>
      </c>
      <c r="Q7" s="4">
        <v>6</v>
      </c>
      <c r="R7" s="4">
        <v>0</v>
      </c>
      <c r="S7" s="4">
        <v>8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1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274</v>
      </c>
      <c r="BS7" s="4">
        <v>1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4">
        <v>0</v>
      </c>
      <c r="CI7" s="4">
        <v>0</v>
      </c>
      <c r="CJ7" s="4">
        <v>0</v>
      </c>
      <c r="CK7" s="4">
        <v>0</v>
      </c>
      <c r="CL7" s="4">
        <v>0</v>
      </c>
      <c r="CM7" s="4">
        <v>3</v>
      </c>
      <c r="CN7" s="4">
        <v>0</v>
      </c>
      <c r="CO7" s="4">
        <v>831</v>
      </c>
      <c r="CP7" s="4">
        <v>8</v>
      </c>
      <c r="CQ7" s="4">
        <v>0</v>
      </c>
      <c r="CR7" s="4">
        <v>0</v>
      </c>
      <c r="CS7" s="4">
        <v>0</v>
      </c>
      <c r="CT7" s="4">
        <v>1</v>
      </c>
      <c r="CU7" s="4">
        <v>0</v>
      </c>
      <c r="CV7" s="4">
        <v>441</v>
      </c>
      <c r="CW7" s="4">
        <v>1</v>
      </c>
    </row>
    <row r="8" spans="1:101" x14ac:dyDescent="0.2">
      <c r="A8" s="10" t="s">
        <v>22</v>
      </c>
      <c r="B8" s="1">
        <f>'Merge and Dereplication Data'!AE8</f>
        <v>11537</v>
      </c>
      <c r="C8" s="1">
        <f t="shared" si="2"/>
        <v>11093</v>
      </c>
      <c r="D8" s="1">
        <f t="shared" si="0"/>
        <v>96.15</v>
      </c>
      <c r="E8" s="1">
        <f t="shared" si="3"/>
        <v>444</v>
      </c>
      <c r="F8" s="1">
        <f t="shared" si="1"/>
        <v>100</v>
      </c>
      <c r="G8" s="36"/>
      <c r="H8" s="4">
        <v>305</v>
      </c>
      <c r="I8" s="4">
        <v>10786</v>
      </c>
      <c r="J8" s="4">
        <v>0</v>
      </c>
      <c r="K8" s="4">
        <v>0</v>
      </c>
      <c r="L8" s="4">
        <v>2</v>
      </c>
      <c r="M8" s="4">
        <v>0</v>
      </c>
      <c r="N8" s="4">
        <v>0</v>
      </c>
      <c r="P8" s="4">
        <v>0</v>
      </c>
      <c r="Q8" s="4">
        <v>0</v>
      </c>
      <c r="R8" s="4">
        <v>0</v>
      </c>
      <c r="S8" s="4">
        <v>6</v>
      </c>
      <c r="T8" s="4">
        <v>1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5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1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2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272</v>
      </c>
      <c r="CP8" s="4">
        <v>1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156</v>
      </c>
      <c r="CW8" s="4">
        <v>0</v>
      </c>
    </row>
    <row r="9" spans="1:101" x14ac:dyDescent="0.2">
      <c r="A9" s="10" t="s">
        <v>23</v>
      </c>
      <c r="B9" s="1">
        <f>'Merge and Dereplication Data'!AE9</f>
        <v>16332</v>
      </c>
      <c r="C9" s="1">
        <f t="shared" si="2"/>
        <v>802</v>
      </c>
      <c r="D9" s="1">
        <f t="shared" si="0"/>
        <v>4.91</v>
      </c>
      <c r="E9" s="1">
        <f t="shared" si="3"/>
        <v>15528</v>
      </c>
      <c r="F9" s="1">
        <f t="shared" si="1"/>
        <v>99.99</v>
      </c>
      <c r="G9" s="36"/>
      <c r="H9" s="4">
        <v>8</v>
      </c>
      <c r="I9" s="4">
        <v>794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P9" s="4">
        <v>2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9</v>
      </c>
      <c r="W9" s="4">
        <v>123</v>
      </c>
      <c r="X9" s="4">
        <v>5</v>
      </c>
      <c r="Y9" s="4">
        <v>3</v>
      </c>
      <c r="Z9" s="4">
        <v>0</v>
      </c>
      <c r="AA9" s="4">
        <v>17</v>
      </c>
      <c r="AB9" s="4">
        <v>3</v>
      </c>
      <c r="AC9" s="4">
        <v>1</v>
      </c>
      <c r="AD9" s="4">
        <v>0</v>
      </c>
      <c r="AE9" s="4">
        <v>107</v>
      </c>
      <c r="AF9" s="4">
        <v>3913</v>
      </c>
      <c r="AG9" s="4">
        <v>71</v>
      </c>
      <c r="AH9" s="4">
        <v>66</v>
      </c>
      <c r="AI9" s="4">
        <v>706</v>
      </c>
      <c r="AJ9" s="4">
        <v>89</v>
      </c>
      <c r="AK9" s="4">
        <v>1</v>
      </c>
      <c r="AL9" s="4">
        <v>213</v>
      </c>
      <c r="AM9" s="4">
        <v>124</v>
      </c>
      <c r="AN9" s="4">
        <v>3347</v>
      </c>
      <c r="AO9" s="4">
        <v>433</v>
      </c>
      <c r="AP9" s="4">
        <v>20</v>
      </c>
      <c r="AQ9" s="4">
        <v>8</v>
      </c>
      <c r="AR9" s="4">
        <v>5</v>
      </c>
      <c r="AS9" s="4">
        <v>11</v>
      </c>
      <c r="AT9" s="4">
        <v>46</v>
      </c>
      <c r="AU9" s="4">
        <v>0</v>
      </c>
      <c r="AV9" s="4">
        <v>1861</v>
      </c>
      <c r="AW9" s="4">
        <v>182</v>
      </c>
      <c r="AX9" s="4">
        <v>207</v>
      </c>
      <c r="AY9" s="4">
        <v>4</v>
      </c>
      <c r="AZ9" s="4">
        <v>96</v>
      </c>
      <c r="BA9" s="4">
        <v>3</v>
      </c>
      <c r="BB9" s="4">
        <v>6</v>
      </c>
      <c r="BC9" s="4">
        <v>9</v>
      </c>
      <c r="BD9" s="4">
        <v>1</v>
      </c>
      <c r="BE9" s="4">
        <v>79</v>
      </c>
      <c r="BF9" s="4">
        <v>2682</v>
      </c>
      <c r="BG9" s="4">
        <v>3</v>
      </c>
      <c r="BH9" s="4">
        <v>0</v>
      </c>
      <c r="BI9" s="4">
        <v>1</v>
      </c>
      <c r="BJ9" s="4">
        <v>1</v>
      </c>
      <c r="BK9" s="4">
        <v>0</v>
      </c>
      <c r="BL9" s="4">
        <v>10</v>
      </c>
      <c r="BM9" s="4">
        <v>0</v>
      </c>
      <c r="BN9" s="4">
        <v>5</v>
      </c>
      <c r="BO9" s="4">
        <v>0</v>
      </c>
      <c r="BP9" s="4">
        <v>29</v>
      </c>
      <c r="BQ9" s="4">
        <v>9</v>
      </c>
      <c r="BR9" s="4">
        <v>1</v>
      </c>
      <c r="BS9" s="4">
        <v>0</v>
      </c>
      <c r="BT9" s="4">
        <v>0</v>
      </c>
      <c r="BU9" s="4">
        <v>4</v>
      </c>
      <c r="BV9" s="4">
        <v>1</v>
      </c>
      <c r="BW9" s="4">
        <v>1</v>
      </c>
      <c r="BX9" s="4">
        <v>0</v>
      </c>
      <c r="BY9" s="4">
        <v>1</v>
      </c>
      <c r="BZ9" s="4">
        <v>353</v>
      </c>
      <c r="CA9" s="4">
        <v>433</v>
      </c>
      <c r="CB9" s="4">
        <v>4</v>
      </c>
      <c r="CC9" s="4">
        <v>189</v>
      </c>
      <c r="CD9" s="4">
        <v>0</v>
      </c>
      <c r="CE9" s="4">
        <v>0</v>
      </c>
      <c r="CF9" s="4">
        <v>0</v>
      </c>
      <c r="CG9" s="4">
        <v>1</v>
      </c>
      <c r="CH9" s="4">
        <v>6</v>
      </c>
      <c r="CI9" s="4">
        <v>4</v>
      </c>
      <c r="CJ9" s="4">
        <v>4</v>
      </c>
      <c r="CK9" s="4">
        <v>1</v>
      </c>
      <c r="CL9" s="4">
        <v>0</v>
      </c>
      <c r="CM9" s="4">
        <v>4</v>
      </c>
      <c r="CN9" s="4">
        <v>0</v>
      </c>
      <c r="CO9" s="4">
        <v>9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1</v>
      </c>
      <c r="CW9" s="4">
        <v>0</v>
      </c>
    </row>
    <row r="10" spans="1:101" x14ac:dyDescent="0.2">
      <c r="A10" s="10" t="s">
        <v>24</v>
      </c>
      <c r="B10" s="1">
        <f>'Merge and Dereplication Data'!AE10</f>
        <v>10264</v>
      </c>
      <c r="C10" s="1">
        <f t="shared" si="2"/>
        <v>6280</v>
      </c>
      <c r="D10" s="1">
        <f t="shared" si="0"/>
        <v>61.18</v>
      </c>
      <c r="E10" s="1">
        <f t="shared" si="3"/>
        <v>3984</v>
      </c>
      <c r="F10" s="1">
        <f t="shared" si="1"/>
        <v>100</v>
      </c>
      <c r="G10" s="36"/>
      <c r="H10" s="4">
        <v>53</v>
      </c>
      <c r="I10" s="4">
        <v>6227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P10" s="4">
        <v>0</v>
      </c>
      <c r="Q10" s="4">
        <v>0</v>
      </c>
      <c r="R10" s="4">
        <v>0</v>
      </c>
      <c r="S10" s="4">
        <v>10</v>
      </c>
      <c r="T10" s="4">
        <v>3598</v>
      </c>
      <c r="U10" s="4">
        <v>139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1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1</v>
      </c>
      <c r="BR10" s="4">
        <v>1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1</v>
      </c>
      <c r="CM10" s="4">
        <v>18</v>
      </c>
      <c r="CN10" s="4">
        <v>2</v>
      </c>
      <c r="CO10" s="4">
        <v>201</v>
      </c>
      <c r="CP10" s="4">
        <v>1</v>
      </c>
      <c r="CQ10" s="4">
        <v>0</v>
      </c>
      <c r="CR10" s="4">
        <v>0</v>
      </c>
      <c r="CS10" s="4">
        <v>0</v>
      </c>
      <c r="CT10" s="4">
        <v>0</v>
      </c>
      <c r="CU10" s="4">
        <v>0</v>
      </c>
      <c r="CV10" s="4">
        <v>11</v>
      </c>
      <c r="CW10" s="4">
        <v>0</v>
      </c>
    </row>
    <row r="11" spans="1:101" x14ac:dyDescent="0.2">
      <c r="A11" s="10" t="s">
        <v>25</v>
      </c>
      <c r="B11" s="1">
        <f>'Merge and Dereplication Data'!AE11</f>
        <v>599</v>
      </c>
      <c r="C11" s="1">
        <f t="shared" si="2"/>
        <v>557</v>
      </c>
      <c r="D11" s="1">
        <f t="shared" si="0"/>
        <v>92.99</v>
      </c>
      <c r="E11" s="1">
        <f t="shared" si="3"/>
        <v>42</v>
      </c>
      <c r="F11" s="1">
        <f t="shared" si="1"/>
        <v>100</v>
      </c>
      <c r="G11" s="36"/>
      <c r="H11" s="4">
        <v>6</v>
      </c>
      <c r="I11" s="4">
        <v>551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P11" s="4">
        <v>0</v>
      </c>
      <c r="Q11" s="4">
        <v>0</v>
      </c>
      <c r="R11" s="4">
        <v>0</v>
      </c>
      <c r="S11" s="4">
        <v>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2</v>
      </c>
      <c r="CN11" s="4">
        <v>0</v>
      </c>
      <c r="CO11" s="4">
        <v>30</v>
      </c>
      <c r="CP11" s="4">
        <v>6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3</v>
      </c>
      <c r="CW11" s="4">
        <v>0</v>
      </c>
    </row>
    <row r="12" spans="1:101" x14ac:dyDescent="0.2">
      <c r="A12" s="10" t="s">
        <v>26</v>
      </c>
      <c r="B12" s="1">
        <f>'Merge and Dereplication Data'!AE12</f>
        <v>16216</v>
      </c>
      <c r="C12" s="1">
        <f t="shared" si="2"/>
        <v>13990</v>
      </c>
      <c r="D12" s="1">
        <f t="shared" si="0"/>
        <v>86.27</v>
      </c>
      <c r="E12" s="1">
        <f t="shared" si="3"/>
        <v>2226</v>
      </c>
      <c r="F12" s="1">
        <f t="shared" si="1"/>
        <v>100</v>
      </c>
      <c r="G12" s="36"/>
      <c r="H12" s="4">
        <v>360</v>
      </c>
      <c r="I12" s="4">
        <v>13630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P12" s="4">
        <v>1</v>
      </c>
      <c r="Q12" s="4">
        <v>0</v>
      </c>
      <c r="R12" s="4">
        <v>0</v>
      </c>
      <c r="S12" s="4">
        <v>2</v>
      </c>
      <c r="T12" s="4">
        <v>0</v>
      </c>
      <c r="U12" s="4">
        <v>0</v>
      </c>
      <c r="V12" s="4">
        <v>0</v>
      </c>
      <c r="W12" s="4">
        <v>12</v>
      </c>
      <c r="X12" s="4">
        <v>2</v>
      </c>
      <c r="Y12" s="4">
        <v>1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13</v>
      </c>
      <c r="AF12" s="4">
        <v>378</v>
      </c>
      <c r="AG12" s="4">
        <v>15</v>
      </c>
      <c r="AH12" s="4">
        <v>5</v>
      </c>
      <c r="AI12" s="4">
        <v>137</v>
      </c>
      <c r="AJ12" s="4">
        <v>0</v>
      </c>
      <c r="AK12" s="4">
        <v>0</v>
      </c>
      <c r="AL12" s="4">
        <v>6</v>
      </c>
      <c r="AM12" s="4">
        <v>14</v>
      </c>
      <c r="AN12" s="4">
        <v>360</v>
      </c>
      <c r="AO12" s="4">
        <v>69</v>
      </c>
      <c r="AP12" s="4">
        <v>1</v>
      </c>
      <c r="AQ12" s="4">
        <v>0</v>
      </c>
      <c r="AR12" s="4">
        <v>2</v>
      </c>
      <c r="AS12" s="4">
        <v>1</v>
      </c>
      <c r="AT12" s="4">
        <v>5</v>
      </c>
      <c r="AU12" s="4">
        <v>1</v>
      </c>
      <c r="AV12" s="4">
        <v>267</v>
      </c>
      <c r="AW12" s="4">
        <v>31</v>
      </c>
      <c r="AX12" s="4">
        <v>32</v>
      </c>
      <c r="AY12" s="4">
        <v>0</v>
      </c>
      <c r="AZ12" s="4">
        <v>18</v>
      </c>
      <c r="BA12" s="4">
        <v>1</v>
      </c>
      <c r="BB12" s="4">
        <v>3</v>
      </c>
      <c r="BC12" s="4">
        <v>3</v>
      </c>
      <c r="BD12" s="4">
        <v>0</v>
      </c>
      <c r="BE12" s="4">
        <v>6</v>
      </c>
      <c r="BF12" s="4">
        <v>334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2</v>
      </c>
      <c r="BM12" s="4">
        <v>0</v>
      </c>
      <c r="BN12" s="4">
        <v>0</v>
      </c>
      <c r="BO12" s="4">
        <v>0</v>
      </c>
      <c r="BP12" s="4">
        <v>3</v>
      </c>
      <c r="BQ12" s="4">
        <v>0</v>
      </c>
      <c r="BR12" s="4">
        <v>0</v>
      </c>
      <c r="BS12" s="4">
        <v>4</v>
      </c>
      <c r="BT12" s="4">
        <v>0</v>
      </c>
      <c r="BU12" s="4">
        <v>4</v>
      </c>
      <c r="BV12" s="4">
        <v>0</v>
      </c>
      <c r="BW12" s="4">
        <v>1</v>
      </c>
      <c r="BX12" s="4">
        <v>0</v>
      </c>
      <c r="BY12" s="4">
        <v>0</v>
      </c>
      <c r="BZ12" s="4">
        <v>4</v>
      </c>
      <c r="CA12" s="4">
        <v>61</v>
      </c>
      <c r="CB12" s="4">
        <v>0</v>
      </c>
      <c r="CC12" s="4">
        <v>13</v>
      </c>
      <c r="CD12" s="4">
        <v>0</v>
      </c>
      <c r="CE12" s="4">
        <v>0</v>
      </c>
      <c r="CF12" s="4">
        <v>0</v>
      </c>
      <c r="CG12" s="4">
        <v>0</v>
      </c>
      <c r="CH12" s="4">
        <v>11</v>
      </c>
      <c r="CI12" s="4">
        <v>0</v>
      </c>
      <c r="CJ12" s="4">
        <v>0</v>
      </c>
      <c r="CK12" s="4">
        <v>0</v>
      </c>
      <c r="CL12" s="4">
        <v>1</v>
      </c>
      <c r="CM12" s="4">
        <v>74</v>
      </c>
      <c r="CN12" s="4">
        <v>0</v>
      </c>
      <c r="CO12" s="4">
        <v>155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173</v>
      </c>
      <c r="CW12" s="4">
        <v>0</v>
      </c>
    </row>
    <row r="13" spans="1:101" x14ac:dyDescent="0.2">
      <c r="A13" s="10" t="s">
        <v>27</v>
      </c>
      <c r="B13" s="26">
        <f>'Merge and Dereplication Data'!AE13</f>
        <v>9298</v>
      </c>
      <c r="C13" s="1">
        <f t="shared" si="2"/>
        <v>9057</v>
      </c>
      <c r="D13" s="26">
        <f t="shared" si="0"/>
        <v>97.41</v>
      </c>
      <c r="E13" s="1">
        <f t="shared" si="3"/>
        <v>241</v>
      </c>
      <c r="F13" s="26">
        <f t="shared" si="1"/>
        <v>100</v>
      </c>
      <c r="G13" s="36"/>
      <c r="H13" s="36">
        <v>51</v>
      </c>
      <c r="I13" s="36">
        <v>9006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P13" s="4">
        <v>0</v>
      </c>
      <c r="Q13" s="4">
        <v>1</v>
      </c>
      <c r="R13" s="4">
        <v>0</v>
      </c>
      <c r="S13" s="4">
        <v>5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1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3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2</v>
      </c>
      <c r="CN13" s="4">
        <v>0</v>
      </c>
      <c r="CO13" s="4">
        <v>159</v>
      </c>
      <c r="CP13" s="4">
        <v>3</v>
      </c>
      <c r="CQ13" s="4">
        <v>0</v>
      </c>
      <c r="CR13" s="4">
        <v>0</v>
      </c>
      <c r="CS13" s="4">
        <v>0</v>
      </c>
      <c r="CT13" s="4">
        <v>0</v>
      </c>
      <c r="CU13" s="4">
        <v>0</v>
      </c>
      <c r="CV13" s="4">
        <v>67</v>
      </c>
      <c r="CW13" s="4">
        <v>0</v>
      </c>
    </row>
    <row r="14" spans="1:101" ht="16" thickBot="1" x14ac:dyDescent="0.25">
      <c r="A14" s="5" t="s">
        <v>28</v>
      </c>
      <c r="B14" s="25">
        <f>'Merge and Dereplication Data'!AE14</f>
        <v>11707</v>
      </c>
      <c r="C14" s="25">
        <f t="shared" si="2"/>
        <v>4238</v>
      </c>
      <c r="D14" s="25">
        <f t="shared" si="0"/>
        <v>36.200000000000003</v>
      </c>
      <c r="E14" s="25">
        <f t="shared" si="3"/>
        <v>7469</v>
      </c>
      <c r="F14" s="25">
        <f t="shared" si="1"/>
        <v>100</v>
      </c>
      <c r="G14" s="36"/>
      <c r="H14" s="38">
        <v>342</v>
      </c>
      <c r="I14" s="38">
        <v>3895</v>
      </c>
      <c r="J14" s="38">
        <v>1</v>
      </c>
      <c r="K14" s="38">
        <v>0</v>
      </c>
      <c r="L14" s="38">
        <v>0</v>
      </c>
      <c r="M14" s="38">
        <v>0</v>
      </c>
      <c r="N14" s="38">
        <v>0</v>
      </c>
      <c r="P14" s="38">
        <v>4</v>
      </c>
      <c r="Q14" s="38">
        <v>3</v>
      </c>
      <c r="R14" s="38">
        <v>0</v>
      </c>
      <c r="S14" s="38">
        <v>3</v>
      </c>
      <c r="T14" s="38">
        <v>0</v>
      </c>
      <c r="U14" s="38">
        <v>0</v>
      </c>
      <c r="V14" s="38">
        <v>5</v>
      </c>
      <c r="W14" s="38">
        <v>34</v>
      </c>
      <c r="X14" s="38">
        <v>4</v>
      </c>
      <c r="Y14" s="38">
        <v>6</v>
      </c>
      <c r="Z14" s="38">
        <v>1</v>
      </c>
      <c r="AA14" s="38">
        <v>0</v>
      </c>
      <c r="AB14" s="38">
        <v>528</v>
      </c>
      <c r="AC14" s="38">
        <v>0</v>
      </c>
      <c r="AD14" s="38">
        <v>0</v>
      </c>
      <c r="AE14" s="38">
        <v>57</v>
      </c>
      <c r="AF14" s="38">
        <v>839</v>
      </c>
      <c r="AG14" s="38">
        <v>25</v>
      </c>
      <c r="AH14" s="38">
        <v>20</v>
      </c>
      <c r="AI14" s="38">
        <v>174</v>
      </c>
      <c r="AJ14" s="38">
        <v>21</v>
      </c>
      <c r="AK14" s="38">
        <v>19</v>
      </c>
      <c r="AL14" s="38">
        <v>18</v>
      </c>
      <c r="AM14" s="38">
        <v>57</v>
      </c>
      <c r="AN14" s="38">
        <v>2465</v>
      </c>
      <c r="AO14" s="38">
        <v>95</v>
      </c>
      <c r="AP14" s="38">
        <v>13</v>
      </c>
      <c r="AQ14" s="38">
        <v>8</v>
      </c>
      <c r="AR14" s="38">
        <v>0</v>
      </c>
      <c r="AS14" s="38">
        <v>6</v>
      </c>
      <c r="AT14" s="38">
        <v>20</v>
      </c>
      <c r="AU14" s="38">
        <v>1</v>
      </c>
      <c r="AV14" s="38">
        <v>684</v>
      </c>
      <c r="AW14" s="38">
        <v>130</v>
      </c>
      <c r="AX14" s="38">
        <v>140</v>
      </c>
      <c r="AY14" s="38">
        <v>2</v>
      </c>
      <c r="AZ14" s="38">
        <v>80</v>
      </c>
      <c r="BA14" s="38">
        <v>5</v>
      </c>
      <c r="BB14" s="38">
        <v>0</v>
      </c>
      <c r="BC14" s="38">
        <v>7</v>
      </c>
      <c r="BD14" s="38">
        <v>0</v>
      </c>
      <c r="BE14" s="38">
        <v>22</v>
      </c>
      <c r="BF14" s="38">
        <v>964</v>
      </c>
      <c r="BG14" s="38">
        <v>0</v>
      </c>
      <c r="BH14" s="38">
        <v>0</v>
      </c>
      <c r="BI14" s="38">
        <v>0</v>
      </c>
      <c r="BJ14" s="38">
        <v>0</v>
      </c>
      <c r="BK14" s="38">
        <v>1</v>
      </c>
      <c r="BL14" s="38">
        <v>4</v>
      </c>
      <c r="BM14" s="38">
        <v>2</v>
      </c>
      <c r="BN14" s="38">
        <v>353</v>
      </c>
      <c r="BO14" s="38">
        <v>0</v>
      </c>
      <c r="BP14" s="38">
        <v>16</v>
      </c>
      <c r="BQ14" s="38">
        <v>9</v>
      </c>
      <c r="BR14" s="38">
        <v>81</v>
      </c>
      <c r="BS14" s="38">
        <v>2</v>
      </c>
      <c r="BT14" s="38">
        <v>0</v>
      </c>
      <c r="BU14" s="38">
        <v>34</v>
      </c>
      <c r="BV14" s="38">
        <v>2</v>
      </c>
      <c r="BW14" s="38">
        <v>0</v>
      </c>
      <c r="BX14" s="38">
        <v>1</v>
      </c>
      <c r="BY14" s="38">
        <v>0</v>
      </c>
      <c r="BZ14" s="38">
        <v>23</v>
      </c>
      <c r="CA14" s="38">
        <v>165</v>
      </c>
      <c r="CB14" s="38">
        <v>1</v>
      </c>
      <c r="CC14" s="38">
        <v>78</v>
      </c>
      <c r="CD14" s="38">
        <v>0</v>
      </c>
      <c r="CE14" s="38">
        <v>0</v>
      </c>
      <c r="CF14" s="38">
        <v>0</v>
      </c>
      <c r="CG14" s="38">
        <v>0</v>
      </c>
      <c r="CH14" s="38">
        <v>61</v>
      </c>
      <c r="CI14" s="38">
        <v>5</v>
      </c>
      <c r="CJ14" s="38">
        <v>7</v>
      </c>
      <c r="CK14" s="38">
        <v>3</v>
      </c>
      <c r="CL14" s="38">
        <v>2</v>
      </c>
      <c r="CM14" s="38">
        <v>11</v>
      </c>
      <c r="CN14" s="38">
        <v>0</v>
      </c>
      <c r="CO14" s="38">
        <v>69</v>
      </c>
      <c r="CP14" s="38">
        <v>0</v>
      </c>
      <c r="CQ14" s="38">
        <v>0</v>
      </c>
      <c r="CR14" s="38">
        <v>0</v>
      </c>
      <c r="CS14" s="38">
        <v>0</v>
      </c>
      <c r="CT14" s="38">
        <v>0</v>
      </c>
      <c r="CU14" s="38">
        <v>0</v>
      </c>
      <c r="CV14" s="38">
        <v>79</v>
      </c>
      <c r="CW14" s="38">
        <v>0</v>
      </c>
    </row>
    <row r="15" spans="1:101" x14ac:dyDescent="0.2">
      <c r="A15" t="s">
        <v>389</v>
      </c>
      <c r="B15" s="1">
        <v>0</v>
      </c>
      <c r="C15" s="1">
        <f t="shared" si="2"/>
        <v>0</v>
      </c>
      <c r="D15" s="1">
        <v>0</v>
      </c>
      <c r="E15" s="1">
        <v>0</v>
      </c>
      <c r="F15" s="26" t="s">
        <v>321</v>
      </c>
      <c r="G15" s="26"/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1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4">
        <v>0</v>
      </c>
      <c r="CI15" s="4">
        <v>0</v>
      </c>
      <c r="CJ15" s="4">
        <v>0</v>
      </c>
      <c r="CK15" s="4">
        <v>0</v>
      </c>
      <c r="CL15" s="4">
        <v>0</v>
      </c>
      <c r="CM15" s="4">
        <v>0</v>
      </c>
      <c r="CN15" s="4">
        <v>0</v>
      </c>
      <c r="CO15" s="4">
        <v>0</v>
      </c>
      <c r="CP15" s="4">
        <v>0</v>
      </c>
      <c r="CQ15" s="4">
        <v>0</v>
      </c>
      <c r="CR15" s="4">
        <v>0</v>
      </c>
      <c r="CS15" s="4">
        <v>0</v>
      </c>
      <c r="CT15" s="4">
        <v>0</v>
      </c>
      <c r="CU15" s="4">
        <v>0</v>
      </c>
      <c r="CV15" s="4">
        <v>0</v>
      </c>
      <c r="CW15" s="4">
        <v>0</v>
      </c>
    </row>
    <row r="16" spans="1:101" x14ac:dyDescent="0.2">
      <c r="A16" t="s">
        <v>390</v>
      </c>
      <c r="B16" s="1">
        <f>'Merge and Dereplication Data'!AE16</f>
        <v>6</v>
      </c>
      <c r="C16" s="1">
        <f t="shared" si="2"/>
        <v>5</v>
      </c>
      <c r="D16" s="1">
        <f t="shared" ref="D16:D23" si="4">ROUND(C16/B16*100,2)</f>
        <v>83.33</v>
      </c>
      <c r="E16" s="1">
        <f t="shared" si="3"/>
        <v>1</v>
      </c>
      <c r="F16" s="26">
        <f t="shared" ref="F16:F23" si="5">ROUND((C16+E16)/B16*100,2)</f>
        <v>100</v>
      </c>
      <c r="G16" s="36"/>
      <c r="H16" s="4">
        <v>0</v>
      </c>
      <c r="I16" s="4">
        <v>5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</row>
    <row r="17" spans="1:101" x14ac:dyDescent="0.2">
      <c r="A17" t="s">
        <v>391</v>
      </c>
      <c r="B17" s="1">
        <f>'Merge and Dereplication Data'!AE17</f>
        <v>2</v>
      </c>
      <c r="C17" s="1">
        <f t="shared" si="2"/>
        <v>1</v>
      </c>
      <c r="D17" s="1">
        <f t="shared" si="4"/>
        <v>50</v>
      </c>
      <c r="E17" s="1">
        <f t="shared" si="3"/>
        <v>1</v>
      </c>
      <c r="F17" s="26">
        <f t="shared" si="5"/>
        <v>100</v>
      </c>
      <c r="G17" s="36"/>
      <c r="H17" s="4">
        <v>0</v>
      </c>
      <c r="I17" s="4">
        <v>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1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4">
        <v>0</v>
      </c>
    </row>
    <row r="18" spans="1:101" x14ac:dyDescent="0.2">
      <c r="A18" t="s">
        <v>392</v>
      </c>
      <c r="B18" s="1">
        <f>'Merge and Dereplication Data'!AE18</f>
        <v>30758</v>
      </c>
      <c r="C18" s="1">
        <f t="shared" si="2"/>
        <v>22408</v>
      </c>
      <c r="D18" s="1">
        <f t="shared" si="4"/>
        <v>72.849999999999994</v>
      </c>
      <c r="E18" s="1">
        <f t="shared" si="3"/>
        <v>8350</v>
      </c>
      <c r="F18" s="26">
        <f t="shared" si="5"/>
        <v>100</v>
      </c>
      <c r="G18" s="36"/>
      <c r="H18" s="4">
        <v>747</v>
      </c>
      <c r="I18" s="4">
        <v>21661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P18" s="4">
        <v>0</v>
      </c>
      <c r="Q18" s="4">
        <v>0</v>
      </c>
      <c r="R18" s="4">
        <v>1</v>
      </c>
      <c r="S18" s="4">
        <v>5</v>
      </c>
      <c r="T18" s="4">
        <v>3397</v>
      </c>
      <c r="U18" s="4">
        <v>1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2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1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8</v>
      </c>
      <c r="BP18" s="4">
        <v>0</v>
      </c>
      <c r="BQ18" s="4">
        <v>0</v>
      </c>
      <c r="BR18" s="4">
        <v>157</v>
      </c>
      <c r="BS18" s="4">
        <v>4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1</v>
      </c>
      <c r="CE18" s="4">
        <v>2</v>
      </c>
      <c r="CF18" s="4">
        <v>91</v>
      </c>
      <c r="CG18" s="4">
        <v>0</v>
      </c>
      <c r="CH18" s="4">
        <v>0</v>
      </c>
      <c r="CI18" s="4">
        <v>0</v>
      </c>
      <c r="CJ18" s="4">
        <v>0</v>
      </c>
      <c r="CK18" s="4">
        <v>0</v>
      </c>
      <c r="CL18" s="4">
        <v>0</v>
      </c>
      <c r="CM18" s="4">
        <v>526</v>
      </c>
      <c r="CN18" s="4">
        <v>3</v>
      </c>
      <c r="CO18" s="4">
        <v>149</v>
      </c>
      <c r="CP18" s="4">
        <v>7</v>
      </c>
      <c r="CQ18" s="4">
        <v>3</v>
      </c>
      <c r="CR18" s="4">
        <v>12</v>
      </c>
      <c r="CS18" s="4">
        <v>1</v>
      </c>
      <c r="CT18" s="4">
        <v>2932</v>
      </c>
      <c r="CU18" s="4">
        <v>677</v>
      </c>
      <c r="CV18" s="4">
        <v>370</v>
      </c>
      <c r="CW18" s="4">
        <v>0</v>
      </c>
    </row>
    <row r="19" spans="1:101" x14ac:dyDescent="0.2">
      <c r="A19" t="s">
        <v>393</v>
      </c>
      <c r="B19" s="1">
        <f>'Merge and Dereplication Data'!AE19</f>
        <v>62129</v>
      </c>
      <c r="C19" s="1">
        <f t="shared" si="2"/>
        <v>58311</v>
      </c>
      <c r="D19" s="1">
        <f t="shared" si="4"/>
        <v>93.85</v>
      </c>
      <c r="E19" s="1">
        <f t="shared" si="3"/>
        <v>3818</v>
      </c>
      <c r="F19" s="26">
        <f t="shared" si="5"/>
        <v>100</v>
      </c>
      <c r="G19" s="36"/>
      <c r="H19" s="4">
        <v>11803</v>
      </c>
      <c r="I19" s="4">
        <v>46504</v>
      </c>
      <c r="J19" s="4">
        <v>2</v>
      </c>
      <c r="K19" s="4">
        <v>2</v>
      </c>
      <c r="L19" s="4">
        <v>0</v>
      </c>
      <c r="M19" s="4">
        <v>0</v>
      </c>
      <c r="N19" s="4">
        <v>0</v>
      </c>
      <c r="P19" s="4">
        <v>0</v>
      </c>
      <c r="Q19" s="4">
        <v>0</v>
      </c>
      <c r="R19" s="4">
        <v>2</v>
      </c>
      <c r="S19" s="4">
        <v>19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1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1</v>
      </c>
      <c r="BP19" s="4">
        <v>0</v>
      </c>
      <c r="BQ19" s="4">
        <v>0</v>
      </c>
      <c r="BR19" s="4">
        <v>11</v>
      </c>
      <c r="BS19" s="4">
        <v>11</v>
      </c>
      <c r="BT19" s="4">
        <v>1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2059</v>
      </c>
      <c r="CN19" s="4">
        <v>12</v>
      </c>
      <c r="CO19" s="4">
        <v>162</v>
      </c>
      <c r="CP19" s="4">
        <v>1</v>
      </c>
      <c r="CQ19" s="4">
        <v>0</v>
      </c>
      <c r="CR19" s="4">
        <v>0</v>
      </c>
      <c r="CS19" s="4">
        <v>0</v>
      </c>
      <c r="CT19" s="4">
        <v>0</v>
      </c>
      <c r="CU19" s="4">
        <v>0</v>
      </c>
      <c r="CV19" s="4">
        <v>1537</v>
      </c>
      <c r="CW19" s="4">
        <v>1</v>
      </c>
    </row>
    <row r="20" spans="1:101" x14ac:dyDescent="0.2">
      <c r="A20" t="s">
        <v>394</v>
      </c>
      <c r="B20" s="1">
        <f>'Merge and Dereplication Data'!AE20</f>
        <v>69318</v>
      </c>
      <c r="C20" s="1">
        <f t="shared" si="2"/>
        <v>65972</v>
      </c>
      <c r="D20" s="1">
        <f t="shared" si="4"/>
        <v>95.17</v>
      </c>
      <c r="E20" s="1">
        <f t="shared" si="3"/>
        <v>3346</v>
      </c>
      <c r="F20" s="26">
        <f t="shared" si="5"/>
        <v>100</v>
      </c>
      <c r="G20" s="36"/>
      <c r="H20" s="4">
        <v>16540</v>
      </c>
      <c r="I20" s="4">
        <v>49426</v>
      </c>
      <c r="J20" s="4">
        <v>1</v>
      </c>
      <c r="K20" s="4">
        <v>1</v>
      </c>
      <c r="L20" s="4">
        <v>4</v>
      </c>
      <c r="M20" s="4">
        <v>0</v>
      </c>
      <c r="N20" s="4">
        <v>0</v>
      </c>
      <c r="P20" s="4">
        <v>0</v>
      </c>
      <c r="Q20" s="4">
        <v>5</v>
      </c>
      <c r="R20" s="4">
        <v>0</v>
      </c>
      <c r="S20" s="4">
        <v>16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1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1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1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1</v>
      </c>
      <c r="BP20" s="4">
        <v>0</v>
      </c>
      <c r="BQ20" s="4">
        <v>0</v>
      </c>
      <c r="BR20" s="4">
        <v>1</v>
      </c>
      <c r="BS20" s="4">
        <v>4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4">
        <v>0</v>
      </c>
      <c r="CI20" s="4">
        <v>0</v>
      </c>
      <c r="CJ20" s="4">
        <v>0</v>
      </c>
      <c r="CK20" s="4">
        <v>0</v>
      </c>
      <c r="CL20" s="4">
        <v>0</v>
      </c>
      <c r="CM20" s="4">
        <v>2571</v>
      </c>
      <c r="CN20" s="4">
        <v>6</v>
      </c>
      <c r="CO20" s="4">
        <v>162</v>
      </c>
      <c r="CP20" s="4">
        <v>1</v>
      </c>
      <c r="CQ20" s="4">
        <v>0</v>
      </c>
      <c r="CR20" s="4">
        <v>0</v>
      </c>
      <c r="CS20" s="4">
        <v>0</v>
      </c>
      <c r="CT20" s="4">
        <v>0</v>
      </c>
      <c r="CU20" s="4">
        <v>0</v>
      </c>
      <c r="CV20" s="4">
        <v>576</v>
      </c>
      <c r="CW20" s="4">
        <v>0</v>
      </c>
    </row>
    <row r="21" spans="1:101" x14ac:dyDescent="0.2">
      <c r="A21" t="s">
        <v>395</v>
      </c>
      <c r="B21" s="1">
        <f>'Merge and Dereplication Data'!AE21</f>
        <v>3</v>
      </c>
      <c r="C21" s="1">
        <f t="shared" si="2"/>
        <v>3</v>
      </c>
      <c r="D21" s="1">
        <f t="shared" si="4"/>
        <v>100</v>
      </c>
      <c r="E21" s="1">
        <f t="shared" si="3"/>
        <v>0</v>
      </c>
      <c r="F21" s="26">
        <f t="shared" si="5"/>
        <v>100</v>
      </c>
      <c r="G21" s="36"/>
      <c r="H21" s="4">
        <v>1</v>
      </c>
      <c r="I21" s="4">
        <v>0</v>
      </c>
      <c r="J21" s="4">
        <v>0</v>
      </c>
      <c r="K21" s="4">
        <v>1</v>
      </c>
      <c r="L21" s="4">
        <v>0</v>
      </c>
      <c r="M21" s="4">
        <v>0</v>
      </c>
      <c r="N21" s="4">
        <v>1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</row>
    <row r="22" spans="1:101" x14ac:dyDescent="0.2">
      <c r="A22" t="s">
        <v>396</v>
      </c>
      <c r="B22" s="26">
        <f>'Merge and Dereplication Data'!AE22</f>
        <v>9</v>
      </c>
      <c r="C22" s="1">
        <f t="shared" si="2"/>
        <v>9</v>
      </c>
      <c r="D22" s="26">
        <f t="shared" si="4"/>
        <v>100</v>
      </c>
      <c r="E22" s="1">
        <f t="shared" si="3"/>
        <v>0</v>
      </c>
      <c r="F22" s="26">
        <f t="shared" si="5"/>
        <v>100</v>
      </c>
      <c r="H22" s="36">
        <v>0</v>
      </c>
      <c r="I22" s="36">
        <v>2</v>
      </c>
      <c r="J22" s="36">
        <v>1</v>
      </c>
      <c r="K22" s="36">
        <v>3</v>
      </c>
      <c r="L22" s="36">
        <v>0</v>
      </c>
      <c r="M22" s="36">
        <v>0</v>
      </c>
      <c r="N22" s="36">
        <v>3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</row>
    <row r="23" spans="1:101" ht="16" thickBot="1" x14ac:dyDescent="0.25">
      <c r="A23" s="5" t="s">
        <v>397</v>
      </c>
      <c r="B23" s="25">
        <f>'Merge and Dereplication Data'!AE23</f>
        <v>3</v>
      </c>
      <c r="C23" s="25">
        <f t="shared" si="2"/>
        <v>3</v>
      </c>
      <c r="D23" s="25">
        <f t="shared" si="4"/>
        <v>100</v>
      </c>
      <c r="E23" s="25">
        <f t="shared" si="3"/>
        <v>0</v>
      </c>
      <c r="F23" s="25">
        <f t="shared" si="5"/>
        <v>100</v>
      </c>
      <c r="H23" s="38">
        <v>0</v>
      </c>
      <c r="I23" s="38">
        <v>0</v>
      </c>
      <c r="J23" s="38">
        <v>2</v>
      </c>
      <c r="K23" s="38">
        <v>0</v>
      </c>
      <c r="L23" s="38">
        <v>0</v>
      </c>
      <c r="M23" s="38">
        <v>1</v>
      </c>
      <c r="N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38">
        <v>0</v>
      </c>
      <c r="BK23" s="38">
        <v>0</v>
      </c>
      <c r="BL23" s="38">
        <v>0</v>
      </c>
      <c r="BM23" s="38">
        <v>0</v>
      </c>
      <c r="BN23" s="38">
        <v>0</v>
      </c>
      <c r="BO23" s="38">
        <v>0</v>
      </c>
      <c r="BP23" s="38">
        <v>0</v>
      </c>
      <c r="BQ23" s="38">
        <v>0</v>
      </c>
      <c r="BR23" s="38">
        <v>0</v>
      </c>
      <c r="BS23" s="38">
        <v>0</v>
      </c>
      <c r="BT23" s="38">
        <v>0</v>
      </c>
      <c r="BU23" s="38">
        <v>0</v>
      </c>
      <c r="BV23" s="38">
        <v>0</v>
      </c>
      <c r="BW23" s="38">
        <v>0</v>
      </c>
      <c r="BX23" s="38">
        <v>0</v>
      </c>
      <c r="BY23" s="38">
        <v>0</v>
      </c>
      <c r="BZ23" s="38">
        <v>0</v>
      </c>
      <c r="CA23" s="38">
        <v>0</v>
      </c>
      <c r="CB23" s="38">
        <v>0</v>
      </c>
      <c r="CC23" s="38">
        <v>0</v>
      </c>
      <c r="CD23" s="38">
        <v>0</v>
      </c>
      <c r="CE23" s="38">
        <v>0</v>
      </c>
      <c r="CF23" s="38">
        <v>0</v>
      </c>
      <c r="CG23" s="38">
        <v>0</v>
      </c>
      <c r="CH23" s="38">
        <v>0</v>
      </c>
      <c r="CI23" s="38">
        <v>0</v>
      </c>
      <c r="CJ23" s="38">
        <v>0</v>
      </c>
      <c r="CK23" s="38">
        <v>0</v>
      </c>
      <c r="CL23" s="38">
        <v>0</v>
      </c>
      <c r="CM23" s="38">
        <v>0</v>
      </c>
      <c r="CN23" s="38">
        <v>0</v>
      </c>
      <c r="CO23" s="38">
        <v>0</v>
      </c>
      <c r="CP23" s="38">
        <v>0</v>
      </c>
      <c r="CQ23" s="38">
        <v>0</v>
      </c>
      <c r="CR23" s="38">
        <v>0</v>
      </c>
      <c r="CS23" s="38">
        <v>0</v>
      </c>
      <c r="CT23" s="38">
        <v>0</v>
      </c>
      <c r="CU23" s="38">
        <v>0</v>
      </c>
      <c r="CV23" s="38">
        <v>0</v>
      </c>
      <c r="CW23" s="38">
        <v>0</v>
      </c>
    </row>
    <row r="24" spans="1:101" x14ac:dyDescent="0.2">
      <c r="A24" s="41" t="s">
        <v>29</v>
      </c>
      <c r="B24" s="1">
        <f>SUM(B3:B23)</f>
        <v>359767</v>
      </c>
      <c r="C24" s="1">
        <f t="shared" ref="C24:E24" si="6">SUM(C3:C23)</f>
        <v>303657</v>
      </c>
      <c r="E24" s="1">
        <f t="shared" si="6"/>
        <v>56108</v>
      </c>
      <c r="H24" s="3">
        <f>SUM(H3:H23)</f>
        <v>38170</v>
      </c>
      <c r="I24" s="3">
        <f t="shared" ref="I24:BT24" si="7">SUM(I3:I23)</f>
        <v>265461</v>
      </c>
      <c r="J24" s="3">
        <f t="shared" si="7"/>
        <v>7</v>
      </c>
      <c r="K24" s="3">
        <f t="shared" si="7"/>
        <v>8</v>
      </c>
      <c r="L24" s="3">
        <f t="shared" si="7"/>
        <v>6</v>
      </c>
      <c r="M24" s="3">
        <f t="shared" si="7"/>
        <v>1</v>
      </c>
      <c r="N24" s="3">
        <f t="shared" si="7"/>
        <v>4</v>
      </c>
      <c r="O24" s="3">
        <f t="shared" si="7"/>
        <v>0</v>
      </c>
      <c r="P24" s="3">
        <f t="shared" si="7"/>
        <v>7</v>
      </c>
      <c r="Q24" s="3">
        <f t="shared" si="7"/>
        <v>25</v>
      </c>
      <c r="R24" s="3">
        <f t="shared" si="7"/>
        <v>4</v>
      </c>
      <c r="S24" s="3">
        <f t="shared" si="7"/>
        <v>98</v>
      </c>
      <c r="T24" s="3">
        <f t="shared" si="7"/>
        <v>8458</v>
      </c>
      <c r="U24" s="3">
        <f t="shared" si="7"/>
        <v>141</v>
      </c>
      <c r="V24" s="3">
        <f t="shared" si="7"/>
        <v>14</v>
      </c>
      <c r="W24" s="3">
        <f t="shared" si="7"/>
        <v>169</v>
      </c>
      <c r="X24" s="3">
        <f t="shared" si="7"/>
        <v>11</v>
      </c>
      <c r="Y24" s="3">
        <f t="shared" si="7"/>
        <v>10</v>
      </c>
      <c r="Z24" s="3">
        <f t="shared" si="7"/>
        <v>1</v>
      </c>
      <c r="AA24" s="3">
        <f t="shared" si="7"/>
        <v>17</v>
      </c>
      <c r="AB24" s="3">
        <f t="shared" si="7"/>
        <v>531</v>
      </c>
      <c r="AC24" s="3">
        <f t="shared" si="7"/>
        <v>1</v>
      </c>
      <c r="AD24" s="3">
        <f t="shared" si="7"/>
        <v>3</v>
      </c>
      <c r="AE24" s="3">
        <f t="shared" si="7"/>
        <v>177</v>
      </c>
      <c r="AF24" s="3">
        <f t="shared" si="7"/>
        <v>5132</v>
      </c>
      <c r="AG24" s="3">
        <f t="shared" si="7"/>
        <v>111</v>
      </c>
      <c r="AH24" s="3">
        <f t="shared" si="7"/>
        <v>91</v>
      </c>
      <c r="AI24" s="3">
        <f t="shared" si="7"/>
        <v>1017</v>
      </c>
      <c r="AJ24" s="3">
        <f t="shared" si="7"/>
        <v>110</v>
      </c>
      <c r="AK24" s="3">
        <f t="shared" si="7"/>
        <v>20</v>
      </c>
      <c r="AL24" s="3">
        <f t="shared" si="7"/>
        <v>237</v>
      </c>
      <c r="AM24" s="3">
        <f t="shared" si="7"/>
        <v>195</v>
      </c>
      <c r="AN24" s="3">
        <f t="shared" si="7"/>
        <v>6180</v>
      </c>
      <c r="AO24" s="3">
        <f t="shared" si="7"/>
        <v>597</v>
      </c>
      <c r="AP24" s="3">
        <f t="shared" si="7"/>
        <v>34</v>
      </c>
      <c r="AQ24" s="3">
        <f t="shared" si="7"/>
        <v>16</v>
      </c>
      <c r="AR24" s="3">
        <f t="shared" si="7"/>
        <v>7</v>
      </c>
      <c r="AS24" s="3">
        <f t="shared" si="7"/>
        <v>18</v>
      </c>
      <c r="AT24" s="3">
        <f t="shared" si="7"/>
        <v>71</v>
      </c>
      <c r="AU24" s="3">
        <f t="shared" si="7"/>
        <v>2</v>
      </c>
      <c r="AV24" s="3">
        <f t="shared" si="7"/>
        <v>2812</v>
      </c>
      <c r="AW24" s="3">
        <f t="shared" si="7"/>
        <v>343</v>
      </c>
      <c r="AX24" s="3">
        <f t="shared" si="7"/>
        <v>379</v>
      </c>
      <c r="AY24" s="3">
        <f t="shared" si="7"/>
        <v>6</v>
      </c>
      <c r="AZ24" s="3">
        <f t="shared" si="7"/>
        <v>194</v>
      </c>
      <c r="BA24" s="3">
        <f t="shared" si="7"/>
        <v>9</v>
      </c>
      <c r="BB24" s="3">
        <f t="shared" si="7"/>
        <v>9</v>
      </c>
      <c r="BC24" s="3">
        <f t="shared" si="7"/>
        <v>20</v>
      </c>
      <c r="BD24" s="3">
        <f t="shared" si="7"/>
        <v>1</v>
      </c>
      <c r="BE24" s="3">
        <f t="shared" si="7"/>
        <v>107</v>
      </c>
      <c r="BF24" s="3">
        <f t="shared" si="7"/>
        <v>3982</v>
      </c>
      <c r="BG24" s="3">
        <f t="shared" si="7"/>
        <v>3</v>
      </c>
      <c r="BH24" s="3">
        <f t="shared" si="7"/>
        <v>3</v>
      </c>
      <c r="BI24" s="3">
        <f t="shared" si="7"/>
        <v>1</v>
      </c>
      <c r="BJ24" s="3">
        <f t="shared" si="7"/>
        <v>1</v>
      </c>
      <c r="BK24" s="3">
        <f t="shared" si="7"/>
        <v>1</v>
      </c>
      <c r="BL24" s="3">
        <f t="shared" si="7"/>
        <v>16</v>
      </c>
      <c r="BM24" s="3">
        <f t="shared" si="7"/>
        <v>2</v>
      </c>
      <c r="BN24" s="3">
        <f t="shared" si="7"/>
        <v>358</v>
      </c>
      <c r="BO24" s="3">
        <f t="shared" si="7"/>
        <v>13</v>
      </c>
      <c r="BP24" s="3">
        <f t="shared" si="7"/>
        <v>48</v>
      </c>
      <c r="BQ24" s="3">
        <f t="shared" si="7"/>
        <v>19</v>
      </c>
      <c r="BR24" s="3">
        <f t="shared" si="7"/>
        <v>646</v>
      </c>
      <c r="BS24" s="3">
        <f t="shared" si="7"/>
        <v>30</v>
      </c>
      <c r="BT24" s="3">
        <f t="shared" si="7"/>
        <v>1</v>
      </c>
      <c r="BU24" s="3">
        <f t="shared" ref="BU24:CW24" si="8">SUM(BU3:BU23)</f>
        <v>42</v>
      </c>
      <c r="BV24" s="3">
        <f t="shared" si="8"/>
        <v>3</v>
      </c>
      <c r="BW24" s="3">
        <f t="shared" si="8"/>
        <v>2</v>
      </c>
      <c r="BX24" s="3">
        <f t="shared" si="8"/>
        <v>1</v>
      </c>
      <c r="BY24" s="3">
        <f t="shared" si="8"/>
        <v>1</v>
      </c>
      <c r="BZ24" s="3">
        <f t="shared" si="8"/>
        <v>380</v>
      </c>
      <c r="CA24" s="3">
        <f t="shared" si="8"/>
        <v>659</v>
      </c>
      <c r="CB24" s="3">
        <f t="shared" si="8"/>
        <v>5</v>
      </c>
      <c r="CC24" s="3">
        <f t="shared" si="8"/>
        <v>280</v>
      </c>
      <c r="CD24" s="3">
        <f t="shared" si="8"/>
        <v>1</v>
      </c>
      <c r="CE24" s="3">
        <f t="shared" si="8"/>
        <v>2</v>
      </c>
      <c r="CF24" s="3">
        <f t="shared" si="8"/>
        <v>139</v>
      </c>
      <c r="CG24" s="3">
        <f t="shared" si="8"/>
        <v>1</v>
      </c>
      <c r="CH24" s="3">
        <f t="shared" si="8"/>
        <v>78</v>
      </c>
      <c r="CI24" s="3">
        <f t="shared" si="8"/>
        <v>9</v>
      </c>
      <c r="CJ24" s="3">
        <f t="shared" si="8"/>
        <v>11</v>
      </c>
      <c r="CK24" s="3">
        <f t="shared" si="8"/>
        <v>4</v>
      </c>
      <c r="CL24" s="3">
        <f t="shared" si="8"/>
        <v>4</v>
      </c>
      <c r="CM24" s="3">
        <f t="shared" si="8"/>
        <v>6571</v>
      </c>
      <c r="CN24" s="3">
        <f t="shared" si="8"/>
        <v>26</v>
      </c>
      <c r="CO24" s="3">
        <f t="shared" si="8"/>
        <v>5390</v>
      </c>
      <c r="CP24" s="3">
        <f t="shared" si="8"/>
        <v>225</v>
      </c>
      <c r="CQ24" s="3">
        <f t="shared" si="8"/>
        <v>3</v>
      </c>
      <c r="CR24" s="3">
        <f t="shared" si="8"/>
        <v>20</v>
      </c>
      <c r="CS24" s="3">
        <f t="shared" si="8"/>
        <v>1</v>
      </c>
      <c r="CT24" s="3">
        <f t="shared" si="8"/>
        <v>4239</v>
      </c>
      <c r="CU24" s="3">
        <f t="shared" si="8"/>
        <v>971</v>
      </c>
      <c r="CV24" s="3">
        <f t="shared" si="8"/>
        <v>4529</v>
      </c>
      <c r="CW24" s="3">
        <f t="shared" si="8"/>
        <v>3</v>
      </c>
    </row>
  </sheetData>
  <mergeCells count="2">
    <mergeCell ref="H1:N1"/>
    <mergeCell ref="P1:CW1"/>
  </mergeCells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16"/>
  <sheetViews>
    <sheetView zoomScale="91" zoomScaleNormal="91" zoomScalePageLayoutView="91" workbookViewId="0">
      <selection activeCell="AM34" sqref="AM34"/>
    </sheetView>
  </sheetViews>
  <sheetFormatPr baseColWidth="10" defaultColWidth="11.5" defaultRowHeight="13" x14ac:dyDescent="0.15"/>
  <cols>
    <col min="1" max="1" width="19.5" bestFit="1" customWidth="1"/>
    <col min="2" max="2" width="11.5" style="42"/>
    <col min="3" max="3" width="18.83203125" style="42" customWidth="1"/>
    <col min="4" max="4" width="6.6640625" style="42" customWidth="1"/>
    <col min="5" max="9" width="11.5" style="42"/>
    <col min="10" max="10" width="10.5" style="42" customWidth="1"/>
    <col min="11" max="40" width="11.5" style="42"/>
    <col min="41" max="41" width="14.6640625" style="42" customWidth="1"/>
    <col min="42" max="48" width="11.5" style="42"/>
    <col min="49" max="49" width="13.5" style="42" customWidth="1"/>
    <col min="50" max="53" width="11.5" style="42"/>
  </cols>
  <sheetData>
    <row r="1" spans="1:53" ht="15" x14ac:dyDescent="0.2">
      <c r="A1" s="15" t="s">
        <v>0</v>
      </c>
      <c r="B1" s="91" t="s">
        <v>322</v>
      </c>
      <c r="C1" s="92"/>
      <c r="D1" s="45"/>
      <c r="E1" s="85" t="s">
        <v>36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</row>
    <row r="2" spans="1:53" s="74" customFormat="1" ht="75" x14ac:dyDescent="0.2">
      <c r="A2" s="73" t="s">
        <v>10</v>
      </c>
      <c r="B2" s="71" t="s">
        <v>231</v>
      </c>
      <c r="C2" s="71" t="s">
        <v>232</v>
      </c>
      <c r="D2" s="71"/>
      <c r="E2" s="72" t="s">
        <v>323</v>
      </c>
      <c r="F2" s="72" t="s">
        <v>324</v>
      </c>
      <c r="G2" s="72" t="s">
        <v>325</v>
      </c>
      <c r="H2" s="72" t="s">
        <v>326</v>
      </c>
      <c r="I2" s="72" t="s">
        <v>327</v>
      </c>
      <c r="J2" s="72" t="s">
        <v>328</v>
      </c>
      <c r="K2" s="72" t="s">
        <v>329</v>
      </c>
      <c r="L2" s="72" t="s">
        <v>330</v>
      </c>
      <c r="M2" s="72" t="s">
        <v>331</v>
      </c>
      <c r="N2" s="72" t="s">
        <v>332</v>
      </c>
      <c r="O2" s="72" t="s">
        <v>333</v>
      </c>
      <c r="P2" s="72" t="s">
        <v>334</v>
      </c>
      <c r="Q2" s="72" t="s">
        <v>335</v>
      </c>
      <c r="R2" s="72" t="s">
        <v>336</v>
      </c>
      <c r="S2" s="72" t="s">
        <v>337</v>
      </c>
      <c r="T2" s="72" t="s">
        <v>338</v>
      </c>
      <c r="U2" s="72" t="s">
        <v>339</v>
      </c>
      <c r="V2" s="72" t="s">
        <v>340</v>
      </c>
      <c r="W2" s="72" t="s">
        <v>341</v>
      </c>
      <c r="X2" s="72" t="s">
        <v>342</v>
      </c>
      <c r="Y2" s="72" t="s">
        <v>343</v>
      </c>
      <c r="Z2" s="72" t="s">
        <v>344</v>
      </c>
      <c r="AA2" s="72" t="s">
        <v>345</v>
      </c>
      <c r="AB2" s="72" t="s">
        <v>346</v>
      </c>
      <c r="AC2" s="72" t="s">
        <v>347</v>
      </c>
      <c r="AD2" s="72" t="s">
        <v>348</v>
      </c>
      <c r="AE2" s="72" t="s">
        <v>349</v>
      </c>
      <c r="AF2" s="72" t="s">
        <v>350</v>
      </c>
      <c r="AG2" s="72" t="s">
        <v>351</v>
      </c>
      <c r="AH2" s="72" t="s">
        <v>352</v>
      </c>
      <c r="AI2" s="72" t="s">
        <v>385</v>
      </c>
      <c r="AJ2" s="72" t="s">
        <v>353</v>
      </c>
      <c r="AK2" s="72" t="s">
        <v>354</v>
      </c>
      <c r="AL2" s="72" t="s">
        <v>355</v>
      </c>
      <c r="AM2" s="72" t="s">
        <v>388</v>
      </c>
      <c r="AN2" s="72" t="s">
        <v>384</v>
      </c>
      <c r="AO2" s="72" t="s">
        <v>356</v>
      </c>
      <c r="AP2" s="72" t="s">
        <v>357</v>
      </c>
      <c r="AQ2" s="72" t="s">
        <v>358</v>
      </c>
      <c r="AR2" s="72" t="s">
        <v>386</v>
      </c>
      <c r="AS2" s="72" t="s">
        <v>359</v>
      </c>
      <c r="AT2" s="72" t="s">
        <v>360</v>
      </c>
      <c r="AU2" s="72" t="s">
        <v>223</v>
      </c>
      <c r="AV2" s="72" t="s">
        <v>361</v>
      </c>
      <c r="AW2" s="72" t="s">
        <v>362</v>
      </c>
      <c r="AX2" s="72" t="s">
        <v>363</v>
      </c>
      <c r="AY2" s="72" t="s">
        <v>364</v>
      </c>
      <c r="AZ2" s="72" t="s">
        <v>365</v>
      </c>
      <c r="BA2" s="72" t="s">
        <v>366</v>
      </c>
    </row>
    <row r="3" spans="1:53" ht="15" x14ac:dyDescent="0.2">
      <c r="A3" s="10" t="s">
        <v>17</v>
      </c>
      <c r="B3" s="54">
        <v>271</v>
      </c>
      <c r="C3" s="54">
        <v>9512</v>
      </c>
      <c r="D3" s="54"/>
      <c r="E3" s="54">
        <v>0</v>
      </c>
      <c r="F3" s="54">
        <v>1461</v>
      </c>
      <c r="G3" s="54">
        <v>0</v>
      </c>
      <c r="H3" s="54">
        <v>0</v>
      </c>
      <c r="I3" s="54">
        <v>0</v>
      </c>
      <c r="J3" s="54">
        <v>0</v>
      </c>
      <c r="K3" s="54">
        <v>0</v>
      </c>
      <c r="L3" s="54">
        <v>0</v>
      </c>
      <c r="M3" s="54">
        <v>0</v>
      </c>
      <c r="N3" s="54">
        <v>0</v>
      </c>
      <c r="O3" s="54">
        <v>0</v>
      </c>
      <c r="P3" s="54">
        <v>0</v>
      </c>
      <c r="Q3" s="54">
        <v>0</v>
      </c>
      <c r="R3" s="54">
        <v>0</v>
      </c>
      <c r="S3" s="54">
        <v>0</v>
      </c>
      <c r="T3" s="54">
        <v>0</v>
      </c>
      <c r="U3" s="54">
        <v>0</v>
      </c>
      <c r="V3" s="54">
        <v>0</v>
      </c>
      <c r="W3" s="54">
        <v>0</v>
      </c>
      <c r="X3" s="54">
        <v>0</v>
      </c>
      <c r="Y3" s="54">
        <v>0</v>
      </c>
      <c r="Z3" s="54">
        <v>0</v>
      </c>
      <c r="AA3" s="54">
        <v>0</v>
      </c>
      <c r="AB3" s="54">
        <v>0</v>
      </c>
      <c r="AC3" s="54">
        <v>0</v>
      </c>
      <c r="AD3" s="54">
        <v>0</v>
      </c>
      <c r="AE3" s="54">
        <v>0</v>
      </c>
      <c r="AF3" s="54">
        <v>0</v>
      </c>
      <c r="AG3" s="54">
        <v>0</v>
      </c>
      <c r="AH3" s="54">
        <v>0</v>
      </c>
      <c r="AI3" s="54">
        <v>0</v>
      </c>
      <c r="AJ3" s="54">
        <v>0</v>
      </c>
      <c r="AK3" s="54">
        <v>0</v>
      </c>
      <c r="AL3" s="54">
        <v>0</v>
      </c>
      <c r="AM3" s="54">
        <v>99</v>
      </c>
      <c r="AN3" s="54">
        <v>0</v>
      </c>
      <c r="AO3" s="54">
        <v>0</v>
      </c>
      <c r="AP3" s="54">
        <v>0</v>
      </c>
      <c r="AQ3" s="54">
        <v>0</v>
      </c>
      <c r="AR3" s="54">
        <v>0</v>
      </c>
      <c r="AS3" s="54">
        <v>0</v>
      </c>
      <c r="AT3" s="54">
        <v>217</v>
      </c>
      <c r="AU3" s="54">
        <v>60</v>
      </c>
      <c r="AV3" s="54">
        <v>0</v>
      </c>
      <c r="AW3" s="54">
        <v>8</v>
      </c>
      <c r="AX3" s="54">
        <v>1297</v>
      </c>
      <c r="AY3" s="54">
        <v>292</v>
      </c>
      <c r="AZ3" s="54">
        <v>163</v>
      </c>
      <c r="BA3" s="54">
        <v>48</v>
      </c>
    </row>
    <row r="4" spans="1:53" ht="15" x14ac:dyDescent="0.2">
      <c r="A4" s="10" t="s">
        <v>18</v>
      </c>
      <c r="B4" s="54">
        <v>2614</v>
      </c>
      <c r="C4" s="54">
        <v>10589</v>
      </c>
      <c r="D4" s="54"/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4">
        <v>0</v>
      </c>
      <c r="M4" s="54">
        <v>0</v>
      </c>
      <c r="N4" s="54">
        <v>0</v>
      </c>
      <c r="O4" s="54">
        <v>0</v>
      </c>
      <c r="P4" s="54">
        <v>0</v>
      </c>
      <c r="Q4" s="54">
        <v>0</v>
      </c>
      <c r="R4" s="54">
        <v>0</v>
      </c>
      <c r="S4" s="54">
        <v>0</v>
      </c>
      <c r="T4" s="54">
        <v>0</v>
      </c>
      <c r="U4" s="54">
        <v>0</v>
      </c>
      <c r="V4" s="54">
        <v>0</v>
      </c>
      <c r="W4" s="54">
        <v>0</v>
      </c>
      <c r="X4" s="54">
        <v>0</v>
      </c>
      <c r="Y4" s="54">
        <v>0</v>
      </c>
      <c r="Z4" s="54">
        <v>0</v>
      </c>
      <c r="AA4" s="54">
        <v>0</v>
      </c>
      <c r="AB4" s="54">
        <v>0</v>
      </c>
      <c r="AC4" s="54">
        <v>0</v>
      </c>
      <c r="AD4" s="54">
        <v>0</v>
      </c>
      <c r="AE4" s="54">
        <v>0</v>
      </c>
      <c r="AF4" s="54">
        <v>0</v>
      </c>
      <c r="AG4" s="54">
        <v>0</v>
      </c>
      <c r="AH4" s="54">
        <v>0</v>
      </c>
      <c r="AI4" s="54">
        <v>0</v>
      </c>
      <c r="AJ4" s="54">
        <v>0</v>
      </c>
      <c r="AK4" s="54">
        <v>0</v>
      </c>
      <c r="AL4" s="54">
        <v>0</v>
      </c>
      <c r="AM4" s="54">
        <v>0</v>
      </c>
      <c r="AN4" s="54">
        <v>0</v>
      </c>
      <c r="AO4" s="54">
        <v>0</v>
      </c>
      <c r="AP4" s="54">
        <v>0</v>
      </c>
      <c r="AQ4" s="54">
        <v>0</v>
      </c>
      <c r="AR4" s="54">
        <v>0</v>
      </c>
      <c r="AS4" s="54">
        <v>0</v>
      </c>
      <c r="AT4" s="54">
        <v>440</v>
      </c>
      <c r="AU4" s="54">
        <v>37</v>
      </c>
      <c r="AV4" s="54">
        <v>0</v>
      </c>
      <c r="AW4" s="54">
        <v>0</v>
      </c>
      <c r="AX4" s="54">
        <v>0</v>
      </c>
      <c r="AY4" s="54">
        <v>0</v>
      </c>
      <c r="AZ4" s="54">
        <v>348</v>
      </c>
      <c r="BA4" s="54">
        <v>0</v>
      </c>
    </row>
    <row r="5" spans="1:53" ht="15" x14ac:dyDescent="0.2">
      <c r="A5" s="10" t="s">
        <v>19</v>
      </c>
      <c r="B5" s="54">
        <v>3954</v>
      </c>
      <c r="C5" s="54">
        <v>12539</v>
      </c>
      <c r="D5" s="54"/>
      <c r="E5" s="54">
        <v>0</v>
      </c>
      <c r="F5" s="54">
        <v>0</v>
      </c>
      <c r="G5" s="54">
        <v>0</v>
      </c>
      <c r="H5" s="54">
        <v>0</v>
      </c>
      <c r="I5" s="54">
        <v>0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  <c r="O5" s="54">
        <v>0</v>
      </c>
      <c r="P5" s="54">
        <v>0</v>
      </c>
      <c r="Q5" s="54">
        <v>0</v>
      </c>
      <c r="R5" s="54">
        <v>0</v>
      </c>
      <c r="S5" s="54">
        <v>0</v>
      </c>
      <c r="T5" s="54">
        <v>0</v>
      </c>
      <c r="U5" s="54">
        <v>0</v>
      </c>
      <c r="V5" s="54">
        <v>0</v>
      </c>
      <c r="W5" s="54">
        <v>0</v>
      </c>
      <c r="X5" s="54">
        <v>0</v>
      </c>
      <c r="Y5" s="54">
        <v>0</v>
      </c>
      <c r="Z5" s="54">
        <v>0</v>
      </c>
      <c r="AA5" s="54">
        <v>0</v>
      </c>
      <c r="AB5" s="54">
        <v>0</v>
      </c>
      <c r="AC5" s="54">
        <v>0</v>
      </c>
      <c r="AD5" s="54">
        <v>0</v>
      </c>
      <c r="AE5" s="54">
        <v>0</v>
      </c>
      <c r="AF5" s="54">
        <v>0</v>
      </c>
      <c r="AG5" s="54">
        <v>0</v>
      </c>
      <c r="AH5" s="54">
        <v>0</v>
      </c>
      <c r="AI5" s="54">
        <v>0</v>
      </c>
      <c r="AJ5" s="54">
        <v>0</v>
      </c>
      <c r="AK5" s="54">
        <v>0</v>
      </c>
      <c r="AL5" s="54">
        <v>0</v>
      </c>
      <c r="AM5" s="54">
        <v>0</v>
      </c>
      <c r="AN5" s="54">
        <v>0</v>
      </c>
      <c r="AO5" s="54">
        <v>0</v>
      </c>
      <c r="AP5" s="54">
        <v>0</v>
      </c>
      <c r="AQ5" s="54">
        <v>0</v>
      </c>
      <c r="AR5" s="54">
        <v>0</v>
      </c>
      <c r="AS5" s="54">
        <v>0</v>
      </c>
      <c r="AT5" s="54">
        <v>626</v>
      </c>
      <c r="AU5" s="54">
        <v>30</v>
      </c>
      <c r="AV5" s="54">
        <v>0</v>
      </c>
      <c r="AW5" s="54">
        <v>0</v>
      </c>
      <c r="AX5" s="54">
        <v>0</v>
      </c>
      <c r="AY5" s="54">
        <v>0</v>
      </c>
      <c r="AZ5" s="54">
        <v>164</v>
      </c>
      <c r="BA5" s="54">
        <v>0</v>
      </c>
    </row>
    <row r="6" spans="1:53" ht="15" x14ac:dyDescent="0.2">
      <c r="A6" s="10" t="s">
        <v>20</v>
      </c>
      <c r="B6" s="54">
        <v>301</v>
      </c>
      <c r="C6" s="54">
        <v>34060</v>
      </c>
      <c r="D6" s="54"/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4">
        <v>0</v>
      </c>
      <c r="AJ6" s="54">
        <v>0</v>
      </c>
      <c r="AK6" s="54">
        <v>0</v>
      </c>
      <c r="AL6" s="54">
        <v>0</v>
      </c>
      <c r="AM6" s="54">
        <v>0</v>
      </c>
      <c r="AN6" s="54">
        <v>0</v>
      </c>
      <c r="AO6" s="54">
        <v>0</v>
      </c>
      <c r="AP6" s="54">
        <v>0</v>
      </c>
      <c r="AQ6" s="54">
        <v>0</v>
      </c>
      <c r="AR6" s="54">
        <v>0</v>
      </c>
      <c r="AS6" s="54">
        <v>0</v>
      </c>
      <c r="AT6" s="54">
        <v>0</v>
      </c>
      <c r="AU6" s="54">
        <v>3064</v>
      </c>
      <c r="AV6" s="54">
        <v>195</v>
      </c>
      <c r="AW6" s="54">
        <v>0</v>
      </c>
      <c r="AX6" s="54">
        <v>0</v>
      </c>
      <c r="AY6" s="54">
        <v>0</v>
      </c>
      <c r="AZ6" s="54">
        <v>440</v>
      </c>
      <c r="BA6" s="54">
        <v>0</v>
      </c>
    </row>
    <row r="7" spans="1:53" ht="15" x14ac:dyDescent="0.2">
      <c r="A7" s="10" t="s">
        <v>21</v>
      </c>
      <c r="B7" s="54">
        <v>814</v>
      </c>
      <c r="C7" s="54">
        <v>36273</v>
      </c>
      <c r="D7" s="54"/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  <c r="W7" s="54">
        <v>0</v>
      </c>
      <c r="X7" s="54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  <c r="AG7" s="54">
        <v>0</v>
      </c>
      <c r="AH7" s="54">
        <v>0</v>
      </c>
      <c r="AI7" s="54">
        <v>0</v>
      </c>
      <c r="AJ7" s="54">
        <v>0</v>
      </c>
      <c r="AK7" s="54">
        <v>0</v>
      </c>
      <c r="AL7" s="54">
        <v>0</v>
      </c>
      <c r="AM7" s="54">
        <v>274</v>
      </c>
      <c r="AN7" s="54">
        <v>0</v>
      </c>
      <c r="AO7" s="54">
        <v>0</v>
      </c>
      <c r="AP7" s="54">
        <v>0</v>
      </c>
      <c r="AQ7" s="54">
        <v>0</v>
      </c>
      <c r="AR7" s="54">
        <v>0</v>
      </c>
      <c r="AS7" s="54">
        <v>0</v>
      </c>
      <c r="AT7" s="54">
        <v>0</v>
      </c>
      <c r="AU7" s="54">
        <v>831</v>
      </c>
      <c r="AV7" s="54">
        <v>0</v>
      </c>
      <c r="AW7" s="54">
        <v>0</v>
      </c>
      <c r="AX7" s="54">
        <v>0</v>
      </c>
      <c r="AY7" s="54">
        <v>0</v>
      </c>
      <c r="AZ7" s="54">
        <v>441</v>
      </c>
      <c r="BA7" s="54">
        <v>0</v>
      </c>
    </row>
    <row r="8" spans="1:53" ht="15" x14ac:dyDescent="0.2">
      <c r="A8" s="10" t="s">
        <v>22</v>
      </c>
      <c r="B8" s="54">
        <v>305</v>
      </c>
      <c r="C8" s="54">
        <v>10786</v>
      </c>
      <c r="D8" s="54"/>
      <c r="E8" s="54">
        <v>6</v>
      </c>
      <c r="F8" s="54" t="s">
        <v>367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v>0</v>
      </c>
      <c r="X8" s="54">
        <v>0</v>
      </c>
      <c r="Y8" s="54">
        <v>0</v>
      </c>
      <c r="Z8" s="54">
        <v>0</v>
      </c>
      <c r="AA8" s="54">
        <v>0</v>
      </c>
      <c r="AB8" s="54">
        <v>0</v>
      </c>
      <c r="AC8" s="54">
        <v>0</v>
      </c>
      <c r="AD8" s="54">
        <v>0</v>
      </c>
      <c r="AE8" s="54">
        <v>0</v>
      </c>
      <c r="AF8" s="54">
        <v>0</v>
      </c>
      <c r="AG8" s="54">
        <v>0</v>
      </c>
      <c r="AH8" s="54">
        <v>0</v>
      </c>
      <c r="AI8" s="54">
        <v>0</v>
      </c>
      <c r="AJ8" s="54">
        <v>0</v>
      </c>
      <c r="AK8" s="54">
        <v>0</v>
      </c>
      <c r="AL8" s="54">
        <v>0</v>
      </c>
      <c r="AM8" s="54">
        <v>0</v>
      </c>
      <c r="AN8" s="54">
        <v>0</v>
      </c>
      <c r="AO8" s="54">
        <v>0</v>
      </c>
      <c r="AP8" s="54">
        <v>0</v>
      </c>
      <c r="AQ8" s="54">
        <v>0</v>
      </c>
      <c r="AR8" s="54">
        <v>0</v>
      </c>
      <c r="AS8" s="54">
        <v>0</v>
      </c>
      <c r="AT8" s="54">
        <v>0</v>
      </c>
      <c r="AU8" s="54">
        <v>272</v>
      </c>
      <c r="AV8" s="54">
        <v>0</v>
      </c>
      <c r="AW8" s="54">
        <v>0</v>
      </c>
      <c r="AX8" s="54">
        <v>0</v>
      </c>
      <c r="AY8" s="54">
        <v>0</v>
      </c>
      <c r="AZ8" s="54">
        <v>156</v>
      </c>
      <c r="BA8" s="54">
        <v>0</v>
      </c>
    </row>
    <row r="9" spans="1:53" ht="15" x14ac:dyDescent="0.2">
      <c r="A9" s="10" t="s">
        <v>23</v>
      </c>
      <c r="B9" s="54">
        <v>0</v>
      </c>
      <c r="C9" s="54">
        <v>794</v>
      </c>
      <c r="D9" s="54"/>
      <c r="E9" s="54">
        <v>0</v>
      </c>
      <c r="F9" s="54">
        <v>0</v>
      </c>
      <c r="G9" s="54">
        <v>0</v>
      </c>
      <c r="H9" s="54">
        <v>9</v>
      </c>
      <c r="I9" s="54">
        <v>123</v>
      </c>
      <c r="J9" s="54">
        <v>0</v>
      </c>
      <c r="K9" s="54">
        <v>17</v>
      </c>
      <c r="L9" s="54">
        <v>0</v>
      </c>
      <c r="M9" s="54">
        <v>107</v>
      </c>
      <c r="N9" s="54">
        <v>3913</v>
      </c>
      <c r="O9" s="54">
        <v>71</v>
      </c>
      <c r="P9" s="54">
        <v>66</v>
      </c>
      <c r="Q9" s="54">
        <v>706</v>
      </c>
      <c r="R9" s="54">
        <v>89</v>
      </c>
      <c r="S9" s="54">
        <v>0</v>
      </c>
      <c r="T9" s="54">
        <v>213</v>
      </c>
      <c r="U9" s="54">
        <v>124</v>
      </c>
      <c r="V9" s="54">
        <v>3347</v>
      </c>
      <c r="W9" s="54">
        <v>433</v>
      </c>
      <c r="X9" s="54">
        <v>20</v>
      </c>
      <c r="Y9" s="54">
        <v>0</v>
      </c>
      <c r="Z9" s="54">
        <v>11</v>
      </c>
      <c r="AA9" s="54">
        <v>46</v>
      </c>
      <c r="AB9" s="54">
        <v>1861</v>
      </c>
      <c r="AC9" s="54">
        <v>182</v>
      </c>
      <c r="AD9" s="54">
        <v>207</v>
      </c>
      <c r="AE9" s="54">
        <v>96</v>
      </c>
      <c r="AF9" s="54">
        <v>9</v>
      </c>
      <c r="AG9" s="54">
        <v>79</v>
      </c>
      <c r="AH9" s="54">
        <v>2682</v>
      </c>
      <c r="AI9" s="54">
        <v>10</v>
      </c>
      <c r="AJ9" s="54">
        <v>0</v>
      </c>
      <c r="AK9" s="54">
        <v>29</v>
      </c>
      <c r="AL9" s="54">
        <v>9</v>
      </c>
      <c r="AM9" s="54">
        <v>0</v>
      </c>
      <c r="AN9" s="54">
        <v>0</v>
      </c>
      <c r="AO9" s="54">
        <v>353</v>
      </c>
      <c r="AP9" s="54">
        <v>433</v>
      </c>
      <c r="AQ9" s="54">
        <v>189</v>
      </c>
      <c r="AR9" s="54">
        <v>0</v>
      </c>
      <c r="AS9" s="54">
        <v>0</v>
      </c>
      <c r="AT9" s="54">
        <v>0</v>
      </c>
      <c r="AU9" s="54">
        <v>9</v>
      </c>
      <c r="AV9" s="54">
        <v>0</v>
      </c>
      <c r="AW9" s="54">
        <v>0</v>
      </c>
      <c r="AX9" s="54">
        <v>0</v>
      </c>
      <c r="AY9" s="54">
        <v>0</v>
      </c>
      <c r="AZ9" s="54">
        <v>0</v>
      </c>
      <c r="BA9" s="54">
        <v>0</v>
      </c>
    </row>
    <row r="10" spans="1:53" ht="15" x14ac:dyDescent="0.2">
      <c r="A10" s="10" t="s">
        <v>24</v>
      </c>
      <c r="B10" s="54">
        <v>53</v>
      </c>
      <c r="C10" s="54">
        <v>6227</v>
      </c>
      <c r="D10" s="54"/>
      <c r="E10" s="54">
        <v>10</v>
      </c>
      <c r="F10" s="54">
        <v>3598</v>
      </c>
      <c r="G10" s="54">
        <v>139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4">
        <v>0</v>
      </c>
      <c r="AK10" s="54">
        <v>0</v>
      </c>
      <c r="AL10" s="54">
        <v>0</v>
      </c>
      <c r="AM10" s="54">
        <v>0</v>
      </c>
      <c r="AN10" s="54">
        <v>0</v>
      </c>
      <c r="AO10" s="54">
        <v>0</v>
      </c>
      <c r="AP10" s="54">
        <v>0</v>
      </c>
      <c r="AQ10" s="54">
        <v>0</v>
      </c>
      <c r="AR10" s="54">
        <v>0</v>
      </c>
      <c r="AS10" s="54">
        <v>0</v>
      </c>
      <c r="AT10" s="54">
        <v>18</v>
      </c>
      <c r="AU10" s="54">
        <v>201</v>
      </c>
      <c r="AV10" s="54">
        <v>0</v>
      </c>
      <c r="AW10" s="54">
        <v>0</v>
      </c>
      <c r="AX10" s="54">
        <v>0</v>
      </c>
      <c r="AY10" s="54">
        <v>0</v>
      </c>
      <c r="AZ10" s="54">
        <v>11</v>
      </c>
      <c r="BA10" s="54">
        <v>0</v>
      </c>
    </row>
    <row r="11" spans="1:53" ht="15" x14ac:dyDescent="0.2">
      <c r="A11" s="10" t="s">
        <v>25</v>
      </c>
      <c r="B11" s="54">
        <v>6</v>
      </c>
      <c r="C11" s="54">
        <v>551</v>
      </c>
      <c r="D11" s="54"/>
      <c r="E11" s="54">
        <v>1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4">
        <v>0</v>
      </c>
      <c r="AK11" s="54">
        <v>0</v>
      </c>
      <c r="AL11" s="54">
        <v>0</v>
      </c>
      <c r="AM11" s="54">
        <v>0</v>
      </c>
      <c r="AN11" s="54">
        <v>0</v>
      </c>
      <c r="AO11" s="54">
        <v>0</v>
      </c>
      <c r="AP11" s="54">
        <v>0</v>
      </c>
      <c r="AQ11" s="54">
        <v>0</v>
      </c>
      <c r="AR11" s="54">
        <v>0</v>
      </c>
      <c r="AS11" s="54">
        <v>0</v>
      </c>
      <c r="AT11" s="54">
        <v>2</v>
      </c>
      <c r="AU11" s="54">
        <v>30</v>
      </c>
      <c r="AV11" s="54">
        <v>6</v>
      </c>
      <c r="AW11" s="54">
        <v>0</v>
      </c>
      <c r="AX11" s="54">
        <v>0</v>
      </c>
      <c r="AY11" s="54">
        <v>0</v>
      </c>
      <c r="AZ11" s="54">
        <v>3</v>
      </c>
      <c r="BA11" s="54">
        <v>0</v>
      </c>
    </row>
    <row r="12" spans="1:53" ht="15" x14ac:dyDescent="0.2">
      <c r="A12" s="10" t="s">
        <v>26</v>
      </c>
      <c r="B12" s="54">
        <v>360</v>
      </c>
      <c r="C12" s="54">
        <v>13630</v>
      </c>
      <c r="D12" s="54"/>
      <c r="E12" s="54">
        <v>0</v>
      </c>
      <c r="F12" s="54">
        <v>0</v>
      </c>
      <c r="G12" s="54">
        <v>0</v>
      </c>
      <c r="H12" s="54">
        <v>0</v>
      </c>
      <c r="I12" s="54">
        <v>12</v>
      </c>
      <c r="J12" s="54">
        <v>0</v>
      </c>
      <c r="K12" s="54">
        <v>0</v>
      </c>
      <c r="L12" s="54">
        <v>0</v>
      </c>
      <c r="M12" s="54">
        <v>13</v>
      </c>
      <c r="N12" s="54">
        <v>378</v>
      </c>
      <c r="O12" s="54">
        <v>15</v>
      </c>
      <c r="P12" s="54">
        <v>0</v>
      </c>
      <c r="Q12" s="54">
        <v>137</v>
      </c>
      <c r="R12" s="54">
        <v>0</v>
      </c>
      <c r="S12" s="54">
        <v>0</v>
      </c>
      <c r="T12" s="54">
        <v>0</v>
      </c>
      <c r="U12" s="54">
        <v>14</v>
      </c>
      <c r="V12" s="54">
        <v>360</v>
      </c>
      <c r="W12" s="54">
        <v>69</v>
      </c>
      <c r="X12" s="54">
        <v>0</v>
      </c>
      <c r="Y12" s="54">
        <v>0</v>
      </c>
      <c r="Z12" s="54">
        <v>0</v>
      </c>
      <c r="AA12" s="54">
        <v>0</v>
      </c>
      <c r="AB12" s="54">
        <v>267</v>
      </c>
      <c r="AC12" s="54">
        <v>31</v>
      </c>
      <c r="AD12" s="54">
        <v>32</v>
      </c>
      <c r="AE12" s="54">
        <v>18</v>
      </c>
      <c r="AF12" s="54">
        <v>0</v>
      </c>
      <c r="AG12" s="54">
        <v>0</v>
      </c>
      <c r="AH12" s="54">
        <v>334</v>
      </c>
      <c r="AI12" s="54">
        <v>0</v>
      </c>
      <c r="AJ12" s="54">
        <v>0</v>
      </c>
      <c r="AK12" s="54">
        <v>0</v>
      </c>
      <c r="AL12" s="54">
        <v>0</v>
      </c>
      <c r="AM12" s="54">
        <v>0</v>
      </c>
      <c r="AN12" s="54">
        <v>0</v>
      </c>
      <c r="AO12" s="54">
        <v>0</v>
      </c>
      <c r="AP12" s="54">
        <v>61</v>
      </c>
      <c r="AQ12" s="54">
        <v>13</v>
      </c>
      <c r="AR12" s="54">
        <v>11</v>
      </c>
      <c r="AS12" s="54">
        <v>0</v>
      </c>
      <c r="AT12" s="54">
        <v>74</v>
      </c>
      <c r="AU12" s="54">
        <v>155</v>
      </c>
      <c r="AV12" s="54">
        <v>0</v>
      </c>
      <c r="AW12" s="54">
        <v>0</v>
      </c>
      <c r="AX12" s="54">
        <v>0</v>
      </c>
      <c r="AY12" s="54">
        <v>0</v>
      </c>
      <c r="AZ12" s="54">
        <v>173</v>
      </c>
      <c r="BA12" s="54">
        <v>0</v>
      </c>
    </row>
    <row r="13" spans="1:53" ht="15" x14ac:dyDescent="0.2">
      <c r="A13" s="10" t="s">
        <v>27</v>
      </c>
      <c r="B13" s="55">
        <v>51</v>
      </c>
      <c r="C13" s="55">
        <v>9006</v>
      </c>
      <c r="D13" s="55"/>
      <c r="E13" s="54">
        <v>5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54">
        <v>0</v>
      </c>
      <c r="AP13" s="54">
        <v>0</v>
      </c>
      <c r="AQ13" s="54">
        <v>0</v>
      </c>
      <c r="AR13" s="54">
        <v>0</v>
      </c>
      <c r="AS13" s="54">
        <v>0</v>
      </c>
      <c r="AT13" s="54">
        <v>0</v>
      </c>
      <c r="AU13" s="54">
        <v>159</v>
      </c>
      <c r="AV13" s="54">
        <v>0</v>
      </c>
      <c r="AW13" s="54">
        <v>0</v>
      </c>
      <c r="AX13" s="54">
        <v>0</v>
      </c>
      <c r="AY13" s="54">
        <v>0</v>
      </c>
      <c r="AZ13" s="54">
        <v>67</v>
      </c>
      <c r="BA13" s="54">
        <v>0</v>
      </c>
    </row>
    <row r="14" spans="1:53" ht="16" thickBot="1" x14ac:dyDescent="0.25">
      <c r="A14" s="5" t="s">
        <v>28</v>
      </c>
      <c r="B14" s="53">
        <v>342</v>
      </c>
      <c r="C14" s="53">
        <v>3895</v>
      </c>
      <c r="D14" s="53"/>
      <c r="E14" s="53">
        <v>0</v>
      </c>
      <c r="F14" s="53">
        <v>0</v>
      </c>
      <c r="G14" s="53">
        <v>0</v>
      </c>
      <c r="H14" s="53">
        <v>0</v>
      </c>
      <c r="I14" s="53">
        <v>34</v>
      </c>
      <c r="J14" s="53">
        <v>6</v>
      </c>
      <c r="K14" s="53">
        <v>0</v>
      </c>
      <c r="L14" s="53">
        <v>528</v>
      </c>
      <c r="M14" s="53">
        <v>57</v>
      </c>
      <c r="N14" s="53">
        <v>839</v>
      </c>
      <c r="O14" s="53">
        <v>25</v>
      </c>
      <c r="P14" s="53">
        <v>20</v>
      </c>
      <c r="Q14" s="53">
        <v>174</v>
      </c>
      <c r="R14" s="53">
        <v>21</v>
      </c>
      <c r="S14" s="53">
        <v>19</v>
      </c>
      <c r="T14" s="53">
        <v>18</v>
      </c>
      <c r="U14" s="53">
        <v>57</v>
      </c>
      <c r="V14" s="53">
        <v>2465</v>
      </c>
      <c r="W14" s="53">
        <v>95</v>
      </c>
      <c r="X14" s="53">
        <v>13</v>
      </c>
      <c r="Y14" s="53">
        <v>8</v>
      </c>
      <c r="Z14" s="53">
        <v>6</v>
      </c>
      <c r="AA14" s="53">
        <v>20</v>
      </c>
      <c r="AB14" s="53">
        <v>684</v>
      </c>
      <c r="AC14" s="53">
        <v>130</v>
      </c>
      <c r="AD14" s="53">
        <v>140</v>
      </c>
      <c r="AE14" s="53">
        <v>80</v>
      </c>
      <c r="AF14" s="53">
        <v>7</v>
      </c>
      <c r="AG14" s="53">
        <v>22</v>
      </c>
      <c r="AH14" s="53">
        <v>964</v>
      </c>
      <c r="AI14" s="53">
        <v>0</v>
      </c>
      <c r="AJ14" s="53">
        <v>353</v>
      </c>
      <c r="AK14" s="53">
        <v>16</v>
      </c>
      <c r="AL14" s="53">
        <v>9</v>
      </c>
      <c r="AM14" s="53">
        <v>81</v>
      </c>
      <c r="AN14" s="53">
        <v>34</v>
      </c>
      <c r="AO14" s="53">
        <v>23</v>
      </c>
      <c r="AP14" s="53">
        <v>165</v>
      </c>
      <c r="AQ14" s="53">
        <v>78</v>
      </c>
      <c r="AR14" s="53">
        <v>61</v>
      </c>
      <c r="AS14" s="53">
        <v>7</v>
      </c>
      <c r="AT14" s="53">
        <v>11</v>
      </c>
      <c r="AU14" s="53">
        <v>69</v>
      </c>
      <c r="AV14" s="53">
        <v>0</v>
      </c>
      <c r="AW14" s="53">
        <v>0</v>
      </c>
      <c r="AX14" s="53">
        <v>0</v>
      </c>
      <c r="AY14" s="53">
        <v>0</v>
      </c>
      <c r="AZ14" s="53">
        <v>79</v>
      </c>
      <c r="BA14" s="53">
        <v>0</v>
      </c>
    </row>
    <row r="15" spans="1:53" ht="15" x14ac:dyDescent="0.2">
      <c r="B15" s="54">
        <f>SUM(B3:B14)</f>
        <v>9071</v>
      </c>
      <c r="C15" s="54">
        <f t="shared" ref="C15:BA15" si="0">SUM(C3:C14)</f>
        <v>147862</v>
      </c>
      <c r="D15" s="54"/>
      <c r="E15" s="54">
        <f t="shared" si="0"/>
        <v>22</v>
      </c>
      <c r="F15" s="54">
        <f t="shared" si="0"/>
        <v>5059</v>
      </c>
      <c r="G15" s="54">
        <f t="shared" si="0"/>
        <v>139</v>
      </c>
      <c r="H15" s="54">
        <f t="shared" si="0"/>
        <v>9</v>
      </c>
      <c r="I15" s="54">
        <f t="shared" si="0"/>
        <v>169</v>
      </c>
      <c r="J15" s="54">
        <f t="shared" si="0"/>
        <v>6</v>
      </c>
      <c r="K15" s="54">
        <f t="shared" si="0"/>
        <v>17</v>
      </c>
      <c r="L15" s="54">
        <f t="shared" si="0"/>
        <v>528</v>
      </c>
      <c r="M15" s="54">
        <f t="shared" si="0"/>
        <v>177</v>
      </c>
      <c r="N15" s="54">
        <f t="shared" si="0"/>
        <v>5130</v>
      </c>
      <c r="O15" s="54">
        <f t="shared" si="0"/>
        <v>111</v>
      </c>
      <c r="P15" s="54">
        <f t="shared" si="0"/>
        <v>86</v>
      </c>
      <c r="Q15" s="54">
        <f t="shared" si="0"/>
        <v>1017</v>
      </c>
      <c r="R15" s="54">
        <f t="shared" si="0"/>
        <v>110</v>
      </c>
      <c r="S15" s="54">
        <f t="shared" si="0"/>
        <v>19</v>
      </c>
      <c r="T15" s="54">
        <f t="shared" si="0"/>
        <v>231</v>
      </c>
      <c r="U15" s="54">
        <f t="shared" si="0"/>
        <v>195</v>
      </c>
      <c r="V15" s="54">
        <f t="shared" si="0"/>
        <v>6172</v>
      </c>
      <c r="W15" s="54">
        <f t="shared" si="0"/>
        <v>597</v>
      </c>
      <c r="X15" s="54">
        <f t="shared" si="0"/>
        <v>33</v>
      </c>
      <c r="Y15" s="54">
        <f t="shared" si="0"/>
        <v>8</v>
      </c>
      <c r="Z15" s="54">
        <f t="shared" si="0"/>
        <v>17</v>
      </c>
      <c r="AA15" s="54">
        <f t="shared" si="0"/>
        <v>66</v>
      </c>
      <c r="AB15" s="54">
        <f t="shared" si="0"/>
        <v>2812</v>
      </c>
      <c r="AC15" s="54">
        <f t="shared" si="0"/>
        <v>343</v>
      </c>
      <c r="AD15" s="54">
        <f t="shared" si="0"/>
        <v>379</v>
      </c>
      <c r="AE15" s="54">
        <f t="shared" si="0"/>
        <v>194</v>
      </c>
      <c r="AF15" s="54">
        <f t="shared" si="0"/>
        <v>16</v>
      </c>
      <c r="AG15" s="54">
        <f t="shared" si="0"/>
        <v>101</v>
      </c>
      <c r="AH15" s="54">
        <f t="shared" si="0"/>
        <v>3980</v>
      </c>
      <c r="AI15" s="54">
        <f t="shared" si="0"/>
        <v>10</v>
      </c>
      <c r="AJ15" s="54">
        <f t="shared" si="0"/>
        <v>353</v>
      </c>
      <c r="AK15" s="54">
        <f t="shared" si="0"/>
        <v>45</v>
      </c>
      <c r="AL15" s="54">
        <f t="shared" si="0"/>
        <v>18</v>
      </c>
      <c r="AM15" s="54">
        <f t="shared" si="0"/>
        <v>454</v>
      </c>
      <c r="AN15" s="54">
        <f t="shared" si="0"/>
        <v>34</v>
      </c>
      <c r="AO15" s="54">
        <f t="shared" si="0"/>
        <v>376</v>
      </c>
      <c r="AP15" s="54">
        <f t="shared" si="0"/>
        <v>659</v>
      </c>
      <c r="AQ15" s="54">
        <f t="shared" si="0"/>
        <v>280</v>
      </c>
      <c r="AR15" s="54">
        <f t="shared" si="0"/>
        <v>72</v>
      </c>
      <c r="AS15" s="54">
        <f t="shared" si="0"/>
        <v>7</v>
      </c>
      <c r="AT15" s="54">
        <f t="shared" si="0"/>
        <v>1388</v>
      </c>
      <c r="AU15" s="54">
        <f t="shared" si="0"/>
        <v>4917</v>
      </c>
      <c r="AV15" s="54">
        <f t="shared" si="0"/>
        <v>201</v>
      </c>
      <c r="AW15" s="54">
        <f t="shared" si="0"/>
        <v>8</v>
      </c>
      <c r="AX15" s="54">
        <f t="shared" si="0"/>
        <v>1297</v>
      </c>
      <c r="AY15" s="54">
        <f t="shared" si="0"/>
        <v>292</v>
      </c>
      <c r="AZ15" s="54">
        <f t="shared" si="0"/>
        <v>2045</v>
      </c>
      <c r="BA15" s="54">
        <f t="shared" si="0"/>
        <v>48</v>
      </c>
    </row>
    <row r="16" spans="1:53" s="57" customFormat="1" ht="39" x14ac:dyDescent="0.15">
      <c r="B16" s="67"/>
      <c r="C16" s="67"/>
      <c r="D16" s="67"/>
      <c r="E16" s="67" t="s">
        <v>368</v>
      </c>
      <c r="F16" s="67" t="s">
        <v>369</v>
      </c>
      <c r="G16" s="67" t="s">
        <v>369</v>
      </c>
      <c r="H16" s="67" t="s">
        <v>369</v>
      </c>
      <c r="I16" s="67" t="s">
        <v>369</v>
      </c>
      <c r="J16" s="67" t="s">
        <v>369</v>
      </c>
      <c r="K16" s="67" t="s">
        <v>369</v>
      </c>
      <c r="L16" s="67" t="s">
        <v>369</v>
      </c>
      <c r="M16" s="67" t="s">
        <v>369</v>
      </c>
      <c r="N16" s="67" t="s">
        <v>369</v>
      </c>
      <c r="O16" s="67" t="s">
        <v>369</v>
      </c>
      <c r="P16" s="67" t="s">
        <v>369</v>
      </c>
      <c r="Q16" s="67" t="s">
        <v>369</v>
      </c>
      <c r="R16" s="67" t="s">
        <v>369</v>
      </c>
      <c r="S16" s="67" t="s">
        <v>369</v>
      </c>
      <c r="T16" s="67" t="s">
        <v>369</v>
      </c>
      <c r="U16" s="67" t="s">
        <v>369</v>
      </c>
      <c r="V16" s="67" t="s">
        <v>369</v>
      </c>
      <c r="W16" s="67" t="s">
        <v>369</v>
      </c>
      <c r="X16" s="67" t="s">
        <v>369</v>
      </c>
      <c r="Y16" s="67" t="s">
        <v>369</v>
      </c>
      <c r="Z16" s="67" t="s">
        <v>369</v>
      </c>
      <c r="AA16" s="67" t="s">
        <v>369</v>
      </c>
      <c r="AB16" s="67" t="s">
        <v>369</v>
      </c>
      <c r="AC16" s="67" t="s">
        <v>369</v>
      </c>
      <c r="AD16" s="67" t="s">
        <v>369</v>
      </c>
      <c r="AE16" s="67" t="s">
        <v>369</v>
      </c>
      <c r="AF16" s="67" t="s">
        <v>369</v>
      </c>
      <c r="AG16" s="67" t="s">
        <v>369</v>
      </c>
      <c r="AH16" s="67" t="s">
        <v>369</v>
      </c>
      <c r="AI16" s="67" t="s">
        <v>370</v>
      </c>
      <c r="AJ16" s="67" t="s">
        <v>371</v>
      </c>
      <c r="AK16" s="67" t="s">
        <v>372</v>
      </c>
      <c r="AL16" s="67" t="s">
        <v>372</v>
      </c>
      <c r="AM16" s="67"/>
      <c r="AN16" s="67" t="s">
        <v>373</v>
      </c>
      <c r="AO16" s="67" t="s">
        <v>374</v>
      </c>
      <c r="AP16" s="67" t="s">
        <v>375</v>
      </c>
      <c r="AQ16" s="67" t="s">
        <v>376</v>
      </c>
      <c r="AR16" s="67" t="s">
        <v>377</v>
      </c>
      <c r="AS16" s="67" t="s">
        <v>378</v>
      </c>
      <c r="AT16" s="67" t="s">
        <v>379</v>
      </c>
      <c r="AU16" s="67" t="s">
        <v>380</v>
      </c>
      <c r="AV16" s="67" t="s">
        <v>381</v>
      </c>
      <c r="AW16" s="67" t="s">
        <v>387</v>
      </c>
      <c r="AX16" s="67" t="s">
        <v>387</v>
      </c>
      <c r="AY16" s="67" t="s">
        <v>387</v>
      </c>
      <c r="AZ16" s="67" t="s">
        <v>382</v>
      </c>
      <c r="BA16" s="67" t="s">
        <v>387</v>
      </c>
    </row>
  </sheetData>
  <mergeCells count="2">
    <mergeCell ref="B1:C1"/>
    <mergeCell ref="E1:BA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Merge and Dereplication Data</vt:lpstr>
      <vt:lpstr>23S Exact Matches (original)</vt:lpstr>
      <vt:lpstr>23S Exact Matches (&gt;0.05%) </vt:lpstr>
      <vt:lpstr>ITS_Exact Matches (original)</vt:lpstr>
      <vt:lpstr>ITS_Exact Matches (&gt;0.05%)</vt:lpstr>
      <vt:lpstr>LSU_Exact_Matches (original)</vt:lpstr>
      <vt:lpstr>LSU_Exact_Matches (&gt;0.05%)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Xav</cp:lastModifiedBy>
  <cp:revision>17</cp:revision>
  <dcterms:created xsi:type="dcterms:W3CDTF">2016-03-11T04:01:41Z</dcterms:created>
  <dcterms:modified xsi:type="dcterms:W3CDTF">2018-09-01T08:17:19Z</dcterms:modified>
  <cp:category/>
  <cp:contentStatus/>
</cp:coreProperties>
</file>