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jinw2/Dropbox/VCRF2018/Stem_Cells_Translational_Medicine2018/Manuscript_PeerJ/"/>
    </mc:Choice>
  </mc:AlternateContent>
  <xr:revisionPtr revIDLastSave="0" documentId="10_ncr:8100000_{64DF0011-5E51-7249-80D0-5806F560360C}" xr6:coauthVersionLast="34" xr6:coauthVersionMax="34" xr10:uidLastSave="{00000000-0000-0000-0000-000000000000}"/>
  <bookViews>
    <workbookView xWindow="0" yWindow="460" windowWidth="33600" windowHeight="18360" xr2:uid="{00000000-000D-0000-FFFF-FFFF00000000}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0" i="2" l="1"/>
  <c r="V20" i="2"/>
  <c r="R20" i="2"/>
  <c r="Q20" i="2"/>
  <c r="W19" i="2"/>
  <c r="V19" i="2"/>
  <c r="R19" i="2"/>
  <c r="Q19" i="2"/>
  <c r="W18" i="2"/>
  <c r="V18" i="2"/>
  <c r="R18" i="2"/>
  <c r="Q18" i="2"/>
  <c r="V17" i="2"/>
  <c r="R17" i="2"/>
  <c r="Q17" i="2"/>
  <c r="W16" i="2"/>
  <c r="V16" i="2"/>
  <c r="R16" i="2"/>
  <c r="Q16" i="2"/>
  <c r="W15" i="2"/>
  <c r="V15" i="2"/>
  <c r="R15" i="2"/>
  <c r="Q15" i="2"/>
  <c r="K20" i="2"/>
  <c r="J20" i="2"/>
  <c r="F20" i="2"/>
  <c r="E20" i="2"/>
  <c r="K19" i="2"/>
  <c r="J19" i="2"/>
  <c r="F19" i="2"/>
  <c r="E19" i="2"/>
  <c r="K18" i="2"/>
  <c r="J18" i="2"/>
  <c r="F18" i="2"/>
  <c r="E18" i="2"/>
  <c r="K17" i="2"/>
  <c r="J17" i="2"/>
  <c r="F17" i="2"/>
  <c r="E17" i="2"/>
  <c r="K16" i="2"/>
  <c r="J16" i="2"/>
  <c r="F16" i="2"/>
  <c r="E16" i="2"/>
  <c r="N6" i="2"/>
  <c r="N5" i="2"/>
  <c r="N4" i="2"/>
  <c r="J38" i="2" l="1"/>
  <c r="I38" i="2"/>
  <c r="G38" i="2"/>
  <c r="C38" i="2"/>
  <c r="H38" i="2"/>
  <c r="D38" i="2"/>
  <c r="B38" i="2"/>
  <c r="B15" i="2"/>
  <c r="H15" i="2"/>
  <c r="I15" i="2"/>
  <c r="C15" i="2"/>
  <c r="D15" i="2"/>
  <c r="E38" i="2"/>
  <c r="G15" i="2"/>
  <c r="J15" i="2" l="1"/>
  <c r="E15" i="2"/>
</calcChain>
</file>

<file path=xl/sharedStrings.xml><?xml version="1.0" encoding="utf-8"?>
<sst xmlns="http://schemas.openxmlformats.org/spreadsheetml/2006/main" count="87" uniqueCount="24">
  <si>
    <t>Liver</t>
  </si>
  <si>
    <t>Normal</t>
  </si>
  <si>
    <t>I/R</t>
  </si>
  <si>
    <t>Blood</t>
  </si>
  <si>
    <t>Stdev</t>
  </si>
  <si>
    <t>Mass [kg]</t>
  </si>
  <si>
    <t>Fraction of body weight</t>
  </si>
  <si>
    <t>Time [h]</t>
  </si>
  <si>
    <t>Liver [pg/mL protein]</t>
  </si>
  <si>
    <t>Serum [pg/mL protein]</t>
  </si>
  <si>
    <t>Body</t>
  </si>
  <si>
    <t>-</t>
  </si>
  <si>
    <t>Lung</t>
  </si>
  <si>
    <t>BLOOD</t>
  </si>
  <si>
    <t>MSCs (IC=5e5)</t>
  </si>
  <si>
    <t>Time (h)</t>
  </si>
  <si>
    <t>Ave</t>
  </si>
  <si>
    <t>LIVER</t>
  </si>
  <si>
    <t>Time</t>
  </si>
  <si>
    <t>STDEV</t>
  </si>
  <si>
    <t>MSCs (IC=1.5e6)</t>
  </si>
  <si>
    <t>IR</t>
  </si>
  <si>
    <t>24-h hypoxia MSC (IC=5e5)</t>
  </si>
  <si>
    <t>CXCL12 with I/R liver condition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</si>
</sst>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rgb="FF000000"/>
      <name val="Calibri (Body)_x0000_"/>
    </font>
    <font>
      <sz val="16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11" fontId="0" fillId="0" borderId="0" xfId="0" applyNumberFormat="1"/>
    <xf numFmtId="0" fontId="2" fillId="0" borderId="0" xfId="0" applyFont="1"/>
    <xf numFmtId="0" fontId="3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1" fillId="0" borderId="0" xfId="0" applyFont="1"/>
    <xf numFmtId="0" fontId="5" fillId="0" borderId="0" xfId="0" applyFont="1"/>
    <xf numFmtId="0" fontId="2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1" fontId="2" fillId="2" borderId="0" xfId="0" applyNumberFormat="1" applyFont="1" applyFill="1" applyAlignment="1">
      <alignment horizontal="left" vertical="center"/>
    </xf>
    <xf numFmtId="11" fontId="2" fillId="3" borderId="0" xfId="0" applyNumberFormat="1" applyFont="1" applyFill="1" applyAlignment="1">
      <alignment horizontal="left" vertical="center"/>
    </xf>
    <xf numFmtId="11" fontId="2" fillId="2" borderId="3" xfId="0" applyNumberFormat="1" applyFont="1" applyFill="1" applyBorder="1" applyAlignment="1">
      <alignment horizontal="left" vertical="center"/>
    </xf>
    <xf numFmtId="11" fontId="2" fillId="3" borderId="3" xfId="0" applyNumberFormat="1" applyFont="1" applyFill="1" applyBorder="1" applyAlignment="1">
      <alignment horizontal="left" vertical="center"/>
    </xf>
    <xf numFmtId="11" fontId="2" fillId="3" borderId="3" xfId="0" applyNumberFormat="1" applyFont="1" applyFill="1" applyBorder="1" applyAlignment="1">
      <alignment horizontal="left"/>
    </xf>
    <xf numFmtId="11" fontId="4" fillId="2" borderId="3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1" fontId="2" fillId="0" borderId="0" xfId="0" applyNumberFormat="1" applyFont="1" applyFill="1" applyBorder="1" applyAlignment="1">
      <alignment horizontal="left" vertical="center"/>
    </xf>
    <xf numFmtId="11" fontId="4" fillId="0" borderId="0" xfId="0" applyNumberFormat="1" applyFont="1" applyFill="1" applyBorder="1" applyAlignment="1">
      <alignment horizontal="left" vertical="center"/>
    </xf>
    <xf numFmtId="11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/>
    <xf numFmtId="0" fontId="0" fillId="0" borderId="0" xfId="0" applyFill="1"/>
    <xf numFmtId="0" fontId="0" fillId="0" borderId="0" xfId="0" applyFont="1"/>
    <xf numFmtId="0" fontId="1" fillId="0" borderId="3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/>
    <xf numFmtId="0" fontId="1" fillId="0" borderId="0" xfId="0" applyFont="1" applyBorder="1"/>
    <xf numFmtId="0" fontId="1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1" fillId="3" borderId="3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/>
    <xf numFmtId="0" fontId="4" fillId="3" borderId="3" xfId="0" applyFont="1" applyFill="1" applyBorder="1" applyAlignment="1">
      <alignment horizontal="left" vertical="center"/>
    </xf>
    <xf numFmtId="11" fontId="2" fillId="3" borderId="3" xfId="0" applyNumberFormat="1" applyFont="1" applyFill="1" applyBorder="1"/>
    <xf numFmtId="11" fontId="4" fillId="3" borderId="3" xfId="0" applyNumberFormat="1" applyFont="1" applyFill="1" applyBorder="1" applyAlignment="1">
      <alignment horizontal="left" vertical="center"/>
    </xf>
    <xf numFmtId="0" fontId="6" fillId="0" borderId="0" xfId="0" applyFont="1"/>
    <xf numFmtId="0" fontId="1" fillId="3" borderId="3" xfId="0" applyFont="1" applyFill="1" applyBorder="1" applyAlignment="1">
      <alignment wrapText="1"/>
    </xf>
    <xf numFmtId="0" fontId="4" fillId="3" borderId="3" xfId="0" applyFont="1" applyFill="1" applyBorder="1" applyAlignment="1">
      <alignment horizontal="left"/>
    </xf>
    <xf numFmtId="0" fontId="2" fillId="3" borderId="3" xfId="0" applyFont="1" applyFill="1" applyBorder="1"/>
    <xf numFmtId="11" fontId="2" fillId="2" borderId="3" xfId="0" applyNumberFormat="1" applyFont="1" applyFill="1" applyBorder="1"/>
    <xf numFmtId="11" fontId="7" fillId="3" borderId="3" xfId="0" applyNumberFormat="1" applyFont="1" applyFill="1" applyBorder="1" applyAlignment="1">
      <alignment horizontal="left" vertical="center"/>
    </xf>
    <xf numFmtId="0" fontId="2" fillId="2" borderId="3" xfId="0" applyFont="1" applyFill="1" applyBorder="1"/>
    <xf numFmtId="11" fontId="8" fillId="3" borderId="3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11EF8-96DB-9546-8828-2B21D4C1D785}">
  <dimension ref="A1:W59"/>
  <sheetViews>
    <sheetView tabSelected="1" workbookViewId="0">
      <selection activeCell="T9" sqref="T9"/>
    </sheetView>
  </sheetViews>
  <sheetFormatPr baseColWidth="10" defaultRowHeight="15"/>
  <cols>
    <col min="1" max="1" width="16.5" customWidth="1"/>
    <col min="2" max="2" width="13.33203125" bestFit="1" customWidth="1"/>
    <col min="3" max="4" width="11.33203125" bestFit="1" customWidth="1"/>
    <col min="5" max="6" width="11.1640625" bestFit="1" customWidth="1"/>
    <col min="7" max="7" width="11.33203125" bestFit="1" customWidth="1"/>
    <col min="8" max="8" width="11.5" customWidth="1"/>
    <col min="9" max="9" width="11.6640625" customWidth="1"/>
    <col min="10" max="11" width="11.1640625" bestFit="1" customWidth="1"/>
    <col min="13" max="13" width="13.83203125" customWidth="1"/>
    <col min="14" max="16" width="13.33203125" bestFit="1" customWidth="1"/>
    <col min="17" max="23" width="11.1640625" bestFit="1" customWidth="1"/>
  </cols>
  <sheetData>
    <row r="1" spans="1:23" ht="21">
      <c r="A1" s="31" t="s">
        <v>23</v>
      </c>
      <c r="B1" s="31"/>
      <c r="C1" s="31"/>
      <c r="D1" s="31"/>
      <c r="E1" s="31"/>
      <c r="F1" s="2"/>
    </row>
    <row r="2" spans="1:23" ht="38" customHeight="1">
      <c r="A2" s="56" t="s">
        <v>7</v>
      </c>
      <c r="B2" s="55" t="s">
        <v>9</v>
      </c>
      <c r="C2" s="55"/>
      <c r="D2" s="55"/>
      <c r="E2" s="55"/>
      <c r="F2" s="55"/>
      <c r="G2" s="55" t="s">
        <v>8</v>
      </c>
      <c r="H2" s="55"/>
      <c r="I2" s="55"/>
      <c r="J2" s="55"/>
      <c r="K2" s="55"/>
      <c r="M2" s="3"/>
      <c r="N2" s="4" t="s">
        <v>5</v>
      </c>
      <c r="O2" s="64" t="s">
        <v>6</v>
      </c>
      <c r="P2" s="65"/>
    </row>
    <row r="3" spans="1:23" ht="25" customHeight="1">
      <c r="A3" s="56"/>
      <c r="B3" s="12">
        <v>1</v>
      </c>
      <c r="C3" s="12">
        <v>2</v>
      </c>
      <c r="D3" s="12">
        <v>3</v>
      </c>
      <c r="E3" s="40" t="s">
        <v>16</v>
      </c>
      <c r="F3" s="40" t="s">
        <v>4</v>
      </c>
      <c r="G3" s="34">
        <v>1</v>
      </c>
      <c r="H3" s="34">
        <v>2</v>
      </c>
      <c r="I3" s="34">
        <v>3</v>
      </c>
      <c r="J3" s="40" t="s">
        <v>16</v>
      </c>
      <c r="K3" s="35" t="s">
        <v>4</v>
      </c>
      <c r="M3" s="4" t="s">
        <v>10</v>
      </c>
      <c r="N3" s="5">
        <v>0.02</v>
      </c>
      <c r="O3" s="47" t="s">
        <v>11</v>
      </c>
      <c r="P3" s="48"/>
    </row>
    <row r="4" spans="1:23" ht="21">
      <c r="A4" s="6">
        <v>0.5</v>
      </c>
      <c r="B4" s="42">
        <v>88</v>
      </c>
      <c r="C4" s="42">
        <v>72</v>
      </c>
      <c r="D4" s="42">
        <v>92</v>
      </c>
      <c r="E4" s="41">
        <v>84</v>
      </c>
      <c r="F4" s="42">
        <v>10.583005244258363</v>
      </c>
      <c r="G4" s="42">
        <v>490</v>
      </c>
      <c r="H4" s="42">
        <v>475</v>
      </c>
      <c r="I4" s="42">
        <v>565</v>
      </c>
      <c r="J4" s="41">
        <v>510</v>
      </c>
      <c r="K4" s="41">
        <v>48.218253804964775</v>
      </c>
      <c r="M4" s="4" t="s">
        <v>0</v>
      </c>
      <c r="N4" s="5">
        <f>N3*O4</f>
        <v>1.1000000000000001E-3</v>
      </c>
      <c r="O4" s="47">
        <v>5.5E-2</v>
      </c>
      <c r="P4" s="48"/>
    </row>
    <row r="5" spans="1:23" ht="21">
      <c r="A5" s="6">
        <v>4</v>
      </c>
      <c r="B5" s="42">
        <v>247</v>
      </c>
      <c r="C5" s="42">
        <v>206</v>
      </c>
      <c r="D5" s="42">
        <v>177</v>
      </c>
      <c r="E5" s="41">
        <v>210</v>
      </c>
      <c r="F5" s="42">
        <v>35.171010790137949</v>
      </c>
      <c r="G5" s="42">
        <v>820</v>
      </c>
      <c r="H5" s="42">
        <v>889</v>
      </c>
      <c r="I5" s="42">
        <v>814</v>
      </c>
      <c r="J5" s="41">
        <v>841</v>
      </c>
      <c r="K5" s="41">
        <v>41.677331968349414</v>
      </c>
      <c r="M5" s="4" t="s">
        <v>3</v>
      </c>
      <c r="N5" s="5">
        <f>N3*O5</f>
        <v>1.7000000000000001E-4</v>
      </c>
      <c r="O5" s="47">
        <v>8.5000000000000006E-3</v>
      </c>
      <c r="P5" s="48"/>
    </row>
    <row r="6" spans="1:23" ht="21">
      <c r="A6" s="6">
        <v>12</v>
      </c>
      <c r="B6" s="42">
        <v>366</v>
      </c>
      <c r="C6" s="42">
        <v>367</v>
      </c>
      <c r="D6" s="42">
        <v>302</v>
      </c>
      <c r="E6" s="41">
        <v>345</v>
      </c>
      <c r="F6" s="42">
        <v>37.242448899072144</v>
      </c>
      <c r="G6" s="42">
        <v>1903</v>
      </c>
      <c r="H6" s="42">
        <v>2250</v>
      </c>
      <c r="I6" s="42">
        <v>1808</v>
      </c>
      <c r="J6" s="41">
        <v>1987</v>
      </c>
      <c r="K6" s="41">
        <v>232.66499521844707</v>
      </c>
      <c r="M6" s="4" t="s">
        <v>12</v>
      </c>
      <c r="N6" s="5">
        <f>N3*O6</f>
        <v>1.4000000000000001E-4</v>
      </c>
      <c r="O6" s="47">
        <v>7.0000000000000001E-3</v>
      </c>
      <c r="P6" s="48"/>
    </row>
    <row r="7" spans="1:23" ht="21">
      <c r="A7" s="6">
        <v>24</v>
      </c>
      <c r="B7" s="42">
        <v>124</v>
      </c>
      <c r="C7" s="42">
        <v>113</v>
      </c>
      <c r="D7" s="42">
        <v>93</v>
      </c>
      <c r="E7" s="41">
        <v>110</v>
      </c>
      <c r="F7" s="42">
        <v>15.716233645501712</v>
      </c>
      <c r="G7" s="42">
        <v>1369</v>
      </c>
      <c r="H7" s="42">
        <v>1448</v>
      </c>
      <c r="I7" s="42">
        <v>1383</v>
      </c>
      <c r="J7" s="41">
        <v>1400</v>
      </c>
      <c r="K7" s="41">
        <v>42.154477816715982</v>
      </c>
      <c r="M7" s="2"/>
    </row>
    <row r="8" spans="1:23" ht="21">
      <c r="A8" s="6">
        <v>48</v>
      </c>
      <c r="B8" s="42">
        <v>122</v>
      </c>
      <c r="C8" s="42">
        <v>99</v>
      </c>
      <c r="D8" s="42">
        <v>82</v>
      </c>
      <c r="E8" s="41">
        <v>101</v>
      </c>
      <c r="F8" s="42">
        <v>20.074859899884732</v>
      </c>
      <c r="G8" s="42">
        <v>780</v>
      </c>
      <c r="H8" s="42">
        <v>829</v>
      </c>
      <c r="I8" s="42">
        <v>941</v>
      </c>
      <c r="J8" s="41">
        <v>850</v>
      </c>
      <c r="K8" s="41">
        <v>82.528782857861174</v>
      </c>
      <c r="M8" s="2"/>
      <c r="N8" s="2"/>
      <c r="O8" s="2"/>
      <c r="P8" s="2"/>
    </row>
    <row r="9" spans="1:23" ht="21">
      <c r="A9" s="2"/>
      <c r="B9" s="2"/>
      <c r="C9" s="2"/>
      <c r="D9" s="2"/>
      <c r="E9" s="2"/>
      <c r="F9" s="2"/>
      <c r="H9" s="2"/>
      <c r="I9" s="2"/>
      <c r="K9" s="1"/>
    </row>
    <row r="10" spans="1:23" ht="21">
      <c r="A10" s="2"/>
      <c r="B10" s="2"/>
      <c r="C10" s="2"/>
      <c r="D10" s="2"/>
      <c r="F10" s="1"/>
      <c r="G10" s="2"/>
      <c r="H10" s="2"/>
      <c r="I10" s="2"/>
    </row>
    <row r="11" spans="1:23" ht="21">
      <c r="A11" s="7" t="s">
        <v>13</v>
      </c>
      <c r="B11" s="2"/>
      <c r="C11" s="2"/>
      <c r="D11" s="2"/>
      <c r="F11" s="2"/>
      <c r="G11" s="8"/>
      <c r="H11" s="2"/>
      <c r="I11" s="2"/>
      <c r="M11" s="7" t="s">
        <v>17</v>
      </c>
      <c r="N11" s="2"/>
      <c r="O11" s="2"/>
      <c r="P11" s="2"/>
      <c r="Q11" s="2"/>
      <c r="R11" s="2"/>
      <c r="S11" s="8"/>
      <c r="T11" s="2"/>
      <c r="U11" s="2"/>
      <c r="V11" s="26"/>
      <c r="W11" s="26"/>
    </row>
    <row r="12" spans="1:23" ht="49" customHeight="1">
      <c r="A12" s="63" t="s">
        <v>14</v>
      </c>
      <c r="B12" s="58" t="s">
        <v>1</v>
      </c>
      <c r="C12" s="58"/>
      <c r="D12" s="58"/>
      <c r="E12" s="58"/>
      <c r="F12" s="58"/>
      <c r="G12" s="59" t="s">
        <v>2</v>
      </c>
      <c r="H12" s="59"/>
      <c r="I12" s="59"/>
      <c r="J12" s="59"/>
      <c r="K12" s="59"/>
      <c r="M12" s="63" t="s">
        <v>14</v>
      </c>
      <c r="N12" s="58" t="s">
        <v>1</v>
      </c>
      <c r="O12" s="58"/>
      <c r="P12" s="58"/>
      <c r="Q12" s="58"/>
      <c r="R12" s="58"/>
      <c r="S12" s="59" t="s">
        <v>2</v>
      </c>
      <c r="T12" s="59"/>
      <c r="U12" s="59"/>
      <c r="V12" s="59"/>
      <c r="W12" s="59"/>
    </row>
    <row r="13" spans="1:23" ht="3" hidden="1" customHeight="1">
      <c r="A13" s="63"/>
      <c r="B13" s="58"/>
      <c r="C13" s="58"/>
      <c r="D13" s="58"/>
      <c r="E13" s="58"/>
      <c r="F13" s="58"/>
      <c r="G13" s="59"/>
      <c r="H13" s="59"/>
      <c r="I13" s="59"/>
      <c r="J13" s="59"/>
      <c r="K13" s="59"/>
      <c r="M13" s="63"/>
      <c r="N13" s="58"/>
      <c r="O13" s="58"/>
      <c r="P13" s="58"/>
      <c r="Q13" s="58"/>
      <c r="R13" s="58"/>
      <c r="S13" s="59"/>
      <c r="T13" s="59"/>
      <c r="U13" s="59"/>
      <c r="V13" s="59"/>
      <c r="W13" s="59"/>
    </row>
    <row r="14" spans="1:23" ht="21">
      <c r="A14" s="4" t="s">
        <v>15</v>
      </c>
      <c r="B14" s="10">
        <v>1</v>
      </c>
      <c r="C14" s="10">
        <v>2</v>
      </c>
      <c r="D14" s="10">
        <v>3</v>
      </c>
      <c r="E14" s="10" t="s">
        <v>16</v>
      </c>
      <c r="F14" s="10" t="s">
        <v>4</v>
      </c>
      <c r="G14" s="12">
        <v>1</v>
      </c>
      <c r="H14" s="12">
        <v>2</v>
      </c>
      <c r="I14" s="12">
        <v>3</v>
      </c>
      <c r="J14" s="12" t="s">
        <v>16</v>
      </c>
      <c r="K14" s="12" t="s">
        <v>4</v>
      </c>
      <c r="M14" s="4" t="s">
        <v>15</v>
      </c>
      <c r="N14" s="10">
        <v>1</v>
      </c>
      <c r="O14" s="10">
        <v>2</v>
      </c>
      <c r="P14" s="10">
        <v>3</v>
      </c>
      <c r="Q14" s="10" t="s">
        <v>16</v>
      </c>
      <c r="R14" s="10" t="s">
        <v>4</v>
      </c>
      <c r="S14" s="12">
        <v>1</v>
      </c>
      <c r="T14" s="12">
        <v>2</v>
      </c>
      <c r="U14" s="12">
        <v>3</v>
      </c>
      <c r="V14" s="12" t="s">
        <v>16</v>
      </c>
      <c r="W14" s="12" t="s">
        <v>4</v>
      </c>
    </row>
    <row r="15" spans="1:23" ht="21">
      <c r="A15" s="13">
        <v>0</v>
      </c>
      <c r="B15" s="14">
        <f>500000/$N$5</f>
        <v>2941176470.5882349</v>
      </c>
      <c r="C15" s="14">
        <f>500000/$N$5</f>
        <v>2941176470.5882349</v>
      </c>
      <c r="D15" s="14">
        <f>500000/$N$5</f>
        <v>2941176470.5882349</v>
      </c>
      <c r="E15" s="16">
        <f>AVERAGE(B15:D15)</f>
        <v>2941176470.5882354</v>
      </c>
      <c r="F15" s="16">
        <v>0</v>
      </c>
      <c r="G15" s="15">
        <f>500000/$N$5</f>
        <v>2941176470.5882349</v>
      </c>
      <c r="H15" s="15">
        <f>500000/$N$5</f>
        <v>2941176470.5882349</v>
      </c>
      <c r="I15" s="15">
        <f>500000/$N$5</f>
        <v>2941176470.5882349</v>
      </c>
      <c r="J15" s="17">
        <f>AVERAGE(G15:I15)</f>
        <v>2941176470.5882354</v>
      </c>
      <c r="K15" s="17">
        <v>0</v>
      </c>
      <c r="M15" s="13">
        <v>0</v>
      </c>
      <c r="N15" s="16">
        <v>0</v>
      </c>
      <c r="O15" s="16">
        <v>0</v>
      </c>
      <c r="P15" s="16">
        <v>0</v>
      </c>
      <c r="Q15" s="16">
        <f>AVERAGE(N15:P15)</f>
        <v>0</v>
      </c>
      <c r="R15" s="16">
        <f>_xlfn.STDEV.S(N15:P15)</f>
        <v>0</v>
      </c>
      <c r="S15" s="17">
        <v>0</v>
      </c>
      <c r="T15" s="17">
        <v>0</v>
      </c>
      <c r="U15" s="17">
        <v>0</v>
      </c>
      <c r="V15" s="17">
        <f>AVERAGE(S15:U15)</f>
        <v>0</v>
      </c>
      <c r="W15" s="17">
        <f>_xlfn.STDEV.S(S15:U15)</f>
        <v>0</v>
      </c>
    </row>
    <row r="16" spans="1:23" ht="21">
      <c r="A16" s="13">
        <v>0.5</v>
      </c>
      <c r="B16" s="16">
        <v>480000</v>
      </c>
      <c r="C16" s="16">
        <v>490000</v>
      </c>
      <c r="D16" s="16">
        <v>560000</v>
      </c>
      <c r="E16" s="16">
        <f t="shared" ref="E16" si="0">AVERAGE(B16:D16)</f>
        <v>510000</v>
      </c>
      <c r="F16" s="16">
        <f t="shared" ref="F16:F20" si="1">_xlfn.STDEV.S(B16:D16)</f>
        <v>43588.989435406736</v>
      </c>
      <c r="G16" s="17">
        <v>600000</v>
      </c>
      <c r="H16" s="17">
        <v>621000</v>
      </c>
      <c r="I16" s="17">
        <v>549000</v>
      </c>
      <c r="J16" s="17">
        <f t="shared" ref="J16:J20" si="2">AVERAGE(G16:I16)</f>
        <v>590000</v>
      </c>
      <c r="K16" s="17">
        <f t="shared" ref="K16:K20" si="3">_xlfn.STDEV.S(G16:I16)</f>
        <v>37027.017163147233</v>
      </c>
      <c r="M16" s="13">
        <v>0.5</v>
      </c>
      <c r="N16" s="16">
        <v>95200000</v>
      </c>
      <c r="O16" s="16">
        <v>90000000</v>
      </c>
      <c r="P16" s="16">
        <v>98600000</v>
      </c>
      <c r="Q16" s="16">
        <f t="shared" ref="Q16:Q20" si="4">AVERAGE(N16:P16)</f>
        <v>94600000</v>
      </c>
      <c r="R16" s="16">
        <f t="shared" ref="R16:R20" si="5">_xlfn.STDEV.S(N16:P16)</f>
        <v>4331281.5655415431</v>
      </c>
      <c r="S16" s="17">
        <v>97000000</v>
      </c>
      <c r="T16" s="17">
        <v>122000000</v>
      </c>
      <c r="U16" s="17">
        <v>84000000</v>
      </c>
      <c r="V16" s="17">
        <f t="shared" ref="V16" si="6">AVERAGE(S16:U16)</f>
        <v>101000000</v>
      </c>
      <c r="W16" s="17">
        <f t="shared" ref="W16:W20" si="7">_xlfn.STDEV.S(S16:U16)</f>
        <v>19313207.915827967</v>
      </c>
    </row>
    <row r="17" spans="1:23" ht="21">
      <c r="A17" s="5">
        <v>4</v>
      </c>
      <c r="B17" s="19">
        <v>73000</v>
      </c>
      <c r="C17" s="19">
        <v>79300</v>
      </c>
      <c r="D17" s="19" t="s">
        <v>11</v>
      </c>
      <c r="E17" s="16">
        <f>AVERAGE(B17:C17)</f>
        <v>76150</v>
      </c>
      <c r="F17" s="16">
        <f>_xlfn.STDEV.S(B17:C17)</f>
        <v>4454.7727214752495</v>
      </c>
      <c r="G17" s="18">
        <v>89400</v>
      </c>
      <c r="H17" s="18">
        <v>113000</v>
      </c>
      <c r="I17" s="18">
        <v>88500</v>
      </c>
      <c r="J17" s="17">
        <f t="shared" si="2"/>
        <v>96966.666666666672</v>
      </c>
      <c r="K17" s="17">
        <f t="shared" si="3"/>
        <v>13892.563958223622</v>
      </c>
      <c r="M17" s="5">
        <v>4</v>
      </c>
      <c r="N17" s="16">
        <v>71000000</v>
      </c>
      <c r="O17" s="19">
        <v>78000000</v>
      </c>
      <c r="P17" s="19">
        <v>91600000</v>
      </c>
      <c r="Q17" s="16">
        <f>AVERAGE(N17:P17)</f>
        <v>80200000</v>
      </c>
      <c r="R17" s="16">
        <f t="shared" si="5"/>
        <v>10474731.500138799</v>
      </c>
      <c r="S17" s="38">
        <v>98200000</v>
      </c>
      <c r="T17" s="38" t="s">
        <v>11</v>
      </c>
      <c r="U17" s="38" t="s">
        <v>11</v>
      </c>
      <c r="V17" s="17">
        <f>S17</f>
        <v>98200000</v>
      </c>
      <c r="W17" s="17" t="s">
        <v>11</v>
      </c>
    </row>
    <row r="18" spans="1:23" ht="21">
      <c r="A18" s="5">
        <v>12</v>
      </c>
      <c r="B18" s="16">
        <v>30000</v>
      </c>
      <c r="C18" s="19">
        <v>31500</v>
      </c>
      <c r="D18" s="19">
        <v>30600</v>
      </c>
      <c r="E18" s="16">
        <f t="shared" ref="E18:E20" si="8">AVERAGE(B18:D18)</f>
        <v>30700</v>
      </c>
      <c r="F18" s="16">
        <f t="shared" si="1"/>
        <v>754.983443527075</v>
      </c>
      <c r="G18" s="17">
        <v>51000</v>
      </c>
      <c r="H18" s="17">
        <v>53200</v>
      </c>
      <c r="I18" s="17">
        <v>45500</v>
      </c>
      <c r="J18" s="17">
        <f t="shared" si="2"/>
        <v>49900</v>
      </c>
      <c r="K18" s="17">
        <f t="shared" si="3"/>
        <v>3966.106403010388</v>
      </c>
      <c r="M18" s="5">
        <v>12</v>
      </c>
      <c r="N18" s="16">
        <v>67000000</v>
      </c>
      <c r="O18" s="19">
        <v>69400000</v>
      </c>
      <c r="P18" s="19">
        <v>49900000</v>
      </c>
      <c r="Q18" s="16">
        <f t="shared" si="4"/>
        <v>62100000</v>
      </c>
      <c r="R18" s="16">
        <f t="shared" si="5"/>
        <v>10633437.826027855</v>
      </c>
      <c r="S18" s="15">
        <v>90200000</v>
      </c>
      <c r="T18" s="17">
        <v>96600000</v>
      </c>
      <c r="U18" s="17">
        <v>94300000</v>
      </c>
      <c r="V18" s="17">
        <f t="shared" ref="V18:V20" si="9">AVERAGE(S18:U18)</f>
        <v>93700000</v>
      </c>
      <c r="W18" s="17">
        <f t="shared" si="7"/>
        <v>3241913.0154894656</v>
      </c>
    </row>
    <row r="19" spans="1:23" ht="21">
      <c r="A19" s="5">
        <v>24</v>
      </c>
      <c r="B19" s="16">
        <v>17400</v>
      </c>
      <c r="C19" s="19">
        <v>15040</v>
      </c>
      <c r="D19" s="19">
        <v>10160</v>
      </c>
      <c r="E19" s="16">
        <f t="shared" si="8"/>
        <v>14200</v>
      </c>
      <c r="F19" s="16">
        <f t="shared" si="1"/>
        <v>3692.3705122861111</v>
      </c>
      <c r="G19" s="15">
        <v>24500</v>
      </c>
      <c r="H19" s="17">
        <v>25700</v>
      </c>
      <c r="I19" s="17">
        <v>19100</v>
      </c>
      <c r="J19" s="17">
        <f t="shared" si="2"/>
        <v>23100</v>
      </c>
      <c r="K19" s="17">
        <f t="shared" si="3"/>
        <v>3515.6791662493893</v>
      </c>
      <c r="M19" s="5">
        <v>24</v>
      </c>
      <c r="N19" s="16">
        <v>36000000</v>
      </c>
      <c r="O19" s="19">
        <v>38400000</v>
      </c>
      <c r="P19" s="19">
        <v>33900000</v>
      </c>
      <c r="Q19" s="16">
        <f t="shared" si="4"/>
        <v>36100000</v>
      </c>
      <c r="R19" s="16">
        <f t="shared" si="5"/>
        <v>2251666.0498395404</v>
      </c>
      <c r="S19" s="17">
        <v>74200000</v>
      </c>
      <c r="T19" s="17">
        <v>58000000</v>
      </c>
      <c r="U19" s="17">
        <v>48400000</v>
      </c>
      <c r="V19" s="17">
        <f>AVERAGE(S19:U19)</f>
        <v>60200000</v>
      </c>
      <c r="W19" s="17">
        <f>_xlfn.STDEV.S(S19:U19)</f>
        <v>13039938.65016243</v>
      </c>
    </row>
    <row r="20" spans="1:23" ht="21">
      <c r="A20" s="5">
        <v>48</v>
      </c>
      <c r="B20" s="16">
        <v>1544</v>
      </c>
      <c r="C20" s="19">
        <v>1325</v>
      </c>
      <c r="D20" s="19">
        <v>1058</v>
      </c>
      <c r="E20" s="16">
        <f t="shared" si="8"/>
        <v>1309</v>
      </c>
      <c r="F20" s="16">
        <f t="shared" si="1"/>
        <v>243.39474110999194</v>
      </c>
      <c r="G20" s="17">
        <v>4000</v>
      </c>
      <c r="H20" s="17">
        <v>4120</v>
      </c>
      <c r="I20" s="17">
        <v>2707</v>
      </c>
      <c r="J20" s="17">
        <f t="shared" si="2"/>
        <v>3609</v>
      </c>
      <c r="K20" s="17">
        <f t="shared" si="3"/>
        <v>783.45580602864891</v>
      </c>
      <c r="M20" s="5">
        <v>48</v>
      </c>
      <c r="N20" s="16">
        <v>9050000</v>
      </c>
      <c r="O20" s="19">
        <v>9900000</v>
      </c>
      <c r="P20" s="19">
        <v>9910000</v>
      </c>
      <c r="Q20" s="16">
        <f t="shared" si="4"/>
        <v>9620000</v>
      </c>
      <c r="R20" s="16">
        <f t="shared" si="5"/>
        <v>493659.80188789929</v>
      </c>
      <c r="S20" s="17">
        <v>24100000</v>
      </c>
      <c r="T20" s="17">
        <v>28700000</v>
      </c>
      <c r="U20" s="17">
        <v>22200000</v>
      </c>
      <c r="V20" s="17">
        <f t="shared" si="9"/>
        <v>25000000</v>
      </c>
      <c r="W20" s="17">
        <f t="shared" si="7"/>
        <v>3342154.9934136807</v>
      </c>
    </row>
    <row r="21" spans="1:23" ht="21">
      <c r="A21" s="20"/>
      <c r="B21" s="21"/>
      <c r="C21" s="22"/>
      <c r="D21" s="22"/>
      <c r="E21" s="23"/>
      <c r="F21" s="23"/>
      <c r="G21" s="21"/>
      <c r="H21" s="21"/>
      <c r="I21" s="21"/>
      <c r="J21" s="23"/>
      <c r="K21" s="23"/>
    </row>
    <row r="22" spans="1:23" ht="21">
      <c r="A22" s="24"/>
      <c r="B22" s="24"/>
      <c r="C22" s="24"/>
      <c r="D22" s="24"/>
      <c r="E22" s="24"/>
      <c r="F22" s="24"/>
      <c r="G22" s="24"/>
      <c r="H22" s="24"/>
      <c r="I22" s="24"/>
      <c r="J22" s="25"/>
      <c r="K22" s="25"/>
    </row>
    <row r="23" spans="1:23" ht="21">
      <c r="A23" s="7" t="s">
        <v>17</v>
      </c>
      <c r="B23" s="2"/>
      <c r="C23" s="2"/>
      <c r="D23" s="2"/>
      <c r="E23" s="2"/>
      <c r="F23" s="2"/>
    </row>
    <row r="24" spans="1:23">
      <c r="A24" s="61" t="s">
        <v>22</v>
      </c>
      <c r="B24" s="49" t="s">
        <v>2</v>
      </c>
      <c r="C24" s="50"/>
      <c r="D24" s="50"/>
      <c r="E24" s="50"/>
      <c r="F24" s="51"/>
    </row>
    <row r="25" spans="1:23" ht="32" customHeight="1">
      <c r="A25" s="62"/>
      <c r="B25" s="52"/>
      <c r="C25" s="53"/>
      <c r="D25" s="53"/>
      <c r="E25" s="53"/>
      <c r="F25" s="54"/>
    </row>
    <row r="26" spans="1:23" ht="21">
      <c r="A26" s="27" t="s">
        <v>18</v>
      </c>
      <c r="B26" s="33">
        <v>1</v>
      </c>
      <c r="C26" s="33">
        <v>2</v>
      </c>
      <c r="D26" s="33">
        <v>3</v>
      </c>
      <c r="E26" s="34" t="s">
        <v>16</v>
      </c>
      <c r="F26" s="35" t="s">
        <v>19</v>
      </c>
    </row>
    <row r="27" spans="1:23" ht="21">
      <c r="A27" s="13">
        <v>0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</row>
    <row r="28" spans="1:23" ht="21">
      <c r="A28" s="13">
        <v>0.5</v>
      </c>
      <c r="B28" s="37">
        <v>112000000</v>
      </c>
      <c r="C28" s="38">
        <v>103000000</v>
      </c>
      <c r="D28" s="38">
        <v>88000000</v>
      </c>
      <c r="E28" s="38">
        <v>101000000</v>
      </c>
      <c r="F28" s="38">
        <v>12124355.652982142</v>
      </c>
    </row>
    <row r="29" spans="1:23" ht="21">
      <c r="A29" s="13">
        <v>12</v>
      </c>
      <c r="B29" s="37">
        <v>101000000</v>
      </c>
      <c r="C29" s="38">
        <v>112000000</v>
      </c>
      <c r="D29" s="38">
        <v>86100000</v>
      </c>
      <c r="E29" s="38">
        <v>99700000</v>
      </c>
      <c r="F29" s="38">
        <v>12998846.102635419</v>
      </c>
    </row>
    <row r="30" spans="1:23" ht="21">
      <c r="A30" s="13">
        <v>24</v>
      </c>
      <c r="B30" s="37">
        <v>72600000</v>
      </c>
      <c r="C30" s="38">
        <v>78800000</v>
      </c>
      <c r="D30" s="38">
        <v>71200000</v>
      </c>
      <c r="E30" s="38">
        <v>74200000</v>
      </c>
      <c r="F30" s="38">
        <v>4044749.683231337</v>
      </c>
    </row>
    <row r="31" spans="1:23" ht="21">
      <c r="A31" s="13">
        <v>48</v>
      </c>
      <c r="B31" s="37">
        <v>39000000</v>
      </c>
      <c r="C31" s="38">
        <v>30000000</v>
      </c>
      <c r="D31" s="38">
        <v>27000000</v>
      </c>
      <c r="E31" s="38">
        <v>32000000</v>
      </c>
      <c r="F31" s="38">
        <v>6244997.998398398</v>
      </c>
    </row>
    <row r="33" spans="1:23" ht="21">
      <c r="A33" s="32"/>
      <c r="B33" s="21"/>
      <c r="C33" s="22"/>
      <c r="D33" s="22"/>
      <c r="E33" s="23"/>
      <c r="F33" s="23"/>
      <c r="G33" s="21"/>
      <c r="H33" s="21"/>
      <c r="I33" s="21"/>
      <c r="J33" s="23"/>
      <c r="K33" s="23"/>
    </row>
    <row r="34" spans="1:23" ht="21">
      <c r="A34" s="30" t="s">
        <v>13</v>
      </c>
      <c r="B34" s="28"/>
      <c r="C34" s="28"/>
      <c r="D34" s="29"/>
      <c r="E34" s="29"/>
      <c r="F34" s="28"/>
      <c r="G34" s="28"/>
      <c r="M34" s="39" t="s">
        <v>17</v>
      </c>
    </row>
    <row r="35" spans="1:23">
      <c r="A35" s="57" t="s">
        <v>20</v>
      </c>
      <c r="B35" s="58" t="s">
        <v>1</v>
      </c>
      <c r="C35" s="58"/>
      <c r="D35" s="58"/>
      <c r="E35" s="58"/>
      <c r="F35" s="58"/>
      <c r="G35" s="59" t="s">
        <v>21</v>
      </c>
      <c r="H35" s="59"/>
      <c r="I35" s="59"/>
      <c r="J35" s="59"/>
      <c r="K35" s="59"/>
      <c r="M35" s="57" t="s">
        <v>20</v>
      </c>
      <c r="N35" s="60" t="s">
        <v>1</v>
      </c>
      <c r="O35" s="60"/>
      <c r="P35" s="60"/>
      <c r="Q35" s="60"/>
      <c r="R35" s="60"/>
      <c r="S35" s="55" t="s">
        <v>21</v>
      </c>
      <c r="T35" s="55"/>
      <c r="U35" s="55"/>
      <c r="V35" s="55"/>
      <c r="W35" s="55"/>
    </row>
    <row r="36" spans="1:23" ht="33" customHeight="1">
      <c r="A36" s="57"/>
      <c r="B36" s="58"/>
      <c r="C36" s="58"/>
      <c r="D36" s="58"/>
      <c r="E36" s="58"/>
      <c r="F36" s="58"/>
      <c r="G36" s="59"/>
      <c r="H36" s="59"/>
      <c r="I36" s="59"/>
      <c r="J36" s="59"/>
      <c r="K36" s="59"/>
      <c r="M36" s="57"/>
      <c r="N36" s="60"/>
      <c r="O36" s="60"/>
      <c r="P36" s="60"/>
      <c r="Q36" s="60"/>
      <c r="R36" s="60"/>
      <c r="S36" s="55"/>
      <c r="T36" s="55"/>
      <c r="U36" s="55"/>
      <c r="V36" s="55"/>
      <c r="W36" s="55"/>
    </row>
    <row r="37" spans="1:23" ht="21">
      <c r="A37" s="4" t="s">
        <v>15</v>
      </c>
      <c r="B37" s="10">
        <v>1</v>
      </c>
      <c r="C37" s="10">
        <v>2</v>
      </c>
      <c r="D37" s="10">
        <v>3</v>
      </c>
      <c r="E37" s="10" t="s">
        <v>16</v>
      </c>
      <c r="F37" s="10" t="s">
        <v>4</v>
      </c>
      <c r="G37" s="12">
        <v>1</v>
      </c>
      <c r="H37" s="12">
        <v>2</v>
      </c>
      <c r="I37" s="12">
        <v>3</v>
      </c>
      <c r="J37" s="12" t="s">
        <v>16</v>
      </c>
      <c r="K37" s="12" t="s">
        <v>4</v>
      </c>
      <c r="L37" s="2"/>
      <c r="M37" s="4" t="s">
        <v>15</v>
      </c>
      <c r="N37" s="10">
        <v>1</v>
      </c>
      <c r="O37" s="10">
        <v>2</v>
      </c>
      <c r="P37" s="10">
        <v>3</v>
      </c>
      <c r="Q37" s="10" t="s">
        <v>16</v>
      </c>
      <c r="R37" s="10" t="s">
        <v>4</v>
      </c>
      <c r="S37" s="12">
        <v>1</v>
      </c>
      <c r="T37" s="12">
        <v>2</v>
      </c>
      <c r="U37" s="12">
        <v>3</v>
      </c>
      <c r="V37" s="12" t="s">
        <v>16</v>
      </c>
      <c r="W37" s="12" t="s">
        <v>4</v>
      </c>
    </row>
    <row r="38" spans="1:23" ht="21">
      <c r="A38" s="13">
        <v>0</v>
      </c>
      <c r="B38" s="16">
        <f>1500000/$N$5</f>
        <v>8823529411.7647057</v>
      </c>
      <c r="C38" s="16">
        <f>1500000/$N$5</f>
        <v>8823529411.7647057</v>
      </c>
      <c r="D38" s="16">
        <f>1500000/$N$5</f>
        <v>8823529411.7647057</v>
      </c>
      <c r="E38" s="16">
        <f>1500000/$N$5</f>
        <v>8823529411.7647057</v>
      </c>
      <c r="F38" s="9">
        <v>0</v>
      </c>
      <c r="G38" s="17">
        <f>1500000/$N$5</f>
        <v>8823529411.7647057</v>
      </c>
      <c r="H38" s="17">
        <f>1500000/$N$5</f>
        <v>8823529411.7647057</v>
      </c>
      <c r="I38" s="17">
        <f>1500000/$N$5</f>
        <v>8823529411.7647057</v>
      </c>
      <c r="J38" s="17">
        <f>1500000/$N$5</f>
        <v>8823529411.7647057</v>
      </c>
      <c r="K38" s="11">
        <v>0</v>
      </c>
      <c r="L38" s="2"/>
      <c r="M38" s="13">
        <v>0</v>
      </c>
      <c r="N38" s="45">
        <v>0</v>
      </c>
      <c r="O38" s="45">
        <v>0</v>
      </c>
      <c r="P38" s="45">
        <v>0</v>
      </c>
      <c r="Q38" s="9">
        <v>0</v>
      </c>
      <c r="R38" s="9">
        <v>0</v>
      </c>
      <c r="S38" s="42">
        <v>0</v>
      </c>
      <c r="T38" s="42">
        <v>0</v>
      </c>
      <c r="U38" s="42">
        <v>0</v>
      </c>
      <c r="V38" s="11">
        <v>0</v>
      </c>
      <c r="W38" s="11">
        <v>0</v>
      </c>
    </row>
    <row r="39" spans="1:23" ht="21">
      <c r="A39" s="13">
        <v>0.5</v>
      </c>
      <c r="B39" s="43">
        <v>1686000</v>
      </c>
      <c r="C39" s="43">
        <v>1550000</v>
      </c>
      <c r="D39" s="43">
        <v>1834000</v>
      </c>
      <c r="E39" s="19">
        <v>1690000</v>
      </c>
      <c r="F39" s="19">
        <v>142042.24723651799</v>
      </c>
      <c r="G39" s="42" t="s">
        <v>11</v>
      </c>
      <c r="H39" s="42" t="s">
        <v>11</v>
      </c>
      <c r="I39" s="17">
        <v>1970000</v>
      </c>
      <c r="J39" s="17">
        <v>1970000</v>
      </c>
      <c r="K39" s="11" t="s">
        <v>11</v>
      </c>
      <c r="L39" s="2"/>
      <c r="M39" s="13">
        <v>0.5</v>
      </c>
      <c r="N39" s="43">
        <v>297700000</v>
      </c>
      <c r="O39" s="43">
        <v>225400000</v>
      </c>
      <c r="P39" s="43">
        <v>328600000</v>
      </c>
      <c r="Q39" s="19">
        <v>284000000</v>
      </c>
      <c r="R39" s="19">
        <v>52965932.447187223</v>
      </c>
      <c r="S39" s="17">
        <v>368000000</v>
      </c>
      <c r="T39" s="42" t="s">
        <v>11</v>
      </c>
      <c r="U39" s="42" t="s">
        <v>11</v>
      </c>
      <c r="V39" s="17">
        <v>368000000</v>
      </c>
      <c r="W39" s="11" t="s">
        <v>11</v>
      </c>
    </row>
    <row r="40" spans="1:23" ht="21">
      <c r="A40" s="13">
        <v>4</v>
      </c>
      <c r="B40" s="43" t="s">
        <v>11</v>
      </c>
      <c r="C40" s="43" t="s">
        <v>11</v>
      </c>
      <c r="D40" s="43" t="s">
        <v>11</v>
      </c>
      <c r="E40" s="19" t="s">
        <v>11</v>
      </c>
      <c r="F40" s="19" t="s">
        <v>11</v>
      </c>
      <c r="G40" s="44">
        <v>240830</v>
      </c>
      <c r="H40" s="44">
        <v>279000</v>
      </c>
      <c r="I40" s="44">
        <v>310500</v>
      </c>
      <c r="J40" s="38">
        <v>276776.66666666669</v>
      </c>
      <c r="K40" s="38">
        <v>34888.173258761031</v>
      </c>
      <c r="L40" s="2"/>
      <c r="M40" s="13">
        <v>4</v>
      </c>
      <c r="N40" s="45" t="s">
        <v>11</v>
      </c>
      <c r="O40" s="45" t="s">
        <v>11</v>
      </c>
      <c r="P40" s="45" t="s">
        <v>11</v>
      </c>
      <c r="Q40" s="19" t="s">
        <v>11</v>
      </c>
      <c r="R40" s="19" t="s">
        <v>11</v>
      </c>
      <c r="S40" s="46">
        <v>276000000</v>
      </c>
      <c r="T40" s="46">
        <v>241000000</v>
      </c>
      <c r="U40" s="46">
        <v>209000000</v>
      </c>
      <c r="V40" s="38">
        <v>242000000</v>
      </c>
      <c r="W40" s="38">
        <v>33511192.160232078</v>
      </c>
    </row>
    <row r="41" spans="1:23" ht="21">
      <c r="A41" s="5">
        <v>12</v>
      </c>
      <c r="B41" s="43">
        <v>145000</v>
      </c>
      <c r="C41" s="43">
        <v>157000</v>
      </c>
      <c r="D41" s="43">
        <v>178000</v>
      </c>
      <c r="E41" s="19">
        <v>160000</v>
      </c>
      <c r="F41" s="19">
        <v>16703.293088490067</v>
      </c>
      <c r="G41" s="44">
        <v>264200</v>
      </c>
      <c r="H41" s="44">
        <v>200000</v>
      </c>
      <c r="I41" s="44">
        <v>189000</v>
      </c>
      <c r="J41" s="38">
        <v>217733.33333333334</v>
      </c>
      <c r="K41" s="38">
        <v>40615.432206654259</v>
      </c>
      <c r="L41" s="2"/>
      <c r="M41" s="5">
        <v>12</v>
      </c>
      <c r="N41" s="43">
        <v>184500000</v>
      </c>
      <c r="O41" s="43">
        <v>121300000</v>
      </c>
      <c r="P41" s="43">
        <v>253400000</v>
      </c>
      <c r="Q41" s="19">
        <v>186000000</v>
      </c>
      <c r="R41" s="19">
        <v>66070492.657463968</v>
      </c>
      <c r="S41" s="46">
        <v>210000000</v>
      </c>
      <c r="T41" s="46">
        <v>208000000</v>
      </c>
      <c r="U41" s="46">
        <v>199800000</v>
      </c>
      <c r="V41" s="38">
        <v>205933333.33333334</v>
      </c>
      <c r="W41" s="38">
        <v>5404936.0156558128</v>
      </c>
    </row>
    <row r="42" spans="1:23" ht="21">
      <c r="A42" s="5">
        <v>24</v>
      </c>
      <c r="B42" s="43">
        <v>70000</v>
      </c>
      <c r="C42" s="43">
        <v>84000</v>
      </c>
      <c r="D42" s="43">
        <v>56000</v>
      </c>
      <c r="E42" s="19">
        <v>70000</v>
      </c>
      <c r="F42" s="19">
        <v>14000</v>
      </c>
      <c r="G42" s="42" t="s">
        <v>11</v>
      </c>
      <c r="H42" s="42" t="s">
        <v>11</v>
      </c>
      <c r="I42" s="42" t="s">
        <v>11</v>
      </c>
      <c r="J42" s="38" t="s">
        <v>11</v>
      </c>
      <c r="K42" s="38" t="s">
        <v>11</v>
      </c>
      <c r="L42" s="2"/>
      <c r="M42" s="5">
        <v>24</v>
      </c>
      <c r="N42" s="43">
        <v>120700000</v>
      </c>
      <c r="O42" s="43">
        <v>110000000</v>
      </c>
      <c r="P42" s="43">
        <v>94200000</v>
      </c>
      <c r="Q42" s="19">
        <v>108000000</v>
      </c>
      <c r="R42" s="19">
        <v>13331541.546272883</v>
      </c>
      <c r="S42" s="42" t="s">
        <v>11</v>
      </c>
      <c r="T42" s="42" t="s">
        <v>11</v>
      </c>
      <c r="U42" s="42" t="s">
        <v>11</v>
      </c>
      <c r="V42" s="38" t="s">
        <v>11</v>
      </c>
      <c r="W42" s="38" t="s">
        <v>11</v>
      </c>
    </row>
    <row r="43" spans="1:23" ht="21">
      <c r="A43" s="5">
        <v>48</v>
      </c>
      <c r="B43" s="43">
        <v>16400</v>
      </c>
      <c r="C43" s="43">
        <v>15900</v>
      </c>
      <c r="D43" s="43">
        <v>15100</v>
      </c>
      <c r="E43" s="19">
        <v>15800</v>
      </c>
      <c r="F43" s="19">
        <v>655.74385243020004</v>
      </c>
      <c r="G43" s="44">
        <v>27800</v>
      </c>
      <c r="H43" s="44">
        <v>33000</v>
      </c>
      <c r="I43" s="44">
        <v>35400</v>
      </c>
      <c r="J43" s="38">
        <v>32066.666666666668</v>
      </c>
      <c r="K43" s="38">
        <v>3885.0139424889239</v>
      </c>
      <c r="M43" s="5">
        <v>48</v>
      </c>
      <c r="N43" s="43">
        <v>30000000</v>
      </c>
      <c r="O43" s="43">
        <v>28000000</v>
      </c>
      <c r="P43" s="43">
        <v>28580000</v>
      </c>
      <c r="Q43" s="19">
        <v>28900000</v>
      </c>
      <c r="R43" s="19">
        <v>1028980.0775525249</v>
      </c>
      <c r="S43" s="44">
        <v>62100000</v>
      </c>
      <c r="T43" s="46">
        <v>62000000</v>
      </c>
      <c r="U43" s="44">
        <v>71000000</v>
      </c>
      <c r="V43" s="38">
        <v>65033333.333333336</v>
      </c>
      <c r="W43" s="38">
        <v>5167526.8101223558</v>
      </c>
    </row>
    <row r="44" spans="1:23" ht="21">
      <c r="A44" s="2"/>
      <c r="B44" s="2"/>
      <c r="C44" s="2"/>
      <c r="D44" s="2"/>
      <c r="E44" s="2"/>
      <c r="F44" s="2"/>
      <c r="G44" s="2"/>
      <c r="H44" s="2"/>
      <c r="I44" s="2"/>
    </row>
    <row r="46" spans="1:23" ht="15" customHeight="1"/>
    <row r="47" spans="1:23" ht="15" customHeight="1"/>
    <row r="58" ht="15" customHeight="1"/>
    <row r="59" ht="15" customHeight="1"/>
  </sheetData>
  <mergeCells count="22">
    <mergeCell ref="N35:R36"/>
    <mergeCell ref="S35:W36"/>
    <mergeCell ref="A24:A25"/>
    <mergeCell ref="A12:A13"/>
    <mergeCell ref="B12:F13"/>
    <mergeCell ref="G12:K13"/>
    <mergeCell ref="M12:M13"/>
    <mergeCell ref="N12:R13"/>
    <mergeCell ref="S12:W13"/>
    <mergeCell ref="A2:A3"/>
    <mergeCell ref="A35:A36"/>
    <mergeCell ref="B35:F36"/>
    <mergeCell ref="G35:K36"/>
    <mergeCell ref="M35:M36"/>
    <mergeCell ref="O5:P5"/>
    <mergeCell ref="O6:P6"/>
    <mergeCell ref="B24:F25"/>
    <mergeCell ref="B2:F2"/>
    <mergeCell ref="G2:K2"/>
    <mergeCell ref="O2:P2"/>
    <mergeCell ref="O3:P3"/>
    <mergeCell ref="O4:P4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University of Queensland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Haolu Wang</dc:creator>
  <cp:lastModifiedBy>Wang Jin</cp:lastModifiedBy>
  <dcterms:created xsi:type="dcterms:W3CDTF">2018-03-27T03:47:50Z</dcterms:created>
  <dcterms:modified xsi:type="dcterms:W3CDTF">2018-07-30T06:20:26Z</dcterms:modified>
</cp:coreProperties>
</file>