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havior Genetics\Documents\yonsei\Data\URP data\"/>
    </mc:Choice>
  </mc:AlternateContent>
  <bookViews>
    <workbookView xWindow="0" yWindow="0" windowWidth="7296" windowHeight="7176" tabRatio="1000" firstSheet="7" activeTab="14"/>
  </bookViews>
  <sheets>
    <sheet name="Supp Fig 1A" sheetId="21" r:id="rId1"/>
    <sheet name="Supp Fig 1B" sheetId="20" r:id="rId2"/>
    <sheet name="butanone(N2)" sheetId="5" r:id="rId3"/>
    <sheet name="diacetyl(N2)" sheetId="1" r:id="rId4"/>
    <sheet name="Isoamyl alcohol(N2)" sheetId="9" r:id="rId5"/>
    <sheet name="2-heptanone" sheetId="15" r:id="rId6"/>
    <sheet name="2,4,5-Trimethylthiazole(N2)" sheetId="13" r:id="rId7"/>
    <sheet name="Isobutyric  acid(N2)" sheetId="8" r:id="rId8"/>
    <sheet name="4-Chlorobenzyl mercaptan" sheetId="12" r:id="rId9"/>
    <sheet name="2-Ethoxythiazole(N2)" sheetId="10" r:id="rId10"/>
    <sheet name="2-cyclohexylethanol(N2)" sheetId="6" r:id="rId11"/>
    <sheet name="1-Methylpyrrole(N2)" sheetId="11" r:id="rId12"/>
    <sheet name="1-pentanol(N2)" sheetId="14" r:id="rId13"/>
    <sheet name="2-methylpyrazine" sheetId="18" r:id="rId14"/>
    <sheet name="Isobutylthiazole" sheetId="19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15" l="1"/>
  <c r="AC24" i="15"/>
  <c r="AB24" i="15"/>
  <c r="AA24" i="15"/>
  <c r="Z24" i="15"/>
  <c r="Y24" i="15"/>
  <c r="X24" i="15"/>
  <c r="W24" i="15"/>
  <c r="V24" i="15"/>
  <c r="U24" i="15"/>
  <c r="T24" i="15"/>
  <c r="S24" i="15"/>
  <c r="P23" i="19" l="1"/>
  <c r="P25" i="18"/>
  <c r="AD43" i="14"/>
  <c r="AD16" i="11"/>
  <c r="AD18" i="10"/>
  <c r="N22" i="12"/>
  <c r="N12" i="8"/>
  <c r="AD20" i="13"/>
  <c r="N18" i="1"/>
  <c r="N18" i="5"/>
  <c r="P22" i="19"/>
  <c r="P24" i="18"/>
  <c r="AD42" i="14"/>
  <c r="AD15" i="11"/>
  <c r="AD17" i="10"/>
  <c r="N21" i="12"/>
  <c r="N11" i="8"/>
  <c r="AD19" i="13"/>
  <c r="N17" i="1"/>
  <c r="N17" i="5"/>
  <c r="E17" i="21" l="1"/>
  <c r="E16" i="21"/>
  <c r="F19" i="20"/>
  <c r="F18" i="20"/>
  <c r="N20" i="12" l="1"/>
  <c r="M20" i="12"/>
  <c r="L20" i="12"/>
  <c r="K20" i="12"/>
  <c r="J20" i="12"/>
  <c r="I20" i="12"/>
  <c r="H20" i="12"/>
  <c r="G20" i="12"/>
  <c r="F20" i="12"/>
  <c r="E20" i="12"/>
  <c r="D20" i="12"/>
  <c r="C20" i="12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O7" i="20"/>
  <c r="N7" i="20"/>
  <c r="M7" i="20"/>
  <c r="L7" i="20"/>
  <c r="K7" i="20"/>
  <c r="J7" i="20"/>
  <c r="I7" i="20"/>
  <c r="H7" i="20"/>
  <c r="G7" i="20"/>
  <c r="F7" i="20"/>
  <c r="O8" i="20"/>
  <c r="N8" i="20"/>
  <c r="M8" i="20"/>
  <c r="L8" i="20"/>
  <c r="K8" i="20"/>
  <c r="J8" i="20"/>
  <c r="I8" i="20"/>
  <c r="H8" i="20"/>
  <c r="G8" i="20"/>
  <c r="F8" i="20"/>
  <c r="N9" i="21"/>
  <c r="M9" i="21"/>
  <c r="L9" i="21"/>
  <c r="K9" i="21"/>
  <c r="J9" i="21"/>
  <c r="I9" i="21"/>
  <c r="H9" i="21"/>
  <c r="G9" i="21"/>
  <c r="F9" i="21"/>
  <c r="E9" i="21"/>
  <c r="N8" i="21" l="1"/>
  <c r="M8" i="21"/>
  <c r="L8" i="21"/>
  <c r="K8" i="21"/>
  <c r="J8" i="21"/>
  <c r="I8" i="21"/>
  <c r="H8" i="21"/>
  <c r="G8" i="21"/>
  <c r="F8" i="21"/>
  <c r="E8" i="21"/>
  <c r="P20" i="19" l="1"/>
  <c r="O20" i="19"/>
  <c r="N20" i="19"/>
  <c r="M20" i="19"/>
  <c r="L20" i="19"/>
  <c r="K20" i="19"/>
  <c r="J20" i="19"/>
  <c r="I20" i="19"/>
  <c r="H20" i="19"/>
  <c r="G20" i="19"/>
  <c r="F20" i="19"/>
  <c r="E20" i="19"/>
  <c r="Z16" i="5" l="1"/>
  <c r="Y16" i="5"/>
  <c r="X16" i="5"/>
  <c r="W16" i="5"/>
  <c r="V16" i="5"/>
  <c r="U16" i="5"/>
  <c r="T16" i="5"/>
  <c r="S16" i="5"/>
  <c r="R16" i="5"/>
  <c r="P22" i="18" l="1"/>
  <c r="O22" i="18"/>
  <c r="N22" i="18"/>
  <c r="M22" i="18"/>
  <c r="L22" i="18"/>
  <c r="K22" i="18"/>
  <c r="J22" i="18"/>
  <c r="I22" i="18"/>
  <c r="H22" i="18"/>
  <c r="G22" i="18"/>
  <c r="F22" i="18"/>
  <c r="E22" i="18"/>
  <c r="Z15" i="1" l="1"/>
  <c r="Y15" i="1"/>
  <c r="X15" i="1"/>
  <c r="W15" i="1"/>
  <c r="V15" i="1"/>
  <c r="U15" i="1"/>
  <c r="T15" i="1"/>
  <c r="S15" i="1"/>
  <c r="R15" i="1"/>
  <c r="Z15" i="5"/>
  <c r="Y15" i="5"/>
  <c r="X15" i="5"/>
  <c r="W15" i="5"/>
  <c r="V15" i="5"/>
  <c r="U15" i="5"/>
  <c r="T15" i="5"/>
  <c r="S15" i="5"/>
  <c r="R15" i="5"/>
  <c r="AC40" i="14" l="1"/>
  <c r="AB40" i="14"/>
  <c r="AA40" i="14"/>
  <c r="Z40" i="14"/>
  <c r="Y40" i="14"/>
  <c r="X40" i="14"/>
  <c r="W40" i="14"/>
  <c r="V40" i="14"/>
  <c r="U40" i="14"/>
  <c r="T40" i="14"/>
  <c r="S40" i="14"/>
  <c r="AD40" i="14"/>
  <c r="D19" i="12" l="1"/>
  <c r="E19" i="12"/>
  <c r="F19" i="12"/>
  <c r="G19" i="12"/>
  <c r="H19" i="12"/>
  <c r="I19" i="12"/>
  <c r="J19" i="12"/>
  <c r="K19" i="12"/>
  <c r="L19" i="12"/>
  <c r="M19" i="12"/>
  <c r="N19" i="12"/>
  <c r="C19" i="12"/>
  <c r="T15" i="10"/>
  <c r="U15" i="10"/>
  <c r="V15" i="10"/>
  <c r="W15" i="10"/>
  <c r="X15" i="10"/>
  <c r="Y15" i="10"/>
  <c r="Z15" i="10"/>
  <c r="AA15" i="10"/>
  <c r="AB15" i="10"/>
  <c r="AC15" i="10"/>
  <c r="AD15" i="10"/>
  <c r="S15" i="10"/>
  <c r="T72" i="9" l="1"/>
  <c r="U72" i="9"/>
  <c r="V72" i="9"/>
  <c r="W72" i="9"/>
  <c r="X72" i="9"/>
  <c r="Y72" i="9"/>
  <c r="Z72" i="9"/>
  <c r="AA72" i="9"/>
  <c r="AB72" i="9"/>
  <c r="AC72" i="9"/>
  <c r="AD72" i="9"/>
  <c r="S72" i="9"/>
  <c r="AD74" i="9" l="1"/>
  <c r="AD75" i="9" s="1"/>
  <c r="D71" i="9"/>
  <c r="E71" i="9"/>
  <c r="F71" i="9"/>
  <c r="G71" i="9"/>
  <c r="H71" i="9"/>
  <c r="I71" i="9"/>
  <c r="J71" i="9"/>
  <c r="K71" i="9"/>
  <c r="L71" i="9"/>
  <c r="M71" i="9"/>
  <c r="N71" i="9"/>
  <c r="C71" i="9"/>
  <c r="D43" i="6" l="1"/>
  <c r="E43" i="6"/>
  <c r="F43" i="6"/>
  <c r="G43" i="6"/>
  <c r="H43" i="6"/>
  <c r="I43" i="6"/>
  <c r="J43" i="6"/>
  <c r="K43" i="6"/>
  <c r="L43" i="6"/>
  <c r="M43" i="6"/>
  <c r="N43" i="6"/>
  <c r="C43" i="6"/>
  <c r="N45" i="6" l="1"/>
  <c r="N46" i="6" s="1"/>
  <c r="T23" i="15" l="1"/>
  <c r="U23" i="15"/>
  <c r="V23" i="15"/>
  <c r="W23" i="15"/>
  <c r="X23" i="15"/>
  <c r="Y23" i="15"/>
  <c r="Z23" i="15"/>
  <c r="AA23" i="15"/>
  <c r="AB23" i="15"/>
  <c r="AC23" i="15"/>
  <c r="AD23" i="15"/>
  <c r="S23" i="15"/>
  <c r="AD25" i="15" l="1"/>
  <c r="AD26" i="15" s="1"/>
  <c r="AN25" i="15"/>
  <c r="AJ25" i="15"/>
  <c r="AM25" i="15"/>
  <c r="AI25" i="15"/>
  <c r="AP25" i="15"/>
  <c r="AL25" i="15"/>
  <c r="AH25" i="15"/>
  <c r="AO25" i="15"/>
  <c r="AK25" i="15"/>
  <c r="AP23" i="15"/>
  <c r="AO23" i="15"/>
  <c r="AN23" i="15"/>
  <c r="AM23" i="15"/>
  <c r="AL23" i="15"/>
  <c r="AK23" i="15"/>
  <c r="AJ23" i="15"/>
  <c r="AI23" i="15"/>
  <c r="AH23" i="15"/>
  <c r="T17" i="13"/>
  <c r="U17" i="13"/>
  <c r="V17" i="13"/>
  <c r="W17" i="13"/>
  <c r="X17" i="13"/>
  <c r="Y17" i="13"/>
  <c r="Z17" i="13"/>
  <c r="AA17" i="13"/>
  <c r="AB17" i="13"/>
  <c r="AC17" i="13"/>
  <c r="AD17" i="13"/>
  <c r="S17" i="13"/>
  <c r="T44" i="9"/>
  <c r="U44" i="9"/>
  <c r="V44" i="9"/>
  <c r="W44" i="9"/>
  <c r="X44" i="9"/>
  <c r="Y44" i="9"/>
  <c r="Z44" i="9"/>
  <c r="AA44" i="9"/>
  <c r="AB44" i="9"/>
  <c r="AC44" i="9"/>
  <c r="AD44" i="9"/>
  <c r="S44" i="9"/>
  <c r="D33" i="14" l="1"/>
  <c r="E33" i="14"/>
  <c r="F33" i="14"/>
  <c r="G33" i="14"/>
  <c r="H33" i="14"/>
  <c r="I33" i="14"/>
  <c r="J33" i="14"/>
  <c r="K33" i="14"/>
  <c r="L33" i="14"/>
  <c r="M33" i="14"/>
  <c r="N33" i="14"/>
  <c r="C33" i="14"/>
  <c r="T8" i="14" l="1"/>
  <c r="U8" i="14"/>
  <c r="V8" i="14"/>
  <c r="W8" i="14"/>
  <c r="X8" i="14"/>
  <c r="Y8" i="14"/>
  <c r="Z8" i="14"/>
  <c r="AA8" i="14"/>
  <c r="AB8" i="14"/>
  <c r="AC8" i="14"/>
  <c r="AD8" i="14"/>
  <c r="S8" i="14"/>
  <c r="D23" i="15" l="1"/>
  <c r="E23" i="15"/>
  <c r="F23" i="15"/>
  <c r="G23" i="15"/>
  <c r="H23" i="15"/>
  <c r="I23" i="15"/>
  <c r="J23" i="15"/>
  <c r="K23" i="15"/>
  <c r="L23" i="15"/>
  <c r="M23" i="15"/>
  <c r="N23" i="15"/>
  <c r="C23" i="15"/>
  <c r="D8" i="14" l="1"/>
  <c r="E8" i="14"/>
  <c r="F8" i="14"/>
  <c r="G8" i="14"/>
  <c r="H8" i="14"/>
  <c r="I8" i="14"/>
  <c r="J8" i="14"/>
  <c r="K8" i="14"/>
  <c r="L8" i="14"/>
  <c r="M8" i="14"/>
  <c r="N8" i="14"/>
  <c r="C8" i="14"/>
  <c r="T38" i="8" l="1"/>
  <c r="U38" i="8"/>
  <c r="V38" i="8"/>
  <c r="W38" i="8"/>
  <c r="X38" i="8"/>
  <c r="Y38" i="8"/>
  <c r="Z38" i="8"/>
  <c r="AA38" i="8"/>
  <c r="AB38" i="8"/>
  <c r="AC38" i="8"/>
  <c r="AD38" i="8"/>
  <c r="S38" i="8"/>
  <c r="T9" i="8" l="1"/>
  <c r="U9" i="8"/>
  <c r="V9" i="8"/>
  <c r="W9" i="8"/>
  <c r="X9" i="8"/>
  <c r="Y9" i="8"/>
  <c r="Z9" i="8"/>
  <c r="AA9" i="8"/>
  <c r="AB9" i="8"/>
  <c r="AC9" i="8"/>
  <c r="AD9" i="8"/>
  <c r="S9" i="8"/>
  <c r="T13" i="11"/>
  <c r="U13" i="11"/>
  <c r="V13" i="11"/>
  <c r="W13" i="11"/>
  <c r="X13" i="11"/>
  <c r="Y13" i="11"/>
  <c r="Z13" i="11"/>
  <c r="AA13" i="11"/>
  <c r="AB13" i="11"/>
  <c r="AC13" i="11"/>
  <c r="AD13" i="11"/>
  <c r="S13" i="11"/>
  <c r="D44" i="9"/>
  <c r="E44" i="9"/>
  <c r="F44" i="9"/>
  <c r="G44" i="9"/>
  <c r="H44" i="9"/>
  <c r="I44" i="9"/>
  <c r="J44" i="9"/>
  <c r="K44" i="9"/>
  <c r="L44" i="9"/>
  <c r="M44" i="9"/>
  <c r="N44" i="9"/>
  <c r="C44" i="9"/>
  <c r="D17" i="13" l="1"/>
  <c r="E17" i="13"/>
  <c r="F17" i="13"/>
  <c r="G17" i="13"/>
  <c r="H17" i="13"/>
  <c r="I17" i="13"/>
  <c r="J17" i="13"/>
  <c r="K17" i="13"/>
  <c r="L17" i="13"/>
  <c r="M17" i="13"/>
  <c r="N17" i="13"/>
  <c r="C17" i="13"/>
  <c r="D9" i="11"/>
  <c r="E9" i="11"/>
  <c r="F9" i="11"/>
  <c r="G9" i="11"/>
  <c r="H9" i="11"/>
  <c r="I9" i="11"/>
  <c r="J9" i="11"/>
  <c r="K9" i="11"/>
  <c r="L9" i="11"/>
  <c r="M9" i="11"/>
  <c r="N9" i="11"/>
  <c r="C9" i="11"/>
  <c r="T10" i="9" l="1"/>
  <c r="U10" i="9"/>
  <c r="V10" i="9"/>
  <c r="W10" i="9"/>
  <c r="X10" i="9"/>
  <c r="Y10" i="9"/>
  <c r="Z10" i="9"/>
  <c r="AA10" i="9"/>
  <c r="AB10" i="9"/>
  <c r="AC10" i="9"/>
  <c r="AD10" i="9"/>
  <c r="S10" i="9"/>
  <c r="S10" i="6"/>
  <c r="T10" i="6"/>
  <c r="U10" i="6"/>
  <c r="V10" i="6"/>
  <c r="W10" i="6"/>
  <c r="X10" i="6"/>
  <c r="Y10" i="6"/>
  <c r="Z10" i="6"/>
  <c r="AA10" i="6"/>
  <c r="AB10" i="6"/>
  <c r="AC10" i="6"/>
  <c r="R10" i="6"/>
  <c r="D10" i="10" l="1"/>
  <c r="E10" i="10"/>
  <c r="F10" i="10"/>
  <c r="G10" i="10"/>
  <c r="H10" i="10"/>
  <c r="I10" i="10"/>
  <c r="J10" i="10"/>
  <c r="K10" i="10"/>
  <c r="L10" i="10"/>
  <c r="M10" i="10"/>
  <c r="N10" i="10"/>
  <c r="C10" i="10"/>
  <c r="D10" i="9"/>
  <c r="E10" i="9"/>
  <c r="F10" i="9"/>
  <c r="G10" i="9"/>
  <c r="H10" i="9"/>
  <c r="I10" i="9"/>
  <c r="J10" i="9"/>
  <c r="K10" i="9"/>
  <c r="L10" i="9"/>
  <c r="M10" i="9"/>
  <c r="N10" i="9"/>
  <c r="C10" i="9"/>
  <c r="D9" i="8"/>
  <c r="E9" i="8"/>
  <c r="F9" i="8"/>
  <c r="G9" i="8"/>
  <c r="H9" i="8"/>
  <c r="I9" i="8"/>
  <c r="J9" i="8"/>
  <c r="K9" i="8"/>
  <c r="L9" i="8"/>
  <c r="M9" i="8"/>
  <c r="N9" i="8"/>
  <c r="C9" i="8"/>
  <c r="D10" i="6" l="1"/>
  <c r="E10" i="6"/>
  <c r="F10" i="6"/>
  <c r="G10" i="6"/>
  <c r="H10" i="6"/>
  <c r="I10" i="6"/>
  <c r="J10" i="6"/>
  <c r="K10" i="6"/>
  <c r="L10" i="6"/>
  <c r="M10" i="6"/>
  <c r="N10" i="6"/>
  <c r="C10" i="6"/>
  <c r="N15" i="5" l="1"/>
  <c r="M15" i="5"/>
  <c r="L15" i="5"/>
  <c r="K15" i="5"/>
  <c r="J15" i="5"/>
  <c r="I15" i="5"/>
  <c r="H15" i="5"/>
  <c r="G15" i="5"/>
  <c r="F15" i="5"/>
  <c r="E15" i="5"/>
  <c r="D15" i="5"/>
  <c r="C15" i="5"/>
  <c r="C15" i="1"/>
  <c r="D15" i="1"/>
  <c r="E15" i="1"/>
  <c r="F15" i="1"/>
  <c r="G15" i="1"/>
  <c r="H15" i="1"/>
  <c r="I15" i="1"/>
  <c r="J15" i="1"/>
  <c r="K15" i="1"/>
  <c r="L15" i="1"/>
  <c r="M15" i="1"/>
  <c r="N15" i="1"/>
</calcChain>
</file>

<file path=xl/sharedStrings.xml><?xml version="1.0" encoding="utf-8"?>
<sst xmlns="http://schemas.openxmlformats.org/spreadsheetml/2006/main" count="250" uniqueCount="113">
  <si>
    <t>min</t>
    <phoneticPr fontId="1" type="noConversion"/>
  </si>
  <si>
    <t>해수</t>
    <phoneticPr fontId="1" type="noConversion"/>
  </si>
  <si>
    <t>해수</t>
    <phoneticPr fontId="1" type="noConversion"/>
  </si>
  <si>
    <t>min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</si>
  <si>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</si>
  <si>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</si>
  <si>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</si>
  <si>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</si>
  <si>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</si>
  <si>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</si>
  <si>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희경(1)</t>
    <phoneticPr fontId="1" type="noConversion"/>
  </si>
  <si>
    <t>희경(2)</t>
    <phoneticPr fontId="1" type="noConversion"/>
  </si>
  <si>
    <t>희경</t>
    <phoneticPr fontId="1" type="noConversion"/>
  </si>
  <si>
    <t>1/100</t>
    <phoneticPr fontId="1" type="noConversion"/>
  </si>
  <si>
    <t>1/100</t>
    <phoneticPr fontId="1" type="noConversion"/>
  </si>
  <si>
    <t>1/100</t>
    <phoneticPr fontId="1" type="noConversion"/>
  </si>
  <si>
    <t>1/100</t>
    <phoneticPr fontId="1" type="noConversion"/>
  </si>
  <si>
    <t>1/10000</t>
    <phoneticPr fontId="1" type="noConversion"/>
  </si>
  <si>
    <t>1/10000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</si>
  <si>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</si>
  <si>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</si>
  <si>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</si>
  <si>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</si>
  <si>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1/1000</t>
    <phoneticPr fontId="1" type="noConversion"/>
  </si>
  <si>
    <t>1/500</t>
    <phoneticPr fontId="1" type="noConversion"/>
  </si>
  <si>
    <t>1/500</t>
    <phoneticPr fontId="1" type="noConversion"/>
  </si>
  <si>
    <t>1/100</t>
    <phoneticPr fontId="1" type="noConversion"/>
  </si>
  <si>
    <t>1/100</t>
    <phoneticPr fontId="1" type="noConversion"/>
  </si>
  <si>
    <t>1/50000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</si>
  <si>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</si>
  <si>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</si>
  <si>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</si>
  <si>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1/500</t>
    <phoneticPr fontId="1" type="noConversion"/>
  </si>
  <si>
    <t>희경</t>
    <phoneticPr fontId="1" type="noConversion"/>
  </si>
  <si>
    <t>lid</t>
    <phoneticPr fontId="1" type="noConversion"/>
  </si>
  <si>
    <t>1/500</t>
    <phoneticPr fontId="1" type="noConversion"/>
  </si>
  <si>
    <t>1/1000</t>
    <phoneticPr fontId="1" type="noConversion"/>
  </si>
  <si>
    <t>희경</t>
    <phoneticPr fontId="1" type="noConversion"/>
  </si>
  <si>
    <t>1/100</t>
    <phoneticPr fontId="1" type="noConversion"/>
  </si>
  <si>
    <t>희경</t>
    <phoneticPr fontId="1" type="noConversion"/>
  </si>
  <si>
    <t>희경</t>
    <phoneticPr fontId="1" type="noConversion"/>
  </si>
  <si>
    <t>1/300</t>
    <phoneticPr fontId="1" type="noConversion"/>
  </si>
  <si>
    <t>희경</t>
    <phoneticPr fontId="1" type="noConversion"/>
  </si>
  <si>
    <t>1/500</t>
    <phoneticPr fontId="1" type="noConversion"/>
  </si>
  <si>
    <t>희경</t>
    <phoneticPr fontId="1" type="noConversion"/>
  </si>
  <si>
    <t>희경</t>
    <phoneticPr fontId="1" type="noConversion"/>
  </si>
  <si>
    <t>희경(1-오전)</t>
    <phoneticPr fontId="1" type="noConversion"/>
  </si>
  <si>
    <t>희경(2-오후)</t>
    <phoneticPr fontId="1" type="noConversion"/>
  </si>
  <si>
    <t>1/100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</si>
  <si>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</si>
  <si>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</si>
  <si>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</si>
  <si>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</si>
  <si>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</si>
  <si>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1/30000</t>
    <phoneticPr fontId="1" type="noConversion"/>
  </si>
  <si>
    <t>희경</t>
    <phoneticPr fontId="1" type="noConversion"/>
  </si>
  <si>
    <t>1/500</t>
    <phoneticPr fontId="1" type="noConversion"/>
  </si>
  <si>
    <t>1to10</t>
    <phoneticPr fontId="1" type="noConversion"/>
  </si>
  <si>
    <t>1/10000</t>
    <phoneticPr fontId="1" type="noConversion"/>
  </si>
  <si>
    <t>2ul</t>
    <phoneticPr fontId="1" type="noConversion"/>
  </si>
  <si>
    <t>3ul</t>
    <phoneticPr fontId="1" type="noConversion"/>
  </si>
  <si>
    <t>희경</t>
    <phoneticPr fontId="1" type="noConversion"/>
  </si>
  <si>
    <t>희경</t>
    <phoneticPr fontId="1" type="noConversion"/>
  </si>
  <si>
    <t>1/1000</t>
    <phoneticPr fontId="1" type="noConversion"/>
  </si>
  <si>
    <t>희경</t>
    <phoneticPr fontId="1" type="noConversion"/>
  </si>
  <si>
    <t>희경</t>
    <phoneticPr fontId="1" type="noConversion"/>
  </si>
  <si>
    <t>soyoung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</si>
  <si>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</si>
  <si>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</si>
  <si>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</si>
  <si>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1/5000</t>
    <phoneticPr fontId="1" type="noConversion"/>
  </si>
  <si>
    <t>희경</t>
    <phoneticPr fontId="1" type="noConversion"/>
  </si>
  <si>
    <t>희경</t>
    <phoneticPr fontId="1" type="noConversion"/>
  </si>
  <si>
    <t>해수</t>
    <phoneticPr fontId="1" type="noConversion"/>
  </si>
  <si>
    <t>soyoung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</si>
  <si>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</si>
  <si>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</si>
  <si>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</si>
  <si>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</si>
  <si>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</si>
  <si>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1/5000</t>
    <phoneticPr fontId="1" type="noConversion"/>
  </si>
  <si>
    <t>해수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</si>
  <si>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</si>
  <si>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</si>
  <si>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</si>
  <si>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</si>
  <si>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희경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</si>
  <si>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</si>
  <si>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</si>
  <si>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</si>
  <si>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</si>
  <si>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</si>
  <si>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</si>
  <si>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해수</t>
    <phoneticPr fontId="1" type="noConversion"/>
  </si>
  <si>
    <t>희경</t>
    <phoneticPr fontId="1" type="noConversion"/>
  </si>
  <si>
    <t>희경</t>
    <phoneticPr fontId="1" type="noConversion"/>
  </si>
  <si>
    <t>해수</t>
    <phoneticPr fontId="1" type="noConversion"/>
  </si>
  <si>
    <t>희경</t>
    <phoneticPr fontId="1" type="noConversion"/>
  </si>
  <si>
    <t>soyoung</t>
  </si>
  <si>
    <t>heekyung</t>
  </si>
  <si>
    <t>희경</t>
  </si>
  <si>
    <t>haesoo</t>
  </si>
  <si>
    <t>Change over 10 min</t>
  </si>
  <si>
    <t>Change over time</t>
  </si>
  <si>
    <t>proportion of change</t>
  </si>
  <si>
    <t>N2</t>
  </si>
  <si>
    <t>adp-1</t>
  </si>
  <si>
    <t>adp-1 err</t>
  </si>
  <si>
    <t>N2 err</t>
  </si>
  <si>
    <t>N2 30-120</t>
  </si>
  <si>
    <t>adp-1 30-120</t>
  </si>
  <si>
    <t>50% change</t>
  </si>
  <si>
    <t>50%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</si>
</sst>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&quot;월&quot;\ dd&quot;일&quot;"/>
  </numFmts>
  <fonts count="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'Supp Fig 1A'!$D$11</c:f>
              <c:strCache>
                <c:ptCount val="1"/>
                <c:pt idx="0">
                  <c:v>N2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'Supp Fig 1A'!$E$14:$N$14</c:f>
                <c:numCache>
                  <c:formatCode>General</c:formatCode>
                  <c:ptCount val="10"/>
                  <c:pt idx="0">
                    <c:v>3.3457407180445146E-2</c:v>
                  </c:pt>
                  <c:pt idx="1">
                    <c:v>3.7602997178754066E-2</c:v>
                  </c:pt>
                  <c:pt idx="2">
                    <c:v>3.3548827245133556E-2</c:v>
                  </c:pt>
                  <c:pt idx="3">
                    <c:v>2.6069954731117659E-2</c:v>
                  </c:pt>
                  <c:pt idx="4">
                    <c:v>2.9116002254801189E-2</c:v>
                  </c:pt>
                  <c:pt idx="5">
                    <c:v>3.3395865156090936E-2</c:v>
                  </c:pt>
                  <c:pt idx="6">
                    <c:v>4.7903123137737105E-2</c:v>
                  </c:pt>
                  <c:pt idx="7">
                    <c:v>5.8688724208372046E-2</c:v>
                  </c:pt>
                  <c:pt idx="8">
                    <c:v>6.8549104170220046E-2</c:v>
                  </c:pt>
                  <c:pt idx="9">
                    <c:v>7.5729812124713747E-2</c:v>
                  </c:pt>
                </c:numCache>
              </c:numRef>
            </c:plus>
            <c:minus>
              <c:numRef>
                <c:f>'Supp Fig 1A'!$E$14:$O$14</c:f>
                <c:numCache>
                  <c:formatCode>General</c:formatCode>
                  <c:ptCount val="11"/>
                  <c:pt idx="0">
                    <c:v>3.3457407180445146E-2</c:v>
                  </c:pt>
                  <c:pt idx="1">
                    <c:v>3.7602997178754066E-2</c:v>
                  </c:pt>
                  <c:pt idx="2">
                    <c:v>3.3548827245133556E-2</c:v>
                  </c:pt>
                  <c:pt idx="3">
                    <c:v>2.6069954731117659E-2</c:v>
                  </c:pt>
                  <c:pt idx="4">
                    <c:v>2.9116002254801189E-2</c:v>
                  </c:pt>
                  <c:pt idx="5">
                    <c:v>3.3395865156090936E-2</c:v>
                  </c:pt>
                  <c:pt idx="6">
                    <c:v>4.7903123137737105E-2</c:v>
                  </c:pt>
                  <c:pt idx="7">
                    <c:v>5.8688724208372046E-2</c:v>
                  </c:pt>
                  <c:pt idx="8">
                    <c:v>6.8549104170220046E-2</c:v>
                  </c:pt>
                  <c:pt idx="9">
                    <c:v>7.5729812124713747E-2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'Supp Fig 1A'!$E$10:$N$10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'Supp Fig 1A'!$E$11:$N$11</c:f>
              <c:numCache>
                <c:formatCode>General</c:formatCode>
                <c:ptCount val="10"/>
                <c:pt idx="0">
                  <c:v>0.80640000000000001</c:v>
                </c:pt>
                <c:pt idx="1">
                  <c:v>0.8212666666666667</c:v>
                </c:pt>
                <c:pt idx="2">
                  <c:v>0.78399999999999992</c:v>
                </c:pt>
                <c:pt idx="3">
                  <c:v>0.77926666666666677</c:v>
                </c:pt>
                <c:pt idx="4">
                  <c:v>0.7728666666666667</c:v>
                </c:pt>
                <c:pt idx="5">
                  <c:v>0.71840000000000004</c:v>
                </c:pt>
                <c:pt idx="6">
                  <c:v>0.67526666666666668</c:v>
                </c:pt>
                <c:pt idx="7">
                  <c:v>0.55093333333333327</c:v>
                </c:pt>
                <c:pt idx="8">
                  <c:v>0.45246666666666674</c:v>
                </c:pt>
                <c:pt idx="9">
                  <c:v>0.32826666666666676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'Supp Fig 1A'!$D$12</c:f>
              <c:strCache>
                <c:ptCount val="1"/>
                <c:pt idx="0">
                  <c:v>adp-1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'Supp Fig 1A'!$E$15:$N$15</c:f>
                <c:numCache>
                  <c:formatCode>General</c:formatCode>
                  <c:ptCount val="10"/>
                  <c:pt idx="0">
                    <c:v>8.5195363723620243E-2</c:v>
                  </c:pt>
                  <c:pt idx="1">
                    <c:v>7.1135287773837472E-2</c:v>
                  </c:pt>
                  <c:pt idx="2">
                    <c:v>5.6711256966025823E-2</c:v>
                  </c:pt>
                  <c:pt idx="3">
                    <c:v>3.9527416645496402E-2</c:v>
                  </c:pt>
                  <c:pt idx="4">
                    <c:v>3.9229028367608935E-2</c:v>
                  </c:pt>
                  <c:pt idx="5">
                    <c:v>1.5918411771697984E-2</c:v>
                  </c:pt>
                  <c:pt idx="6">
                    <c:v>4.0770700263792543E-2</c:v>
                  </c:pt>
                  <c:pt idx="7">
                    <c:v>4.8048586521006652E-2</c:v>
                  </c:pt>
                  <c:pt idx="8">
                    <c:v>5.8993467152445633E-2</c:v>
                  </c:pt>
                  <c:pt idx="9">
                    <c:v>9.6601738252131503E-2</c:v>
                  </c:pt>
                </c:numCache>
              </c:numRef>
            </c:plus>
            <c:minus>
              <c:numRef>
                <c:f>'Supp Fig 1A'!$E$15:$N$15</c:f>
                <c:numCache>
                  <c:formatCode>General</c:formatCode>
                  <c:ptCount val="10"/>
                  <c:pt idx="0">
                    <c:v>8.5195363723620243E-2</c:v>
                  </c:pt>
                  <c:pt idx="1">
                    <c:v>7.1135287773837472E-2</c:v>
                  </c:pt>
                  <c:pt idx="2">
                    <c:v>5.6711256966025823E-2</c:v>
                  </c:pt>
                  <c:pt idx="3">
                    <c:v>3.9527416645496402E-2</c:v>
                  </c:pt>
                  <c:pt idx="4">
                    <c:v>3.9229028367608935E-2</c:v>
                  </c:pt>
                  <c:pt idx="5">
                    <c:v>1.5918411771697984E-2</c:v>
                  </c:pt>
                  <c:pt idx="6">
                    <c:v>4.0770700263792543E-2</c:v>
                  </c:pt>
                  <c:pt idx="7">
                    <c:v>4.8048586521006652E-2</c:v>
                  </c:pt>
                  <c:pt idx="8">
                    <c:v>5.8993467152445633E-2</c:v>
                  </c:pt>
                  <c:pt idx="9">
                    <c:v>9.6601738252131503E-2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'Supp Fig 1A'!$E$10:$N$10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'Supp Fig 1A'!$E$12:$N$12</c:f>
              <c:numCache>
                <c:formatCode>General</c:formatCode>
                <c:ptCount val="10"/>
                <c:pt idx="0">
                  <c:v>0.77150000000000007</c:v>
                </c:pt>
                <c:pt idx="1">
                  <c:v>0.77675000000000005</c:v>
                </c:pt>
                <c:pt idx="2">
                  <c:v>0.78400000000000003</c:v>
                </c:pt>
                <c:pt idx="3">
                  <c:v>0.75049999999999994</c:v>
                </c:pt>
                <c:pt idx="4">
                  <c:v>0.76649999999999996</c:v>
                </c:pt>
                <c:pt idx="5">
                  <c:v>0.68025000000000002</c:v>
                </c:pt>
                <c:pt idx="6">
                  <c:v>0.6925</c:v>
                </c:pt>
                <c:pt idx="7">
                  <c:v>0.66800000000000004</c:v>
                </c:pt>
                <c:pt idx="8">
                  <c:v>0.58074999999999999</c:v>
                </c:pt>
                <c:pt idx="9">
                  <c:v>0.54525000000000001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50016"/>
        <c:axId val="-1017753824"/>
      </c:lineChart>
      <c:catAx>
        <c:axId val="-10177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53824"/>
        <c:crosses val="autoZero"/>
        <c:auto val="1"/>
        <c:lblAlgn val="ctr"/>
        <c:lblOffset val="100"/>
        <c:noMultiLvlLbl val="0"/>
      </c:catAx>
      <c:valAx>
        <c:axId val="-101775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5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'Isoamyl alcohol(N2)'!$S$44:$AD$44</c:f>
              <c:numCache>
                <c:formatCode>General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-0.5</c:v>
                </c:pt>
                <c:pt idx="3">
                  <c:v>-0.47</c:v>
                </c:pt>
                <c:pt idx="4">
                  <c:v>-0.47</c:v>
                </c:pt>
                <c:pt idx="5">
                  <c:v>-0.7</c:v>
                </c:pt>
                <c:pt idx="6">
                  <c:v>-0.56000000000000005</c:v>
                </c:pt>
                <c:pt idx="7">
                  <c:v>-0.45</c:v>
                </c:pt>
                <c:pt idx="8">
                  <c:v>-0.19</c:v>
                </c:pt>
                <c:pt idx="9">
                  <c:v>-0.28000000000000003</c:v>
                </c:pt>
                <c:pt idx="10">
                  <c:v>-0.19</c:v>
                </c:pt>
                <c:pt idx="11">
                  <c:v>-0.38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CE-40A0-9F38-59D25A48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60848"/>
        <c:axId val="-1175259216"/>
      </c:lineChart>
      <c:catAx>
        <c:axId val="-117526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59216"/>
        <c:crosses val="autoZero"/>
        <c:auto val="1"/>
        <c:lblAlgn val="ctr"/>
        <c:lblOffset val="100"/>
        <c:noMultiLvlLbl val="0"/>
      </c:catAx>
      <c:valAx>
        <c:axId val="-11752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6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'Isoamyl alcohol(N2)'!$C$71:$N$71</c:f>
              <c:numCache>
                <c:formatCode>General</c:formatCode>
                <c:ptCount val="12"/>
                <c:pt idx="0">
                  <c:v>0.85499999999999998</c:v>
                </c:pt>
                <c:pt idx="1">
                  <c:v>0.96</c:v>
                </c:pt>
                <c:pt idx="2">
                  <c:v>0.89999999999999991</c:v>
                </c:pt>
                <c:pt idx="3">
                  <c:v>0.89500000000000002</c:v>
                </c:pt>
                <c:pt idx="4">
                  <c:v>0.88500000000000001</c:v>
                </c:pt>
                <c:pt idx="5">
                  <c:v>0.86499999999999999</c:v>
                </c:pt>
                <c:pt idx="6">
                  <c:v>0.88500000000000001</c:v>
                </c:pt>
                <c:pt idx="7">
                  <c:v>0.89500000000000002</c:v>
                </c:pt>
                <c:pt idx="8">
                  <c:v>0.9</c:v>
                </c:pt>
                <c:pt idx="9">
                  <c:v>0.91</c:v>
                </c:pt>
                <c:pt idx="10">
                  <c:v>0.89500000000000002</c:v>
                </c:pt>
                <c:pt idx="11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28-46BE-BF25-48704C89C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51600"/>
        <c:axId val="-1175258672"/>
      </c:lineChart>
      <c:catAx>
        <c:axId val="-117525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58672"/>
        <c:crosses val="autoZero"/>
        <c:auto val="1"/>
        <c:lblAlgn val="ctr"/>
        <c:lblOffset val="100"/>
        <c:noMultiLvlLbl val="0"/>
      </c:catAx>
      <c:valAx>
        <c:axId val="-11752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5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Isoamy alcohol (9)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'Isoamyl alcohol(N2)'!$U$72:$AD$72</c:f>
              <c:numCache>
                <c:formatCode>General</c:formatCode>
                <c:ptCount val="10"/>
                <c:pt idx="0">
                  <c:v>0.77124999999999999</c:v>
                </c:pt>
                <c:pt idx="1">
                  <c:v>0.77625000000000011</c:v>
                </c:pt>
                <c:pt idx="2">
                  <c:v>0.74749999999999994</c:v>
                </c:pt>
                <c:pt idx="3">
                  <c:v>0.71750000000000003</c:v>
                </c:pt>
                <c:pt idx="4">
                  <c:v>0.70125000000000004</c:v>
                </c:pt>
                <c:pt idx="5">
                  <c:v>0.68874999999999997</c:v>
                </c:pt>
                <c:pt idx="6">
                  <c:v>0.5837500000000001</c:v>
                </c:pt>
                <c:pt idx="7">
                  <c:v>0.53500000000000003</c:v>
                </c:pt>
                <c:pt idx="8">
                  <c:v>0.46500000000000002</c:v>
                </c:pt>
                <c:pt idx="9">
                  <c:v>0.34375000000000006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2E-4F61-AF58-47C7D6AA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66832"/>
        <c:axId val="-1175239088"/>
      </c:lineChart>
      <c:catAx>
        <c:axId val="-117526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39088"/>
        <c:crosses val="autoZero"/>
        <c:auto val="1"/>
        <c:lblAlgn val="ctr"/>
        <c:lblOffset val="100"/>
        <c:noMultiLvlLbl val="0"/>
      </c:catAx>
      <c:valAx>
        <c:axId val="-1175239088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6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'2-heptanone'!$C$23:$N$23</c:f>
              <c:numCache>
                <c:formatCode>General</c:formatCode>
                <c:ptCount val="12"/>
                <c:pt idx="0">
                  <c:v>0.32750000000000001</c:v>
                </c:pt>
                <c:pt idx="1">
                  <c:v>0.34250000000000003</c:v>
                </c:pt>
                <c:pt idx="2">
                  <c:v>0.24</c:v>
                </c:pt>
                <c:pt idx="3">
                  <c:v>0.23250000000000001</c:v>
                </c:pt>
                <c:pt idx="4">
                  <c:v>0.37250000000000005</c:v>
                </c:pt>
                <c:pt idx="5">
                  <c:v>5.2500000000000005E-2</c:v>
                </c:pt>
                <c:pt idx="6">
                  <c:v>4.0000000000000008E-2</c:v>
                </c:pt>
                <c:pt idx="7">
                  <c:v>0.18</c:v>
                </c:pt>
                <c:pt idx="8">
                  <c:v>0.13250000000000001</c:v>
                </c:pt>
                <c:pt idx="9">
                  <c:v>0.10500000000000001</c:v>
                </c:pt>
                <c:pt idx="10">
                  <c:v>8.1000000000000003E-2</c:v>
                </c:pt>
                <c:pt idx="11">
                  <c:v>2.4999999999999994E-2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20-4FB5-A7B0-9C74F3AB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65200"/>
        <c:axId val="-1175245072"/>
      </c:lineChart>
      <c:catAx>
        <c:axId val="-11752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45072"/>
        <c:crosses val="autoZero"/>
        <c:auto val="1"/>
        <c:lblAlgn val="ctr"/>
        <c:lblOffset val="100"/>
        <c:noMultiLvlLbl val="0"/>
      </c:catAx>
      <c:valAx>
        <c:axId val="-11752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6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2-heptanone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'2-heptanone'!$U$24:$AD$24</c:f>
                <c:numCache>
                  <c:formatCode>General</c:formatCode>
                  <c:ptCount val="10"/>
                  <c:pt idx="0">
                    <c:v>7.351828528743666E-2</c:v>
                  </c:pt>
                  <c:pt idx="1">
                    <c:v>8.0843431977045424E-2</c:v>
                  </c:pt>
                  <c:pt idx="2">
                    <c:v>5.9882254837676667E-2</c:v>
                  </c:pt>
                  <c:pt idx="3">
                    <c:v>7.0291482855204243E-2</c:v>
                  </c:pt>
                  <c:pt idx="4">
                    <c:v>5.3922620391622211E-2</c:v>
                  </c:pt>
                  <c:pt idx="5">
                    <c:v>4.3831028859805367E-2</c:v>
                  </c:pt>
                  <c:pt idx="6">
                    <c:v>4.6567664193996786E-2</c:v>
                  </c:pt>
                  <c:pt idx="7">
                    <c:v>8.0362467997357218E-2</c:v>
                  </c:pt>
                  <c:pt idx="8">
                    <c:v>5.2877431171273137E-2</c:v>
                  </c:pt>
                  <c:pt idx="9">
                    <c:v>7.5125463241651494E-2</c:v>
                  </c:pt>
                </c:numCache>
              </c:numRef>
            </c:plus>
            <c:minus>
              <c:numRef>
                <c:f>'2-heptanone'!$U$24:$AD$24</c:f>
                <c:numCache>
                  <c:formatCode>General</c:formatCode>
                  <c:ptCount val="10"/>
                  <c:pt idx="0">
                    <c:v>7.351828528743666E-2</c:v>
                  </c:pt>
                  <c:pt idx="1">
                    <c:v>8.0843431977045424E-2</c:v>
                  </c:pt>
                  <c:pt idx="2">
                    <c:v>5.9882254837676667E-2</c:v>
                  </c:pt>
                  <c:pt idx="3">
                    <c:v>7.0291482855204243E-2</c:v>
                  </c:pt>
                  <c:pt idx="4">
                    <c:v>5.3922620391622211E-2</c:v>
                  </c:pt>
                  <c:pt idx="5">
                    <c:v>4.3831028859805367E-2</c:v>
                  </c:pt>
                  <c:pt idx="6">
                    <c:v>4.6567664193996786E-2</c:v>
                  </c:pt>
                  <c:pt idx="7">
                    <c:v>8.0362467997357218E-2</c:v>
                  </c:pt>
                  <c:pt idx="8">
                    <c:v>5.2877431171273137E-2</c:v>
                  </c:pt>
                  <c:pt idx="9">
                    <c:v>7.5125463241651494E-2</c:v>
                  </c:pt>
                </c:numCache>
              </c:numRef>
            </c:minus>
          </c:errBars>
          <c:cat>
            <c:numRef>
              <c:f>'2-heptanone'!$U$2:$AD$2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'2-heptanone'!$U$23:$AD$23</c:f>
              <c:numCache>
                <c:formatCode>General</c:formatCode>
                <c:ptCount val="10"/>
                <c:pt idx="0">
                  <c:v>0.50222222222222224</c:v>
                </c:pt>
                <c:pt idx="1">
                  <c:v>0.43122222222222217</c:v>
                </c:pt>
                <c:pt idx="2">
                  <c:v>0.51119999999999999</c:v>
                </c:pt>
                <c:pt idx="3">
                  <c:v>0.47472727272727266</c:v>
                </c:pt>
                <c:pt idx="4">
                  <c:v>0.3741666666666667</c:v>
                </c:pt>
                <c:pt idx="5">
                  <c:v>0.35749999999999998</c:v>
                </c:pt>
                <c:pt idx="6">
                  <c:v>0.20874999999999999</c:v>
                </c:pt>
                <c:pt idx="7">
                  <c:v>0.14866666666666667</c:v>
                </c:pt>
                <c:pt idx="8">
                  <c:v>7.9499999999999987E-2</c:v>
                </c:pt>
                <c:pt idx="9">
                  <c:v>5.6750000000000016E-2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41-4B90-BFBC-76942AD34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47248"/>
        <c:axId val="-1175264656"/>
      </c:lineChart>
      <c:catAx>
        <c:axId val="-11752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175264656"/>
        <c:crosses val="autoZero"/>
        <c:auto val="1"/>
        <c:lblAlgn val="ctr"/>
        <c:lblOffset val="100"/>
        <c:noMultiLvlLbl val="0"/>
      </c:catAx>
      <c:valAx>
        <c:axId val="-1175264656"/>
        <c:scaling>
          <c:orientation val="minMax"/>
          <c:max val="1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1752472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2-heptanone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'2-heptanone'!$AH$23:$AP$23</c:f>
              <c:numCache>
                <c:formatCode>General</c:formatCode>
                <c:ptCount val="9"/>
                <c:pt idx="0">
                  <c:v>-7.1000000000000065E-3</c:v>
                </c:pt>
                <c:pt idx="1">
                  <c:v>7.9977777777777807E-3</c:v>
                </c:pt>
                <c:pt idx="2">
                  <c:v>-3.6472727272727325E-3</c:v>
                </c:pt>
                <c:pt idx="3">
                  <c:v>-1.0056060606060596E-2</c:v>
                </c:pt>
                <c:pt idx="4">
                  <c:v>-1.6666666666666718E-3</c:v>
                </c:pt>
                <c:pt idx="5">
                  <c:v>-1.4874999999999999E-2</c:v>
                </c:pt>
                <c:pt idx="6">
                  <c:v>-6.0083333333333325E-3</c:v>
                </c:pt>
                <c:pt idx="7">
                  <c:v>-6.9166666666666682E-3</c:v>
                </c:pt>
                <c:pt idx="8">
                  <c:v>-2.2749999999999971E-3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5239632"/>
        <c:axId val="-1175256496"/>
      </c:barChart>
      <c:catAx>
        <c:axId val="-1175239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56496"/>
        <c:crosses val="autoZero"/>
        <c:auto val="1"/>
        <c:lblAlgn val="ctr"/>
        <c:lblOffset val="100"/>
        <c:noMultiLvlLbl val="0"/>
      </c:catAx>
      <c:valAx>
        <c:axId val="-1175256496"/>
        <c:scaling>
          <c:orientation val="minMax"/>
          <c:max val="2.0000000000000004E-2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2-heptanone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'2-heptanone'!$AH$25:$AP$25</c:f>
              <c:numCache>
                <c:formatCode>General</c:formatCode>
                <c:ptCount val="9"/>
                <c:pt idx="0">
                  <c:v>0.15938143044210279</c:v>
                </c:pt>
                <c:pt idx="1">
                  <c:v>-0.17953482571553292</c:v>
                </c:pt>
                <c:pt idx="2">
                  <c:v>8.1874302040168587E-2</c:v>
                </c:pt>
                <c:pt idx="3">
                  <c:v>0.22573934140935428</c:v>
                </c:pt>
                <c:pt idx="4">
                  <c:v>3.7413481324437357E-2</c:v>
                </c:pt>
                <c:pt idx="5">
                  <c:v>0.33391532082060232</c:v>
                </c:pt>
                <c:pt idx="6">
                  <c:v>0.13487560017459621</c:v>
                </c:pt>
                <c:pt idx="7">
                  <c:v>0.15526594749641459</c:v>
                </c:pt>
                <c:pt idx="8">
                  <c:v>5.1069402007856771E-2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5238544"/>
        <c:axId val="-1175251056"/>
      </c:barChart>
      <c:catAx>
        <c:axId val="-1175238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51056"/>
        <c:crosses val="autoZero"/>
        <c:auto val="1"/>
        <c:lblAlgn val="ctr"/>
        <c:lblOffset val="100"/>
        <c:noMultiLvlLbl val="0"/>
      </c:catAx>
      <c:valAx>
        <c:axId val="-11752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3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'2,4,5-Trimethylthiazole(N2)'!$C$17:$N$17</c:f>
              <c:numCache>
                <c:formatCode>General</c:formatCode>
                <c:ptCount val="12"/>
                <c:pt idx="0">
                  <c:v>0.65</c:v>
                </c:pt>
                <c:pt idx="1">
                  <c:v>0.73</c:v>
                </c:pt>
                <c:pt idx="2">
                  <c:v>0.86</c:v>
                </c:pt>
                <c:pt idx="3">
                  <c:v>0.83</c:v>
                </c:pt>
                <c:pt idx="4">
                  <c:v>0.85</c:v>
                </c:pt>
                <c:pt idx="5">
                  <c:v>0.9</c:v>
                </c:pt>
                <c:pt idx="6">
                  <c:v>0.89</c:v>
                </c:pt>
                <c:pt idx="7">
                  <c:v>0.9</c:v>
                </c:pt>
                <c:pt idx="8">
                  <c:v>0.88</c:v>
                </c:pt>
                <c:pt idx="9">
                  <c:v>0.88</c:v>
                </c:pt>
                <c:pt idx="10">
                  <c:v>0.83</c:v>
                </c:pt>
                <c:pt idx="11">
                  <c:v>0.85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75-458B-B21A-90399EBCE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50512"/>
        <c:axId val="-1175242352"/>
      </c:lineChart>
      <c:catAx>
        <c:axId val="-11752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42352"/>
        <c:crosses val="autoZero"/>
        <c:auto val="1"/>
        <c:lblAlgn val="ctr"/>
        <c:lblOffset val="100"/>
        <c:noMultiLvlLbl val="0"/>
      </c:catAx>
      <c:valAx>
        <c:axId val="-117524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5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2,4,5 TMT (13)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'2,4,5-Trimethylthiazole(N2)'!$U$2:$AD$2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'2,4,5-Trimethylthiazole(N2)'!$U$17:$AD$17</c:f>
              <c:numCache>
                <c:formatCode>General</c:formatCode>
                <c:ptCount val="10"/>
                <c:pt idx="0">
                  <c:v>0.91338461538461524</c:v>
                </c:pt>
                <c:pt idx="1">
                  <c:v>0.91300000000000003</c:v>
                </c:pt>
                <c:pt idx="2">
                  <c:v>0.9062307692307694</c:v>
                </c:pt>
                <c:pt idx="3">
                  <c:v>0.89830769230769236</c:v>
                </c:pt>
                <c:pt idx="4">
                  <c:v>0.86853846153846159</c:v>
                </c:pt>
                <c:pt idx="5">
                  <c:v>0.85723076923076913</c:v>
                </c:pt>
                <c:pt idx="6">
                  <c:v>0.78392307692307694</c:v>
                </c:pt>
                <c:pt idx="7">
                  <c:v>0.73530769230769244</c:v>
                </c:pt>
                <c:pt idx="8">
                  <c:v>0.64407692307692299</c:v>
                </c:pt>
                <c:pt idx="9">
                  <c:v>0.56430769230769218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09-403B-B4C8-8249B66D6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46160"/>
        <c:axId val="-1175245616"/>
      </c:lineChart>
      <c:catAx>
        <c:axId val="-117524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45616"/>
        <c:crosses val="autoZero"/>
        <c:auto val="1"/>
        <c:lblAlgn val="ctr"/>
        <c:lblOffset val="100"/>
        <c:noMultiLvlLbl val="0"/>
      </c:catAx>
      <c:valAx>
        <c:axId val="-1175245616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4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Isobutyric acid (4)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'Isobutyric  acid(N2)'!$E$9:$N$9</c:f>
              <c:numCache>
                <c:formatCode>General</c:formatCode>
                <c:ptCount val="10"/>
                <c:pt idx="0">
                  <c:v>0.34249999999999997</c:v>
                </c:pt>
                <c:pt idx="1">
                  <c:v>-0.11250000000000002</c:v>
                </c:pt>
                <c:pt idx="2">
                  <c:v>-7.7499999999999986E-2</c:v>
                </c:pt>
                <c:pt idx="3">
                  <c:v>-0.17375000000000002</c:v>
                </c:pt>
                <c:pt idx="4">
                  <c:v>-0.31545000000000001</c:v>
                </c:pt>
                <c:pt idx="5">
                  <c:v>-0.32750000000000001</c:v>
                </c:pt>
                <c:pt idx="6">
                  <c:v>-0.40749999999999997</c:v>
                </c:pt>
                <c:pt idx="7">
                  <c:v>-0.42499999999999993</c:v>
                </c:pt>
                <c:pt idx="8">
                  <c:v>-0.48500000000000004</c:v>
                </c:pt>
                <c:pt idx="9">
                  <c:v>-0.46500000000000002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E4-473D-8463-665D621D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65248"/>
        <c:axId val="-1017769056"/>
      </c:lineChart>
      <c:catAx>
        <c:axId val="-10177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9056"/>
        <c:crosses val="autoZero"/>
        <c:auto val="1"/>
        <c:lblAlgn val="ctr"/>
        <c:lblOffset val="100"/>
        <c:noMultiLvlLbl val="0"/>
      </c:catAx>
      <c:valAx>
        <c:axId val="-1017769056"/>
        <c:scaling>
          <c:orientation val="minMax"/>
          <c:max val="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'Supp Fig 1B'!$E$12</c:f>
              <c:strCache>
                <c:ptCount val="1"/>
                <c:pt idx="0">
                  <c:v>N2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'Supp Fig 1B'!$F$16:$O$16</c:f>
                <c:numCache>
                  <c:formatCode>General</c:formatCode>
                  <c:ptCount val="10"/>
                  <c:pt idx="0">
                    <c:v>1.8910564969234031E-2</c:v>
                  </c:pt>
                  <c:pt idx="1">
                    <c:v>1.4685593847940458E-2</c:v>
                  </c:pt>
                  <c:pt idx="2">
                    <c:v>1.7536830783384125E-2</c:v>
                  </c:pt>
                  <c:pt idx="3">
                    <c:v>1.4668728562255703E-2</c:v>
                  </c:pt>
                  <c:pt idx="4">
                    <c:v>1.4661398551811795E-2</c:v>
                  </c:pt>
                  <c:pt idx="5">
                    <c:v>1.7995068357944646E-2</c:v>
                  </c:pt>
                  <c:pt idx="6">
                    <c:v>2.7127538647234363E-2</c:v>
                  </c:pt>
                  <c:pt idx="7">
                    <c:v>2.9217878399123116E-2</c:v>
                  </c:pt>
                  <c:pt idx="8">
                    <c:v>4.0084280047212574E-2</c:v>
                  </c:pt>
                  <c:pt idx="9">
                    <c:v>5.4498574977298452E-2</c:v>
                  </c:pt>
                </c:numCache>
              </c:numRef>
            </c:plus>
            <c:minus>
              <c:numRef>
                <c:f>'Supp Fig 1B'!$F$16:$O$16</c:f>
                <c:numCache>
                  <c:formatCode>General</c:formatCode>
                  <c:ptCount val="10"/>
                  <c:pt idx="0">
                    <c:v>1.8910564969234031E-2</c:v>
                  </c:pt>
                  <c:pt idx="1">
                    <c:v>1.4685593847940458E-2</c:v>
                  </c:pt>
                  <c:pt idx="2">
                    <c:v>1.7536830783384125E-2</c:v>
                  </c:pt>
                  <c:pt idx="3">
                    <c:v>1.4668728562255703E-2</c:v>
                  </c:pt>
                  <c:pt idx="4">
                    <c:v>1.4661398551811795E-2</c:v>
                  </c:pt>
                  <c:pt idx="5">
                    <c:v>1.7995068357944646E-2</c:v>
                  </c:pt>
                  <c:pt idx="6">
                    <c:v>2.7127538647234363E-2</c:v>
                  </c:pt>
                  <c:pt idx="7">
                    <c:v>2.9217878399123116E-2</c:v>
                  </c:pt>
                  <c:pt idx="8">
                    <c:v>4.0084280047212574E-2</c:v>
                  </c:pt>
                  <c:pt idx="9">
                    <c:v>5.4498574977298452E-2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'Supp Fig 1B'!$F$11:$O$11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'Supp Fig 1B'!$F$12:$O$12</c:f>
              <c:numCache>
                <c:formatCode>General</c:formatCode>
                <c:ptCount val="10"/>
                <c:pt idx="0">
                  <c:v>0.91338461538461524</c:v>
                </c:pt>
                <c:pt idx="1">
                  <c:v>0.91300000000000003</c:v>
                </c:pt>
                <c:pt idx="2">
                  <c:v>0.9062307692307694</c:v>
                </c:pt>
                <c:pt idx="3">
                  <c:v>0.89830769230769236</c:v>
                </c:pt>
                <c:pt idx="4">
                  <c:v>0.86853846153846159</c:v>
                </c:pt>
                <c:pt idx="5">
                  <c:v>0.85723076923076913</c:v>
                </c:pt>
                <c:pt idx="6">
                  <c:v>0.78392307692307694</c:v>
                </c:pt>
                <c:pt idx="7">
                  <c:v>0.73530769230769244</c:v>
                </c:pt>
                <c:pt idx="8">
                  <c:v>0.64407692307692299</c:v>
                </c:pt>
                <c:pt idx="9">
                  <c:v>0.56430769230769218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'Supp Fig 1B'!$E$13</c:f>
              <c:strCache>
                <c:ptCount val="1"/>
                <c:pt idx="0">
                  <c:v>adp-1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'Supp Fig 1B'!$F$15:$O$15</c:f>
                <c:numCache>
                  <c:formatCode>General</c:formatCode>
                  <c:ptCount val="10"/>
                  <c:pt idx="0">
                    <c:v>0.12137682370754867</c:v>
                  </c:pt>
                  <c:pt idx="1">
                    <c:v>9.2637622846587886E-2</c:v>
                  </c:pt>
                  <c:pt idx="2">
                    <c:v>7.9570199614344944E-2</c:v>
                  </c:pt>
                  <c:pt idx="3">
                    <c:v>5.0607147057834687E-2</c:v>
                  </c:pt>
                  <c:pt idx="4">
                    <c:v>3.969335586719773E-2</c:v>
                  </c:pt>
                  <c:pt idx="5">
                    <c:v>5.2206920039397434E-2</c:v>
                  </c:pt>
                  <c:pt idx="6">
                    <c:v>2.0663978319771827E-2</c:v>
                  </c:pt>
                  <c:pt idx="7">
                    <c:v>3.6386810797320493E-2</c:v>
                  </c:pt>
                  <c:pt idx="8">
                    <c:v>3.3384127965247201E-2</c:v>
                  </c:pt>
                  <c:pt idx="9">
                    <c:v>4.2297310789221505E-2</c:v>
                  </c:pt>
                </c:numCache>
              </c:numRef>
            </c:plus>
            <c:minus>
              <c:numRef>
                <c:f>'Supp Fig 1B'!$F$15:$O$15</c:f>
                <c:numCache>
                  <c:formatCode>General</c:formatCode>
                  <c:ptCount val="10"/>
                  <c:pt idx="0">
                    <c:v>0.12137682370754867</c:v>
                  </c:pt>
                  <c:pt idx="1">
                    <c:v>9.2637622846587886E-2</c:v>
                  </c:pt>
                  <c:pt idx="2">
                    <c:v>7.9570199614344944E-2</c:v>
                  </c:pt>
                  <c:pt idx="3">
                    <c:v>5.0607147057834687E-2</c:v>
                  </c:pt>
                  <c:pt idx="4">
                    <c:v>3.969335586719773E-2</c:v>
                  </c:pt>
                  <c:pt idx="5">
                    <c:v>5.2206920039397434E-2</c:v>
                  </c:pt>
                  <c:pt idx="6">
                    <c:v>2.0663978319771827E-2</c:v>
                  </c:pt>
                  <c:pt idx="7">
                    <c:v>3.6386810797320493E-2</c:v>
                  </c:pt>
                  <c:pt idx="8">
                    <c:v>3.3384127965247201E-2</c:v>
                  </c:pt>
                  <c:pt idx="9">
                    <c:v>4.2297310789221505E-2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'Supp Fig 1B'!$F$11:$O$11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cat>
          <c:val>
            <c:numRef>
              <c:f>'Supp Fig 1B'!$F$13:$O$13</c:f>
              <c:numCache>
                <c:formatCode>General</c:formatCode>
                <c:ptCount val="10"/>
                <c:pt idx="0">
                  <c:v>0.64300000000000002</c:v>
                </c:pt>
                <c:pt idx="1">
                  <c:v>0.72975000000000001</c:v>
                </c:pt>
                <c:pt idx="2">
                  <c:v>0.75349999999999995</c:v>
                </c:pt>
                <c:pt idx="3">
                  <c:v>0.72050000000000003</c:v>
                </c:pt>
                <c:pt idx="4">
                  <c:v>0.76875000000000004</c:v>
                </c:pt>
                <c:pt idx="5">
                  <c:v>0.73324999999999996</c:v>
                </c:pt>
                <c:pt idx="6">
                  <c:v>0.71899999999999997</c:v>
                </c:pt>
                <c:pt idx="7">
                  <c:v>0.72</c:v>
                </c:pt>
                <c:pt idx="8">
                  <c:v>0.68899999999999995</c:v>
                </c:pt>
                <c:pt idx="9">
                  <c:v>0.63375000000000004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64704"/>
        <c:axId val="-1017748384"/>
      </c:lineChart>
      <c:catAx>
        <c:axId val="-10177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48384"/>
        <c:crosses val="autoZero"/>
        <c:auto val="1"/>
        <c:lblAlgn val="ctr"/>
        <c:lblOffset val="100"/>
        <c:noMultiLvlLbl val="0"/>
      </c:catAx>
      <c:valAx>
        <c:axId val="-1017748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'Isobutyric  acid(N2)'!$S$9:$AD$9</c:f>
              <c:numCache>
                <c:formatCode>General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0.53</c:v>
                </c:pt>
                <c:pt idx="5">
                  <c:v>0.54</c:v>
                </c:pt>
                <c:pt idx="6">
                  <c:v>0.54</c:v>
                </c:pt>
                <c:pt idx="7">
                  <c:v>0.51</c:v>
                </c:pt>
                <c:pt idx="8">
                  <c:v>0.5</c:v>
                </c:pt>
                <c:pt idx="9">
                  <c:v>0.43</c:v>
                </c:pt>
                <c:pt idx="10">
                  <c:v>0.32</c:v>
                </c:pt>
                <c:pt idx="11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D6-4700-AC96-719BDBAC5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63616"/>
        <c:axId val="-1017761440"/>
      </c:lineChart>
      <c:catAx>
        <c:axId val="-10177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1440"/>
        <c:crosses val="autoZero"/>
        <c:auto val="1"/>
        <c:lblAlgn val="ctr"/>
        <c:lblOffset val="100"/>
        <c:noMultiLvlLbl val="0"/>
      </c:catAx>
      <c:valAx>
        <c:axId val="-10177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'Isobutyric  acid(N2)'!$S$38:$AD$38</c:f>
              <c:numCache>
                <c:formatCode>General</c:formatCode>
                <c:ptCount val="12"/>
                <c:pt idx="0">
                  <c:v>0.29499999999999998</c:v>
                </c:pt>
                <c:pt idx="1">
                  <c:v>0.16499999999999998</c:v>
                </c:pt>
                <c:pt idx="2">
                  <c:v>0.22</c:v>
                </c:pt>
                <c:pt idx="3">
                  <c:v>0.39</c:v>
                </c:pt>
                <c:pt idx="4">
                  <c:v>0.28500000000000003</c:v>
                </c:pt>
                <c:pt idx="5">
                  <c:v>0.13500000000000001</c:v>
                </c:pt>
                <c:pt idx="6">
                  <c:v>0.19500000000000001</c:v>
                </c:pt>
                <c:pt idx="7">
                  <c:v>0.05</c:v>
                </c:pt>
                <c:pt idx="8">
                  <c:v>-4.9999999999999975E-3</c:v>
                </c:pt>
                <c:pt idx="9">
                  <c:v>-2.7000000000000003E-2</c:v>
                </c:pt>
                <c:pt idx="10">
                  <c:v>-0.1</c:v>
                </c:pt>
                <c:pt idx="11">
                  <c:v>-0.20500000000000002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26-4DD0-B27B-0AB7914E2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58176"/>
        <c:axId val="-1017751648"/>
      </c:lineChart>
      <c:catAx>
        <c:axId val="-101775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51648"/>
        <c:crosses val="autoZero"/>
        <c:auto val="1"/>
        <c:lblAlgn val="ctr"/>
        <c:lblOffset val="100"/>
        <c:noMultiLvlLbl val="0"/>
      </c:catAx>
      <c:valAx>
        <c:axId val="-10177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5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4-chlorobenzyl mercaptan (15)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'4-Chlorobenzyl mercaptan'!$E$19:$N$19</c:f>
              <c:numCache>
                <c:formatCode>General</c:formatCode>
                <c:ptCount val="10"/>
                <c:pt idx="0">
                  <c:v>0.80640000000000001</c:v>
                </c:pt>
                <c:pt idx="1">
                  <c:v>0.8212666666666667</c:v>
                </c:pt>
                <c:pt idx="2">
                  <c:v>0.78399999999999992</c:v>
                </c:pt>
                <c:pt idx="3">
                  <c:v>0.77926666666666677</c:v>
                </c:pt>
                <c:pt idx="4">
                  <c:v>0.7728666666666667</c:v>
                </c:pt>
                <c:pt idx="5">
                  <c:v>0.71840000000000004</c:v>
                </c:pt>
                <c:pt idx="6">
                  <c:v>0.67526666666666668</c:v>
                </c:pt>
                <c:pt idx="7">
                  <c:v>0.55093333333333327</c:v>
                </c:pt>
                <c:pt idx="8">
                  <c:v>0.45246666666666674</c:v>
                </c:pt>
                <c:pt idx="9">
                  <c:v>0.32826666666666676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4A-4F3C-9CFC-9FF1F41A5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67968"/>
        <c:axId val="-1017761984"/>
      </c:lineChart>
      <c:catAx>
        <c:axId val="-101776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1984"/>
        <c:crosses val="autoZero"/>
        <c:auto val="1"/>
        <c:lblAlgn val="ctr"/>
        <c:lblOffset val="100"/>
        <c:noMultiLvlLbl val="0"/>
      </c:catAx>
      <c:valAx>
        <c:axId val="-1017761984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'2-Ethoxythiazole(N2)'!$C$10:$N$10</c:f>
              <c:numCache>
                <c:formatCode>General</c:formatCode>
                <c:ptCount val="12"/>
                <c:pt idx="0">
                  <c:v>0.7</c:v>
                </c:pt>
                <c:pt idx="1">
                  <c:v>0.88400000000000001</c:v>
                </c:pt>
                <c:pt idx="2">
                  <c:v>0.92799999999999994</c:v>
                </c:pt>
                <c:pt idx="3">
                  <c:v>0.91600000000000004</c:v>
                </c:pt>
                <c:pt idx="4">
                  <c:v>0.88000000000000012</c:v>
                </c:pt>
                <c:pt idx="5">
                  <c:v>0.746</c:v>
                </c:pt>
                <c:pt idx="6">
                  <c:v>0.8</c:v>
                </c:pt>
                <c:pt idx="7">
                  <c:v>0.76</c:v>
                </c:pt>
                <c:pt idx="8">
                  <c:v>0.60399999999999998</c:v>
                </c:pt>
                <c:pt idx="9">
                  <c:v>0.63600000000000001</c:v>
                </c:pt>
                <c:pt idx="10">
                  <c:v>0.58800000000000008</c:v>
                </c:pt>
                <c:pt idx="11">
                  <c:v>0.54399999999999993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7-417D-8F57-0D6BAD2C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67424"/>
        <c:axId val="-1017772320"/>
      </c:lineChart>
      <c:catAx>
        <c:axId val="-101776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72320"/>
        <c:crosses val="autoZero"/>
        <c:auto val="1"/>
        <c:lblAlgn val="ctr"/>
        <c:lblOffset val="100"/>
        <c:noMultiLvlLbl val="0"/>
      </c:catAx>
      <c:valAx>
        <c:axId val="-10177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6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2-ethoxythiazole (10)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'2-Ethoxythiazole(N2)'!$U$15:$AD$15</c:f>
              <c:numCache>
                <c:formatCode>General</c:formatCode>
                <c:ptCount val="10"/>
                <c:pt idx="0">
                  <c:v>0.82874999999999999</c:v>
                </c:pt>
                <c:pt idx="1">
                  <c:v>0.77374999999999994</c:v>
                </c:pt>
                <c:pt idx="2">
                  <c:v>0.77</c:v>
                </c:pt>
                <c:pt idx="3">
                  <c:v>0.7337499999999999</c:v>
                </c:pt>
                <c:pt idx="4">
                  <c:v>0.67375000000000007</c:v>
                </c:pt>
                <c:pt idx="5">
                  <c:v>0.64</c:v>
                </c:pt>
                <c:pt idx="6">
                  <c:v>0.5787500000000001</c:v>
                </c:pt>
                <c:pt idx="7">
                  <c:v>0.48750000000000004</c:v>
                </c:pt>
                <c:pt idx="8">
                  <c:v>0.43375000000000008</c:v>
                </c:pt>
                <c:pt idx="9">
                  <c:v>0.30875000000000002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D9-4B95-BC5A-33DA2B54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46208"/>
        <c:axId val="-1017771776"/>
      </c:lineChart>
      <c:catAx>
        <c:axId val="-10177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71776"/>
        <c:crosses val="autoZero"/>
        <c:auto val="1"/>
        <c:lblAlgn val="ctr"/>
        <c:lblOffset val="100"/>
        <c:noMultiLvlLbl val="0"/>
      </c:catAx>
      <c:valAx>
        <c:axId val="-1017771776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'2-cyclohexylethanol(N2)'!$C$10:$N$10</c:f>
              <c:numCache>
                <c:formatCode>General</c:formatCode>
                <c:ptCount val="12"/>
                <c:pt idx="0">
                  <c:v>0.65750000000000008</c:v>
                </c:pt>
                <c:pt idx="1">
                  <c:v>0.78374999999999995</c:v>
                </c:pt>
                <c:pt idx="2">
                  <c:v>0.74</c:v>
                </c:pt>
                <c:pt idx="3">
                  <c:v>0.82400000000000007</c:v>
                </c:pt>
                <c:pt idx="4">
                  <c:v>0.84600000000000009</c:v>
                </c:pt>
                <c:pt idx="5">
                  <c:v>0.89</c:v>
                </c:pt>
                <c:pt idx="6">
                  <c:v>0.8879999999999999</c:v>
                </c:pt>
                <c:pt idx="7">
                  <c:v>0.86</c:v>
                </c:pt>
                <c:pt idx="8">
                  <c:v>0.85600000000000009</c:v>
                </c:pt>
                <c:pt idx="9">
                  <c:v>0.81199999999999994</c:v>
                </c:pt>
                <c:pt idx="10">
                  <c:v>0.73000000000000009</c:v>
                </c:pt>
                <c:pt idx="11">
                  <c:v>0.67600000000000005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D0-46FC-B97D-AD9AFC94A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294736"/>
        <c:axId val="-910312144"/>
      </c:lineChart>
      <c:catAx>
        <c:axId val="-91029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12144"/>
        <c:crosses val="autoZero"/>
        <c:auto val="1"/>
        <c:lblAlgn val="ctr"/>
        <c:lblOffset val="100"/>
        <c:noMultiLvlLbl val="0"/>
      </c:catAx>
      <c:valAx>
        <c:axId val="-9103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29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'2-cyclohexylethanol(N2)'!$R$10:$AC$10</c:f>
              <c:numCache>
                <c:formatCode>General</c:formatCode>
                <c:ptCount val="12"/>
                <c:pt idx="0">
                  <c:v>0.44</c:v>
                </c:pt>
                <c:pt idx="1">
                  <c:v>0.245</c:v>
                </c:pt>
                <c:pt idx="2">
                  <c:v>0.32</c:v>
                </c:pt>
                <c:pt idx="3">
                  <c:v>0.12999999999999998</c:v>
                </c:pt>
                <c:pt idx="4">
                  <c:v>0.76500000000000001</c:v>
                </c:pt>
                <c:pt idx="5">
                  <c:v>0.56499999999999995</c:v>
                </c:pt>
                <c:pt idx="6">
                  <c:v>0.56499999999999995</c:v>
                </c:pt>
                <c:pt idx="7">
                  <c:v>0.59250000000000003</c:v>
                </c:pt>
                <c:pt idx="8">
                  <c:v>0.42349999999999999</c:v>
                </c:pt>
                <c:pt idx="9">
                  <c:v>0.46</c:v>
                </c:pt>
                <c:pt idx="10">
                  <c:v>0.36499999999999999</c:v>
                </c:pt>
                <c:pt idx="11">
                  <c:v>0.155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0D-AE6F-C0A0D3D5D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19760"/>
        <c:axId val="-910302896"/>
      </c:lineChart>
      <c:catAx>
        <c:axId val="-91031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02896"/>
        <c:crosses val="autoZero"/>
        <c:auto val="1"/>
        <c:lblAlgn val="ctr"/>
        <c:lblOffset val="100"/>
        <c:noMultiLvlLbl val="0"/>
      </c:catAx>
      <c:valAx>
        <c:axId val="-91030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1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'2-cyclohexylethanol(N2)'!$C$43:$N$43</c:f>
              <c:numCache>
                <c:formatCode>General</c:formatCode>
                <c:ptCount val="12"/>
                <c:pt idx="0">
                  <c:v>0.65999999999999992</c:v>
                </c:pt>
                <c:pt idx="1">
                  <c:v>0.81799999999999995</c:v>
                </c:pt>
                <c:pt idx="2">
                  <c:v>0.77516666666666667</c:v>
                </c:pt>
                <c:pt idx="3">
                  <c:v>0.74449999999999994</c:v>
                </c:pt>
                <c:pt idx="4">
                  <c:v>0.66100000000000003</c:v>
                </c:pt>
                <c:pt idx="5">
                  <c:v>0.72150000000000014</c:v>
                </c:pt>
                <c:pt idx="6">
                  <c:v>0.72466666666666668</c:v>
                </c:pt>
                <c:pt idx="7">
                  <c:v>0.73066666666666669</c:v>
                </c:pt>
                <c:pt idx="8">
                  <c:v>0.68449999999999989</c:v>
                </c:pt>
                <c:pt idx="9">
                  <c:v>0.64600000000000002</c:v>
                </c:pt>
                <c:pt idx="10">
                  <c:v>0.58750000000000002</c:v>
                </c:pt>
                <c:pt idx="11">
                  <c:v>0.59359999999999991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8E-418B-B1D2-D9649F79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11056"/>
        <c:axId val="-910309968"/>
      </c:lineChart>
      <c:catAx>
        <c:axId val="-91031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-910309968"/>
        <c:crosses val="autoZero"/>
        <c:auto val="1"/>
        <c:lblAlgn val="ctr"/>
        <c:lblOffset val="100"/>
        <c:noMultiLvlLbl val="0"/>
      </c:catAx>
      <c:valAx>
        <c:axId val="-91030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91031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2-cyclohexyethanol (6)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'2-cyclohexylethanol(N2)'!$E$43:$N$43</c:f>
              <c:numCache>
                <c:formatCode>General</c:formatCode>
                <c:ptCount val="10"/>
                <c:pt idx="0">
                  <c:v>0.77516666666666667</c:v>
                </c:pt>
                <c:pt idx="1">
                  <c:v>0.74449999999999994</c:v>
                </c:pt>
                <c:pt idx="2">
                  <c:v>0.66100000000000003</c:v>
                </c:pt>
                <c:pt idx="3">
                  <c:v>0.72150000000000014</c:v>
                </c:pt>
                <c:pt idx="4">
                  <c:v>0.72466666666666668</c:v>
                </c:pt>
                <c:pt idx="5">
                  <c:v>0.73066666666666669</c:v>
                </c:pt>
                <c:pt idx="6">
                  <c:v>0.68449999999999989</c:v>
                </c:pt>
                <c:pt idx="7">
                  <c:v>0.64600000000000002</c:v>
                </c:pt>
                <c:pt idx="8">
                  <c:v>0.58750000000000002</c:v>
                </c:pt>
                <c:pt idx="9">
                  <c:v>0.59359999999999991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14320"/>
        <c:axId val="-910318128"/>
      </c:lineChart>
      <c:catAx>
        <c:axId val="-910314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18128"/>
        <c:crosses val="autoZero"/>
        <c:auto val="1"/>
        <c:lblAlgn val="ctr"/>
        <c:lblOffset val="100"/>
        <c:noMultiLvlLbl val="0"/>
      </c:catAx>
      <c:valAx>
        <c:axId val="-910318128"/>
        <c:scaling>
          <c:orientation val="minMax"/>
          <c:max val="1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1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'1-Methylpyrrole(N2)'!$C$9:$N$9</c:f>
              <c:numCache>
                <c:formatCode>General</c:formatCode>
                <c:ptCount val="12"/>
                <c:pt idx="0">
                  <c:v>0.5</c:v>
                </c:pt>
                <c:pt idx="1">
                  <c:v>0.33</c:v>
                </c:pt>
                <c:pt idx="2">
                  <c:v>0.33333333333333331</c:v>
                </c:pt>
                <c:pt idx="3">
                  <c:v>0.37333333333333335</c:v>
                </c:pt>
                <c:pt idx="4">
                  <c:v>0.39333333333333337</c:v>
                </c:pt>
                <c:pt idx="5">
                  <c:v>0.26</c:v>
                </c:pt>
                <c:pt idx="6">
                  <c:v>0.19833333333333333</c:v>
                </c:pt>
                <c:pt idx="7">
                  <c:v>0.04</c:v>
                </c:pt>
                <c:pt idx="8">
                  <c:v>-5.000000000000001E-2</c:v>
                </c:pt>
                <c:pt idx="9">
                  <c:v>3.333333333333327E-3</c:v>
                </c:pt>
                <c:pt idx="10">
                  <c:v>-9.9999999999999992E-2</c:v>
                </c:pt>
                <c:pt idx="11">
                  <c:v>-0.17666666666666667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E6-43B5-97AA-4D9B0AF12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15408"/>
        <c:axId val="-910297456"/>
      </c:lineChart>
      <c:catAx>
        <c:axId val="-91031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297456"/>
        <c:crosses val="autoZero"/>
        <c:auto val="1"/>
        <c:lblAlgn val="ctr"/>
        <c:lblOffset val="100"/>
        <c:noMultiLvlLbl val="0"/>
      </c:catAx>
      <c:valAx>
        <c:axId val="-9102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1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Butanone (11)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757426317312502E-2"/>
          <c:y val="0.19541666666666666"/>
          <c:w val="0.88998367709057136"/>
          <c:h val="0.744398148148148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'butanone(N2)'!$E$15:$N$15</c:f>
              <c:numCache>
                <c:formatCode>General</c:formatCode>
                <c:ptCount val="10"/>
                <c:pt idx="0">
                  <c:v>0.76399999999999979</c:v>
                </c:pt>
                <c:pt idx="1">
                  <c:v>0.73090909090909084</c:v>
                </c:pt>
                <c:pt idx="2">
                  <c:v>0.72672727272727278</c:v>
                </c:pt>
                <c:pt idx="3">
                  <c:v>0.64200000000000002</c:v>
                </c:pt>
                <c:pt idx="4">
                  <c:v>0.62163636363636354</c:v>
                </c:pt>
                <c:pt idx="5">
                  <c:v>0.54345454545454541</c:v>
                </c:pt>
                <c:pt idx="6">
                  <c:v>0.44572727272727269</c:v>
                </c:pt>
                <c:pt idx="7">
                  <c:v>0.34754545454545455</c:v>
                </c:pt>
                <c:pt idx="8">
                  <c:v>0.2161818181818182</c:v>
                </c:pt>
                <c:pt idx="9">
                  <c:v>0.17027272727272724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DA-434E-8DE0-FB827D95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670128"/>
        <c:axId val="-1171672304"/>
      </c:lineChart>
      <c:catAx>
        <c:axId val="-117167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1672304"/>
        <c:crosses val="autoZero"/>
        <c:auto val="1"/>
        <c:lblAlgn val="ctr"/>
        <c:lblOffset val="100"/>
        <c:noMultiLvlLbl val="0"/>
      </c:catAx>
      <c:valAx>
        <c:axId val="-1171672304"/>
        <c:scaling>
          <c:orientation val="minMax"/>
          <c:max val="1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167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1-methylpyrrole (8)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'1-Methylpyrrole(N2)'!$U$13:$AD$13</c:f>
              <c:numCache>
                <c:formatCode>General</c:formatCode>
                <c:ptCount val="10"/>
                <c:pt idx="0">
                  <c:v>0.67400000000000004</c:v>
                </c:pt>
                <c:pt idx="1">
                  <c:v>0.51400000000000001</c:v>
                </c:pt>
                <c:pt idx="2">
                  <c:v>0.5</c:v>
                </c:pt>
                <c:pt idx="3">
                  <c:v>0.50600000000000001</c:v>
                </c:pt>
                <c:pt idx="4">
                  <c:v>0.38600000000000001</c:v>
                </c:pt>
                <c:pt idx="5">
                  <c:v>0.37</c:v>
                </c:pt>
                <c:pt idx="6">
                  <c:v>0.314</c:v>
                </c:pt>
                <c:pt idx="7">
                  <c:v>0.27599999999999997</c:v>
                </c:pt>
                <c:pt idx="8">
                  <c:v>0.24399999999999999</c:v>
                </c:pt>
                <c:pt idx="9">
                  <c:v>9.2000000000000012E-2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F4-4D78-AF30-B9D1A457F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293648"/>
        <c:axId val="-910292016"/>
      </c:lineChart>
      <c:catAx>
        <c:axId val="-9102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292016"/>
        <c:crosses val="autoZero"/>
        <c:auto val="1"/>
        <c:lblAlgn val="ctr"/>
        <c:lblOffset val="100"/>
        <c:noMultiLvlLbl val="0"/>
      </c:catAx>
      <c:valAx>
        <c:axId val="-910292016"/>
        <c:scaling>
          <c:orientation val="minMax"/>
          <c:max val="1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29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'1-pentanol(N2)'!$C$8:$N$8</c:f>
              <c:numCache>
                <c:formatCode>General</c:formatCode>
                <c:ptCount val="12"/>
                <c:pt idx="0">
                  <c:v>0.53</c:v>
                </c:pt>
                <c:pt idx="1">
                  <c:v>0.79</c:v>
                </c:pt>
                <c:pt idx="2">
                  <c:v>0.86</c:v>
                </c:pt>
                <c:pt idx="3">
                  <c:v>0.87</c:v>
                </c:pt>
                <c:pt idx="4">
                  <c:v>0.88</c:v>
                </c:pt>
                <c:pt idx="5">
                  <c:v>0.95</c:v>
                </c:pt>
                <c:pt idx="6">
                  <c:v>0.93</c:v>
                </c:pt>
                <c:pt idx="7">
                  <c:v>0.92</c:v>
                </c:pt>
                <c:pt idx="8">
                  <c:v>0.86</c:v>
                </c:pt>
                <c:pt idx="9">
                  <c:v>0.84</c:v>
                </c:pt>
                <c:pt idx="10">
                  <c:v>0.76</c:v>
                </c:pt>
                <c:pt idx="11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86-416D-B51C-2DF22A6F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01808"/>
        <c:axId val="-910306704"/>
      </c:lineChart>
      <c:catAx>
        <c:axId val="-91030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06704"/>
        <c:crosses val="autoZero"/>
        <c:auto val="1"/>
        <c:lblAlgn val="ctr"/>
        <c:lblOffset val="100"/>
        <c:noMultiLvlLbl val="0"/>
      </c:catAx>
      <c:valAx>
        <c:axId val="-91030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0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'1-pentanol(N2)'!$S$8:$AD$8</c:f>
              <c:numCache>
                <c:formatCode>General</c:formatCode>
                <c:ptCount val="12"/>
                <c:pt idx="0">
                  <c:v>0.5</c:v>
                </c:pt>
                <c:pt idx="1">
                  <c:v>0.6</c:v>
                </c:pt>
                <c:pt idx="2">
                  <c:v>0.72</c:v>
                </c:pt>
                <c:pt idx="3">
                  <c:v>0.8</c:v>
                </c:pt>
                <c:pt idx="4">
                  <c:v>0.83</c:v>
                </c:pt>
                <c:pt idx="5">
                  <c:v>0.84</c:v>
                </c:pt>
                <c:pt idx="6">
                  <c:v>0.84</c:v>
                </c:pt>
                <c:pt idx="7">
                  <c:v>0.86</c:v>
                </c:pt>
                <c:pt idx="8">
                  <c:v>0.89</c:v>
                </c:pt>
                <c:pt idx="9">
                  <c:v>0.93</c:v>
                </c:pt>
                <c:pt idx="10">
                  <c:v>0.93</c:v>
                </c:pt>
                <c:pt idx="11">
                  <c:v>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D6-4B2C-8D8E-402C646EA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00720"/>
        <c:axId val="-910291472"/>
      </c:lineChart>
      <c:catAx>
        <c:axId val="-91030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291472"/>
        <c:crosses val="autoZero"/>
        <c:auto val="1"/>
        <c:lblAlgn val="ctr"/>
        <c:lblOffset val="100"/>
        <c:noMultiLvlLbl val="0"/>
      </c:catAx>
      <c:valAx>
        <c:axId val="-91029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0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'1-pentanol(N2)'!$C$33:$N$33</c:f>
              <c:numCache>
                <c:formatCode>General</c:formatCode>
                <c:ptCount val="12"/>
                <c:pt idx="0">
                  <c:v>0.505</c:v>
                </c:pt>
                <c:pt idx="1">
                  <c:v>0.65</c:v>
                </c:pt>
                <c:pt idx="2">
                  <c:v>0.72500000000000009</c:v>
                </c:pt>
                <c:pt idx="3">
                  <c:v>0.77500000000000002</c:v>
                </c:pt>
                <c:pt idx="4">
                  <c:v>0.74</c:v>
                </c:pt>
                <c:pt idx="5">
                  <c:v>0.8</c:v>
                </c:pt>
                <c:pt idx="6">
                  <c:v>0.85499999999999998</c:v>
                </c:pt>
                <c:pt idx="7">
                  <c:v>0.85</c:v>
                </c:pt>
                <c:pt idx="8">
                  <c:v>0.84499999999999997</c:v>
                </c:pt>
                <c:pt idx="9">
                  <c:v>0.755</c:v>
                </c:pt>
                <c:pt idx="10">
                  <c:v>0.69500000000000006</c:v>
                </c:pt>
                <c:pt idx="11">
                  <c:v>0.68500000000000005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DC-45FC-BB09-DC9B21E4E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23568"/>
        <c:axId val="-910322480"/>
      </c:lineChart>
      <c:catAx>
        <c:axId val="-91032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22480"/>
        <c:crosses val="autoZero"/>
        <c:auto val="1"/>
        <c:lblAlgn val="ctr"/>
        <c:lblOffset val="100"/>
        <c:noMultiLvlLbl val="0"/>
      </c:catAx>
      <c:valAx>
        <c:axId val="-91032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2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1-pentanol (8)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'1-pentanol(N2)'!$U$40:$AD$40</c:f>
              <c:numCache>
                <c:formatCode>General</c:formatCode>
                <c:ptCount val="10"/>
                <c:pt idx="0">
                  <c:v>0.68724999999999992</c:v>
                </c:pt>
                <c:pt idx="1">
                  <c:v>0.72699999999999998</c:v>
                </c:pt>
                <c:pt idx="2">
                  <c:v>0.70774999999999999</c:v>
                </c:pt>
                <c:pt idx="3">
                  <c:v>0.64037500000000003</c:v>
                </c:pt>
                <c:pt idx="4">
                  <c:v>0.64237499999999992</c:v>
                </c:pt>
                <c:pt idx="5">
                  <c:v>0.52750000000000008</c:v>
                </c:pt>
                <c:pt idx="6">
                  <c:v>0.49812499999999993</c:v>
                </c:pt>
                <c:pt idx="7">
                  <c:v>0.44674999999999992</c:v>
                </c:pt>
                <c:pt idx="8">
                  <c:v>0.40512500000000007</c:v>
                </c:pt>
                <c:pt idx="9">
                  <c:v>0.29099999999999998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BC-4D3B-98AD-01BD20362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0320848"/>
        <c:axId val="-910321392"/>
      </c:lineChart>
      <c:catAx>
        <c:axId val="-91032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21392"/>
        <c:crosses val="autoZero"/>
        <c:auto val="1"/>
        <c:lblAlgn val="ctr"/>
        <c:lblOffset val="100"/>
        <c:noMultiLvlLbl val="0"/>
      </c:catAx>
      <c:valAx>
        <c:axId val="-910321392"/>
        <c:scaling>
          <c:orientation val="minMax"/>
          <c:max val="1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32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2-methylpyrazine (16)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'2-methylpyrazine'!$G$22:$P$22</c:f>
              <c:numCache>
                <c:formatCode>General</c:formatCode>
                <c:ptCount val="10"/>
                <c:pt idx="0">
                  <c:v>0.73228571428571432</c:v>
                </c:pt>
                <c:pt idx="1">
                  <c:v>0.72542857142857131</c:v>
                </c:pt>
                <c:pt idx="2">
                  <c:v>0.755</c:v>
                </c:pt>
                <c:pt idx="3">
                  <c:v>0.75273333333333325</c:v>
                </c:pt>
                <c:pt idx="4">
                  <c:v>0.66626666666666667</c:v>
                </c:pt>
                <c:pt idx="5">
                  <c:v>0.59753333333333325</c:v>
                </c:pt>
                <c:pt idx="6">
                  <c:v>0.46440000000000003</c:v>
                </c:pt>
                <c:pt idx="7">
                  <c:v>0.36160000000000003</c:v>
                </c:pt>
                <c:pt idx="8">
                  <c:v>0.27840000000000004</c:v>
                </c:pt>
                <c:pt idx="9">
                  <c:v>0.20233333333333331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89504"/>
        <c:axId val="-1026686240"/>
      </c:lineChart>
      <c:catAx>
        <c:axId val="-1026689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6240"/>
        <c:crosses val="autoZero"/>
        <c:auto val="1"/>
        <c:lblAlgn val="ctr"/>
        <c:lblOffset val="100"/>
        <c:noMultiLvlLbl val="0"/>
      </c:catAx>
      <c:valAx>
        <c:axId val="-1026686240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Isobutylthiazole (7)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Isobutylthiazole!$G$20:$P$20</c:f>
              <c:numCache>
                <c:formatCode>General</c:formatCode>
                <c:ptCount val="10"/>
                <c:pt idx="0">
                  <c:v>0.85950000000000004</c:v>
                </c:pt>
                <c:pt idx="1">
                  <c:v>0.86178571428571438</c:v>
                </c:pt>
                <c:pt idx="2">
                  <c:v>0.8363571428571428</c:v>
                </c:pt>
                <c:pt idx="3">
                  <c:v>0.83371428571428563</c:v>
                </c:pt>
                <c:pt idx="4">
                  <c:v>0.78764285714285709</c:v>
                </c:pt>
                <c:pt idx="5">
                  <c:v>0.76885714285714279</c:v>
                </c:pt>
                <c:pt idx="6">
                  <c:v>0.71035714285714291</c:v>
                </c:pt>
                <c:pt idx="7">
                  <c:v>0.65264285714285719</c:v>
                </c:pt>
                <c:pt idx="8">
                  <c:v>0.55907142857142866</c:v>
                </c:pt>
                <c:pt idx="9">
                  <c:v>0.4875714285714286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26679712"/>
        <c:axId val="-1026685696"/>
      </c:lineChart>
      <c:catAx>
        <c:axId val="-1026679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85696"/>
        <c:crosses val="autoZero"/>
        <c:auto val="1"/>
        <c:lblAlgn val="ctr"/>
        <c:lblOffset val="100"/>
        <c:noMultiLvlLbl val="0"/>
      </c:catAx>
      <c:valAx>
        <c:axId val="-1026685696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667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Butanone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'butanone(N2)'!$R$15:$Z$15</c:f>
              <c:numCache>
                <c:formatCode>General</c:formatCode>
                <c:ptCount val="9"/>
                <c:pt idx="0">
                  <c:v>-3.3090909090908948E-3</c:v>
                </c:pt>
                <c:pt idx="1">
                  <c:v>-4.1818181818180643E-4</c:v>
                </c:pt>
                <c:pt idx="2">
                  <c:v>-8.4727272727272759E-3</c:v>
                </c:pt>
                <c:pt idx="3">
                  <c:v>-2.0363636363636473E-3</c:v>
                </c:pt>
                <c:pt idx="4">
                  <c:v>-7.8181818181818127E-3</c:v>
                </c:pt>
                <c:pt idx="5">
                  <c:v>-9.7727272727272715E-3</c:v>
                </c:pt>
                <c:pt idx="6">
                  <c:v>-9.8181818181818144E-3</c:v>
                </c:pt>
                <c:pt idx="7">
                  <c:v>-1.3136363636363635E-2</c:v>
                </c:pt>
                <c:pt idx="8">
                  <c:v>-4.5909090909090951E-3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1668496"/>
        <c:axId val="-1171671216"/>
      </c:barChart>
      <c:catAx>
        <c:axId val="-1171668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1671216"/>
        <c:crosses val="autoZero"/>
        <c:auto val="1"/>
        <c:lblAlgn val="ctr"/>
        <c:lblOffset val="100"/>
        <c:noMultiLvlLbl val="0"/>
      </c:catAx>
      <c:valAx>
        <c:axId val="-1171671216"/>
        <c:scaling>
          <c:orientation val="minMax"/>
          <c:max val="2.0000000000000004E-2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166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Diacetyl (10)</a:t>
            </a:r>
          </a:p>
        </c:rich>
      </c:tx>
      <c:layout>
        <c:manualLayout>
          <c:xMode val="edge"/>
          <c:yMode val="edge"/>
          <c:x val="0.42069788611571968"/>
          <c:y val="5.006406453647488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'diacetyl(N2)'!$E$15:$N$15</c:f>
              <c:numCache>
                <c:formatCode>General</c:formatCode>
                <c:ptCount val="10"/>
                <c:pt idx="0">
                  <c:v>0.7360000000000001</c:v>
                </c:pt>
                <c:pt idx="1">
                  <c:v>0.80640000000000001</c:v>
                </c:pt>
                <c:pt idx="2">
                  <c:v>0.71129999999999993</c:v>
                </c:pt>
                <c:pt idx="3">
                  <c:v>0.61739999999999995</c:v>
                </c:pt>
                <c:pt idx="4">
                  <c:v>0.51770000000000005</c:v>
                </c:pt>
                <c:pt idx="5">
                  <c:v>0.4864</c:v>
                </c:pt>
                <c:pt idx="6">
                  <c:v>0.37020000000000003</c:v>
                </c:pt>
                <c:pt idx="7">
                  <c:v>0.34520000000000001</c:v>
                </c:pt>
                <c:pt idx="8">
                  <c:v>0.30049999999999999</c:v>
                </c:pt>
                <c:pt idx="9">
                  <c:v>0.2487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CB-40E6-BCEC-A07371CEA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670672"/>
        <c:axId val="-1120129152"/>
      </c:lineChart>
      <c:catAx>
        <c:axId val="-11716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20129152"/>
        <c:crosses val="autoZero"/>
        <c:auto val="1"/>
        <c:lblAlgn val="ctr"/>
        <c:lblOffset val="100"/>
        <c:noMultiLvlLbl val="0"/>
      </c:catAx>
      <c:valAx>
        <c:axId val="-1120129152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167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Diacetyl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'diacetyl(N2)'!$R$15:$Z$15</c:f>
              <c:numCache>
                <c:formatCode>General</c:formatCode>
                <c:ptCount val="9"/>
                <c:pt idx="0">
                  <c:v>7.0399999999999907E-3</c:v>
                </c:pt>
                <c:pt idx="1">
                  <c:v>-9.510000000000008E-3</c:v>
                </c:pt>
                <c:pt idx="2">
                  <c:v>-9.389999999999999E-3</c:v>
                </c:pt>
                <c:pt idx="3">
                  <c:v>-9.9699999999999893E-3</c:v>
                </c:pt>
                <c:pt idx="4">
                  <c:v>-3.1300000000000052E-3</c:v>
                </c:pt>
                <c:pt idx="5">
                  <c:v>-1.1619999999999997E-2</c:v>
                </c:pt>
                <c:pt idx="6">
                  <c:v>-2.5000000000000022E-3</c:v>
                </c:pt>
                <c:pt idx="7">
                  <c:v>-4.4700000000000017E-3</c:v>
                </c:pt>
                <c:pt idx="8">
                  <c:v>-5.1799999999999988E-3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0132416"/>
        <c:axId val="-1120131872"/>
      </c:barChart>
      <c:catAx>
        <c:axId val="-1120132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20131872"/>
        <c:crosses val="autoZero"/>
        <c:auto val="1"/>
        <c:lblAlgn val="ctr"/>
        <c:lblOffset val="100"/>
        <c:noMultiLvlLbl val="0"/>
      </c:catAx>
      <c:valAx>
        <c:axId val="-1120131872"/>
        <c:scaling>
          <c:orientation val="minMax"/>
          <c:max val="2.0000000000000004E-2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2013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'Isoamyl alcohol(N2)'!$C$10:$N$10</c:f>
              <c:numCache>
                <c:formatCode>General</c:formatCode>
                <c:ptCount val="12"/>
                <c:pt idx="0">
                  <c:v>0.52</c:v>
                </c:pt>
                <c:pt idx="1">
                  <c:v>0.7</c:v>
                </c:pt>
                <c:pt idx="2">
                  <c:v>0.96</c:v>
                </c:pt>
                <c:pt idx="3">
                  <c:v>0.91</c:v>
                </c:pt>
                <c:pt idx="4">
                  <c:v>0.92</c:v>
                </c:pt>
                <c:pt idx="5">
                  <c:v>0.92</c:v>
                </c:pt>
                <c:pt idx="6">
                  <c:v>0.93</c:v>
                </c:pt>
                <c:pt idx="7">
                  <c:v>0.96</c:v>
                </c:pt>
                <c:pt idx="8">
                  <c:v>0.94</c:v>
                </c:pt>
                <c:pt idx="9">
                  <c:v>0.94</c:v>
                </c:pt>
                <c:pt idx="10">
                  <c:v>0.93</c:v>
                </c:pt>
                <c:pt idx="11">
                  <c:v>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A7-4DD4-A483-2C02B8364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06112992"/>
        <c:axId val="-1406115712"/>
      </c:lineChart>
      <c:catAx>
        <c:axId val="-14061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115712"/>
        <c:crosses val="autoZero"/>
        <c:auto val="1"/>
        <c:lblAlgn val="ctr"/>
        <c:lblOffset val="100"/>
        <c:noMultiLvlLbl val="0"/>
      </c:catAx>
      <c:valAx>
        <c:axId val="-140611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11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'Isoamyl alcohol(N2)'!$S$10:$AD$10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0.85</c:v>
                </c:pt>
                <c:pt idx="2">
                  <c:v>0.83</c:v>
                </c:pt>
                <c:pt idx="3">
                  <c:v>0.94</c:v>
                </c:pt>
                <c:pt idx="4">
                  <c:v>0.95</c:v>
                </c:pt>
                <c:pt idx="5">
                  <c:v>0.92</c:v>
                </c:pt>
                <c:pt idx="6">
                  <c:v>0.91</c:v>
                </c:pt>
                <c:pt idx="7">
                  <c:v>0.91</c:v>
                </c:pt>
                <c:pt idx="8">
                  <c:v>0.77</c:v>
                </c:pt>
                <c:pt idx="9">
                  <c:v>0.73</c:v>
                </c:pt>
                <c:pt idx="10">
                  <c:v>0.77</c:v>
                </c:pt>
                <c:pt idx="11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12-4A12-83C3-5C9321CE3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06114624"/>
        <c:axId val="-1315654960"/>
      </c:lineChart>
      <c:catAx>
        <c:axId val="-14061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5654960"/>
        <c:crosses val="autoZero"/>
        <c:auto val="1"/>
        <c:lblAlgn val="ctr"/>
        <c:lblOffset val="100"/>
        <c:noMultiLvlLbl val="0"/>
      </c:catAx>
      <c:valAx>
        <c:axId val="-131565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1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'Isoamyl alcohol(N2)'!$C$44:$N$44</c:f>
              <c:numCache>
                <c:formatCode>General</c:formatCode>
                <c:ptCount val="12"/>
                <c:pt idx="0">
                  <c:v>-0.5</c:v>
                </c:pt>
                <c:pt idx="1">
                  <c:v>0</c:v>
                </c:pt>
                <c:pt idx="2">
                  <c:v>0.4</c:v>
                </c:pt>
                <c:pt idx="3">
                  <c:v>0.5</c:v>
                </c:pt>
                <c:pt idx="4">
                  <c:v>0.11</c:v>
                </c:pt>
                <c:pt idx="5">
                  <c:v>0.09</c:v>
                </c:pt>
                <c:pt idx="6">
                  <c:v>0.18</c:v>
                </c:pt>
                <c:pt idx="7">
                  <c:v>0.13</c:v>
                </c:pt>
                <c:pt idx="8">
                  <c:v>0.13</c:v>
                </c:pt>
                <c:pt idx="9">
                  <c:v>-0.05</c:v>
                </c:pt>
                <c:pt idx="10">
                  <c:v>-0.06</c:v>
                </c:pt>
                <c:pt idx="11">
                  <c:v>-0.35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C9-462F-9743-CAD397288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5242896"/>
        <c:axId val="-1175259760"/>
      </c:lineChart>
      <c:catAx>
        <c:axId val="-117524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59760"/>
        <c:crosses val="autoZero"/>
        <c:auto val="1"/>
        <c:lblAlgn val="ctr"/>
        <c:lblOffset val="100"/>
        <c:noMultiLvlLbl val="0"/>
      </c:catAx>
      <c:valAx>
        <c:axId val="-117525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524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198120</xdr:colOff>
      <xdr:row>12</xdr:row>
      <xdr:rowOff>179070</xdr:rowOff>
    </xdr:from>
    <xdr:to>
      <xdr:col>18</xdr:col>
      <xdr:colOff>502920</xdr:colOff>
      <xdr:row>27</xdr:row>
      <xdr:rowOff>179070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192520</xdr:colOff>
      <xdr:row>16</xdr:row>
      <xdr:rowOff>10679</xdr:rowOff>
    </xdr:from>
    <xdr:to>
      <xdr:col>9</xdr:col>
      <xdr:colOff>141720</xdr:colOff>
      <xdr:row>28</xdr:row>
      <xdr:rowOff>166544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493400</xdr:colOff>
      <xdr:row>17</xdr:row>
      <xdr:rowOff>176508</xdr:rowOff>
    </xdr:from>
    <xdr:to>
      <xdr:col>24</xdr:col>
      <xdr:colOff>327688</xdr:colOff>
      <xdr:row>30</xdr:row>
      <xdr:rowOff>70698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103281</xdr:colOff>
      <xdr:row>11</xdr:row>
      <xdr:rowOff>138373</xdr:rowOff>
    </xdr:from>
    <xdr:to>
      <xdr:col>6</xdr:col>
      <xdr:colOff>376518</xdr:colOff>
      <xdr:row>21</xdr:row>
      <xdr:rowOff>185999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17318</xdr:colOff>
      <xdr:row>10</xdr:row>
      <xdr:rowOff>192810</xdr:rowOff>
    </xdr:from>
    <xdr:to>
      <xdr:col>23</xdr:col>
      <xdr:colOff>640772</xdr:colOff>
      <xdr:row>23</xdr:row>
      <xdr:rowOff>84282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123264</xdr:colOff>
      <xdr:row>44</xdr:row>
      <xdr:rowOff>96370</xdr:rowOff>
    </xdr:from>
    <xdr:to>
      <xdr:col>9</xdr:col>
      <xdr:colOff>67235</xdr:colOff>
      <xdr:row>57</xdr:row>
      <xdr:rowOff>71717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235528</xdr:colOff>
      <xdr:row>12</xdr:row>
      <xdr:rowOff>145473</xdr:rowOff>
    </xdr:from>
    <xdr:to>
      <xdr:col>33</xdr:col>
      <xdr:colOff>41564</xdr:colOff>
      <xdr:row>28</xdr:row>
      <xdr:rowOff>6927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3735</xdr:colOff>
      <xdr:row>9</xdr:row>
      <xdr:rowOff>163606</xdr:rowOff>
    </xdr:from>
    <xdr:to>
      <xdr:col>8</xdr:col>
      <xdr:colOff>631264</xdr:colOff>
      <xdr:row>22</xdr:row>
      <xdr:rowOff>90395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363683</xdr:colOff>
      <xdr:row>16</xdr:row>
      <xdr:rowOff>42718</xdr:rowOff>
    </xdr:from>
    <xdr:to>
      <xdr:col>25</xdr:col>
      <xdr:colOff>329046</xdr:colOff>
      <xdr:row>28</xdr:row>
      <xdr:rowOff>153555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18677</xdr:colOff>
      <xdr:row>8</xdr:row>
      <xdr:rowOff>156135</xdr:rowOff>
    </xdr:from>
    <xdr:to>
      <xdr:col>8</xdr:col>
      <xdr:colOff>646206</xdr:colOff>
      <xdr:row>21</xdr:row>
      <xdr:rowOff>82923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5773</xdr:colOff>
      <xdr:row>10</xdr:row>
      <xdr:rowOff>100446</xdr:rowOff>
    </xdr:from>
    <xdr:to>
      <xdr:col>24</xdr:col>
      <xdr:colOff>629227</xdr:colOff>
      <xdr:row>22</xdr:row>
      <xdr:rowOff>211282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652318</xdr:colOff>
      <xdr:row>34</xdr:row>
      <xdr:rowOff>100445</xdr:rowOff>
    </xdr:from>
    <xdr:to>
      <xdr:col>8</xdr:col>
      <xdr:colOff>571500</xdr:colOff>
      <xdr:row>46</xdr:row>
      <xdr:rowOff>211282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86592</xdr:colOff>
      <xdr:row>41</xdr:row>
      <xdr:rowOff>114877</xdr:rowOff>
    </xdr:from>
    <xdr:to>
      <xdr:col>25</xdr:col>
      <xdr:colOff>36080</xdr:colOff>
      <xdr:row>54</xdr:row>
      <xdr:rowOff>6350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23</xdr:row>
      <xdr:rowOff>34290</xdr:rowOff>
    </xdr:from>
    <xdr:to>
      <xdr:col>13</xdr:col>
      <xdr:colOff>220980</xdr:colOff>
      <xdr:row>38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259080</xdr:colOff>
      <xdr:row>20</xdr:row>
      <xdr:rowOff>72390</xdr:rowOff>
    </xdr:from>
    <xdr:to>
      <xdr:col>12</xdr:col>
      <xdr:colOff>563880</xdr:colOff>
      <xdr:row>35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5</xdr:row>
      <xdr:rowOff>11430</xdr:rowOff>
    </xdr:from>
    <xdr:to>
      <xdr:col>22</xdr:col>
      <xdr:colOff>495300</xdr:colOff>
      <xdr:row>20</xdr:row>
      <xdr:rowOff>11430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16</xdr:row>
      <xdr:rowOff>514</xdr:rowOff>
    </xdr:from>
    <xdr:to>
      <xdr:col>8</xdr:col>
      <xdr:colOff>370115</xdr:colOff>
      <xdr:row>30</xdr:row>
      <xdr:rowOff>65316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119742</xdr:colOff>
      <xdr:row>17</xdr:row>
      <xdr:rowOff>16328</xdr:rowOff>
    </xdr:from>
    <xdr:to>
      <xdr:col>20</xdr:col>
      <xdr:colOff>598714</xdr:colOff>
      <xdr:row>31</xdr:row>
      <xdr:rowOff>168728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56824</xdr:colOff>
      <xdr:row>16</xdr:row>
      <xdr:rowOff>1434</xdr:rowOff>
    </xdr:from>
    <xdr:to>
      <xdr:col>7</xdr:col>
      <xdr:colOff>559711</xdr:colOff>
      <xdr:row>28</xdr:row>
      <xdr:rowOff>109556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32657</xdr:colOff>
      <xdr:row>17</xdr:row>
      <xdr:rowOff>114299</xdr:rowOff>
    </xdr:from>
    <xdr:to>
      <xdr:col>22</xdr:col>
      <xdr:colOff>337457</xdr:colOff>
      <xdr:row>32</xdr:row>
      <xdr:rowOff>81642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761760</xdr:colOff>
      <xdr:row>10</xdr:row>
      <xdr:rowOff>138552</xdr:rowOff>
    </xdr:from>
    <xdr:to>
      <xdr:col>8</xdr:col>
      <xdr:colOff>588229</xdr:colOff>
      <xdr:row>23</xdr:row>
      <xdr:rowOff>75053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744681</xdr:colOff>
      <xdr:row>10</xdr:row>
      <xdr:rowOff>146627</xdr:rowOff>
    </xdr:from>
    <xdr:to>
      <xdr:col>24</xdr:col>
      <xdr:colOff>583045</xdr:colOff>
      <xdr:row>23</xdr:row>
      <xdr:rowOff>38099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5773</xdr:colOff>
      <xdr:row>45</xdr:row>
      <xdr:rowOff>31173</xdr:rowOff>
    </xdr:from>
    <xdr:to>
      <xdr:col>8</xdr:col>
      <xdr:colOff>629228</xdr:colOff>
      <xdr:row>57</xdr:row>
      <xdr:rowOff>142010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51955</xdr:colOff>
      <xdr:row>45</xdr:row>
      <xdr:rowOff>19626</xdr:rowOff>
    </xdr:from>
    <xdr:to>
      <xdr:col>23</xdr:col>
      <xdr:colOff>548409</xdr:colOff>
      <xdr:row>57</xdr:row>
      <xdr:rowOff>130463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744682</xdr:colOff>
      <xdr:row>73</xdr:row>
      <xdr:rowOff>8081</xdr:rowOff>
    </xdr:from>
    <xdr:to>
      <xdr:col>8</xdr:col>
      <xdr:colOff>583046</xdr:colOff>
      <xdr:row>85</xdr:row>
      <xdr:rowOff>118918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75046</xdr:colOff>
      <xdr:row>73</xdr:row>
      <xdr:rowOff>192809</xdr:rowOff>
    </xdr:from>
    <xdr:to>
      <xdr:col>25</xdr:col>
      <xdr:colOff>40409</xdr:colOff>
      <xdr:row>86</xdr:row>
      <xdr:rowOff>84282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693964</xdr:colOff>
      <xdr:row>23</xdr:row>
      <xdr:rowOff>193222</xdr:rowOff>
    </xdr:from>
    <xdr:to>
      <xdr:col>8</xdr:col>
      <xdr:colOff>594178</xdr:colOff>
      <xdr:row>36</xdr:row>
      <xdr:rowOff>106136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48029</xdr:colOff>
      <xdr:row>26</xdr:row>
      <xdr:rowOff>151245</xdr:rowOff>
    </xdr:from>
    <xdr:to>
      <xdr:col>25</xdr:col>
      <xdr:colOff>56803</xdr:colOff>
      <xdr:row>39</xdr:row>
      <xdr:rowOff>81971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415636</xdr:colOff>
      <xdr:row>28</xdr:row>
      <xdr:rowOff>90055</xdr:rowOff>
    </xdr:from>
    <xdr:to>
      <xdr:col>40</xdr:col>
      <xdr:colOff>110836</xdr:colOff>
      <xdr:row>43</xdr:row>
      <xdr:rowOff>131618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484909</xdr:colOff>
      <xdr:row>45</xdr:row>
      <xdr:rowOff>48491</xdr:rowOff>
    </xdr:from>
    <xdr:to>
      <xdr:col>40</xdr:col>
      <xdr:colOff>180109</xdr:colOff>
      <xdr:row>60</xdr:row>
      <xdr:rowOff>90055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684893</xdr:colOff>
      <xdr:row>17</xdr:row>
      <xdr:rowOff>202294</xdr:rowOff>
    </xdr:from>
    <xdr:to>
      <xdr:col>8</xdr:col>
      <xdr:colOff>585107</xdr:colOff>
      <xdr:row>30</xdr:row>
      <xdr:rowOff>115208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756227</xdr:colOff>
      <xdr:row>18</xdr:row>
      <xdr:rowOff>100445</xdr:rowOff>
    </xdr:from>
    <xdr:to>
      <xdr:col>24</xdr:col>
      <xdr:colOff>594590</xdr:colOff>
      <xdr:row>30</xdr:row>
      <xdr:rowOff>211282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688975</xdr:colOff>
      <xdr:row>9</xdr:row>
      <xdr:rowOff>130175</xdr:rowOff>
    </xdr:from>
    <xdr:to>
      <xdr:col>8</xdr:col>
      <xdr:colOff>600075</xdr:colOff>
      <xdr:row>22</xdr:row>
      <xdr:rowOff>66675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66386</xdr:colOff>
      <xdr:row>11</xdr:row>
      <xdr:rowOff>8082</xdr:rowOff>
    </xdr:from>
    <xdr:to>
      <xdr:col>25</xdr:col>
      <xdr:colOff>31749</xdr:colOff>
      <xdr:row>23</xdr:row>
      <xdr:rowOff>121805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277813</xdr:colOff>
      <xdr:row>39</xdr:row>
      <xdr:rowOff>1588</xdr:rowOff>
    </xdr:from>
    <xdr:to>
      <xdr:col>25</xdr:col>
      <xdr:colOff>182563</xdr:colOff>
      <xdr:row>51</xdr:row>
      <xdr:rowOff>77788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454280</xdr:colOff>
      <xdr:row>24</xdr:row>
      <xdr:rowOff>55172</xdr:rowOff>
    </xdr:from>
    <xdr:to>
      <xdr:col>8</xdr:col>
      <xdr:colOff>392594</xdr:colOff>
      <xdr:row>36</xdr:row>
      <xdr:rowOff>148195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workbookViewId="0">
      <selection activeCell="F20" sqref="F20"/>
    </sheetView>
  </sheetViews>
  <sheetFormatPr defaultRowHeight="14.4"/>
  <sheetData>
    <row r="2" spans="2:14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</row>
    <row r="3" spans="2:14">
      <c r="E3">
        <v>0.6</v>
      </c>
      <c r="F3">
        <v>0.63</v>
      </c>
      <c r="G3">
        <v>0.65</v>
      </c>
      <c r="H3">
        <v>0.66</v>
      </c>
      <c r="I3">
        <v>0.71</v>
      </c>
      <c r="J3">
        <v>0.67</v>
      </c>
      <c r="K3">
        <v>0.65</v>
      </c>
      <c r="L3">
        <v>0.56000000000000005</v>
      </c>
      <c r="M3">
        <v>0.41</v>
      </c>
      <c r="N3">
        <v>0.26</v>
      </c>
    </row>
    <row r="4" spans="2:14">
      <c r="E4">
        <v>0.65</v>
      </c>
      <c r="F4">
        <v>0.68</v>
      </c>
      <c r="G4">
        <v>0.73</v>
      </c>
      <c r="H4">
        <v>0.71</v>
      </c>
      <c r="I4">
        <v>0.69</v>
      </c>
      <c r="J4">
        <v>0.65</v>
      </c>
      <c r="K4">
        <v>0.62</v>
      </c>
      <c r="L4">
        <v>0.62</v>
      </c>
      <c r="M4">
        <v>0.61</v>
      </c>
      <c r="N4">
        <v>0.61</v>
      </c>
    </row>
    <row r="5" spans="2:14">
      <c r="E5">
        <v>0.91800000000000004</v>
      </c>
      <c r="F5">
        <v>0.90800000000000003</v>
      </c>
      <c r="G5">
        <v>0.88300000000000001</v>
      </c>
      <c r="H5">
        <v>0.80300000000000005</v>
      </c>
      <c r="I5">
        <v>0.85</v>
      </c>
      <c r="J5">
        <v>0.72499999999999998</v>
      </c>
      <c r="K5">
        <v>0.69399999999999995</v>
      </c>
      <c r="L5">
        <v>0.71799999999999997</v>
      </c>
      <c r="M5">
        <v>0.68100000000000005</v>
      </c>
      <c r="N5">
        <v>0.623</v>
      </c>
    </row>
    <row r="6" spans="2:14">
      <c r="E6">
        <v>0.91800000000000004</v>
      </c>
      <c r="F6">
        <v>0.88900000000000001</v>
      </c>
      <c r="G6">
        <v>0.873</v>
      </c>
      <c r="H6">
        <v>0.82899999999999996</v>
      </c>
      <c r="I6">
        <v>0.81599999999999995</v>
      </c>
      <c r="J6">
        <v>0.67600000000000005</v>
      </c>
      <c r="K6">
        <v>0.80600000000000005</v>
      </c>
      <c r="L6">
        <v>0.77400000000000002</v>
      </c>
      <c r="M6">
        <v>0.622</v>
      </c>
      <c r="N6">
        <v>0.68799999999999994</v>
      </c>
    </row>
    <row r="8" spans="2:14">
      <c r="E8">
        <f>AVERAGE(E3:E6)</f>
        <v>0.77150000000000007</v>
      </c>
      <c r="F8">
        <f t="shared" ref="F8:N8" si="0">AVERAGE(F3:F6)</f>
        <v>0.77675000000000005</v>
      </c>
      <c r="G8">
        <f t="shared" si="0"/>
        <v>0.78400000000000003</v>
      </c>
      <c r="H8">
        <f t="shared" si="0"/>
        <v>0.75049999999999994</v>
      </c>
      <c r="I8">
        <f t="shared" si="0"/>
        <v>0.76649999999999996</v>
      </c>
      <c r="J8">
        <f t="shared" si="0"/>
        <v>0.68025000000000002</v>
      </c>
      <c r="K8">
        <f t="shared" si="0"/>
        <v>0.6925</v>
      </c>
      <c r="L8">
        <f t="shared" si="0"/>
        <v>0.66800000000000004</v>
      </c>
      <c r="M8">
        <f t="shared" si="0"/>
        <v>0.58074999999999999</v>
      </c>
      <c r="N8">
        <f t="shared" si="0"/>
        <v>0.54525000000000001</v>
      </c>
    </row>
    <row r="9" spans="2:14">
      <c r="E9" s="1">
        <f>STDEV(E3:E6)/SQRT(COUNT(E3:E6))</f>
        <v>8.5195363723620243E-2</v>
      </c>
      <c r="F9" s="1">
        <f t="shared" ref="F9:N9" si="1">STDEV(F3:F6)/SQRT(COUNT(F3:F6))</f>
        <v>7.1135287773837472E-2</v>
      </c>
      <c r="G9" s="1">
        <f t="shared" si="1"/>
        <v>5.6711256966025823E-2</v>
      </c>
      <c r="H9" s="1">
        <f t="shared" si="1"/>
        <v>3.9527416645496402E-2</v>
      </c>
      <c r="I9" s="1">
        <f t="shared" si="1"/>
        <v>3.9229028367608935E-2</v>
      </c>
      <c r="J9" s="1">
        <f t="shared" si="1"/>
        <v>1.5918411771697984E-2</v>
      </c>
      <c r="K9" s="1">
        <f t="shared" si="1"/>
        <v>4.0770700263792543E-2</v>
      </c>
      <c r="L9" s="1">
        <f t="shared" si="1"/>
        <v>4.8048586521006652E-2</v>
      </c>
      <c r="M9" s="1">
        <f t="shared" si="1"/>
        <v>5.8993467152445633E-2</v>
      </c>
      <c r="N9" s="1">
        <f t="shared" si="1"/>
        <v>9.6601738252131503E-2</v>
      </c>
    </row>
    <row r="10" spans="2:14">
      <c r="E10" s="1">
        <v>30</v>
      </c>
      <c r="F10" s="1">
        <v>40</v>
      </c>
      <c r="G10" s="1">
        <v>50</v>
      </c>
      <c r="H10" s="1">
        <v>60</v>
      </c>
      <c r="I10" s="1">
        <v>70</v>
      </c>
      <c r="J10" s="1">
        <v>80</v>
      </c>
      <c r="K10" s="1">
        <v>90</v>
      </c>
      <c r="L10" s="1">
        <v>100</v>
      </c>
      <c r="M10" s="1">
        <v>110</v>
      </c>
      <c r="N10" s="1">
        <v>120</v>
      </c>
    </row>
    <row r="11" spans="2:14">
      <c r="D11" t="s">
        <v>105</v>
      </c>
      <c r="E11">
        <v>0.80640000000000001</v>
      </c>
      <c r="F11">
        <v>0.8212666666666667</v>
      </c>
      <c r="G11">
        <v>0.78399999999999992</v>
      </c>
      <c r="H11">
        <v>0.77926666666666677</v>
      </c>
      <c r="I11">
        <v>0.7728666666666667</v>
      </c>
      <c r="J11">
        <v>0.71840000000000004</v>
      </c>
      <c r="K11">
        <v>0.67526666666666668</v>
      </c>
      <c r="L11">
        <v>0.55093333333333327</v>
      </c>
      <c r="M11">
        <v>0.45246666666666674</v>
      </c>
      <c r="N11">
        <v>0.32826666666666676</v>
      </c>
    </row>
    <row r="12" spans="2:14">
      <c r="D12" t="s">
        <v>106</v>
      </c>
      <c r="E12">
        <v>0.77150000000000007</v>
      </c>
      <c r="F12">
        <v>0.77675000000000005</v>
      </c>
      <c r="G12">
        <v>0.78400000000000003</v>
      </c>
      <c r="H12">
        <v>0.75049999999999994</v>
      </c>
      <c r="I12">
        <v>0.76649999999999996</v>
      </c>
      <c r="J12">
        <v>0.68025000000000002</v>
      </c>
      <c r="K12">
        <v>0.6925</v>
      </c>
      <c r="L12">
        <v>0.66800000000000004</v>
      </c>
      <c r="M12">
        <v>0.58074999999999999</v>
      </c>
      <c r="N12">
        <v>0.54525000000000001</v>
      </c>
    </row>
    <row r="14" spans="2:14">
      <c r="E14">
        <v>3.3457407180445146E-2</v>
      </c>
      <c r="F14">
        <v>3.7602997178754066E-2</v>
      </c>
      <c r="G14">
        <v>3.3548827245133556E-2</v>
      </c>
      <c r="H14">
        <v>2.6069954731117659E-2</v>
      </c>
      <c r="I14">
        <v>2.9116002254801189E-2</v>
      </c>
      <c r="J14">
        <v>3.3395865156090936E-2</v>
      </c>
      <c r="K14">
        <v>4.7903123137737105E-2</v>
      </c>
      <c r="L14">
        <v>5.8688724208372046E-2</v>
      </c>
      <c r="M14">
        <v>6.8549104170220046E-2</v>
      </c>
      <c r="N14">
        <v>7.5729812124713747E-2</v>
      </c>
    </row>
    <row r="15" spans="2:14">
      <c r="E15">
        <v>8.5195363723620243E-2</v>
      </c>
      <c r="F15">
        <v>7.1135287773837472E-2</v>
      </c>
      <c r="G15">
        <v>5.6711256966025823E-2</v>
      </c>
      <c r="H15">
        <v>3.9527416645496402E-2</v>
      </c>
      <c r="I15">
        <v>3.9229028367608935E-2</v>
      </c>
      <c r="J15">
        <v>1.5918411771697984E-2</v>
      </c>
      <c r="K15">
        <v>4.0770700263792543E-2</v>
      </c>
      <c r="L15">
        <v>4.8048586521006652E-2</v>
      </c>
      <c r="M15">
        <v>5.8993467152445633E-2</v>
      </c>
      <c r="N15">
        <v>9.6601738252131503E-2</v>
      </c>
    </row>
    <row r="16" spans="2:14">
      <c r="D16" t="s">
        <v>109</v>
      </c>
      <c r="E16">
        <f>E11-N11</f>
        <v>0.47813333333333324</v>
      </c>
    </row>
    <row r="17" spans="4:5">
      <c r="D17" t="s">
        <v>110</v>
      </c>
      <c r="E17">
        <f>E12-N12</f>
        <v>0.22625000000000006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8"/>
  <sheetViews>
    <sheetView zoomScale="55" zoomScaleNormal="55" workbookViewId="0">
      <selection activeCell="AG27" sqref="AG27"/>
    </sheetView>
  </sheetViews>
  <sheetFormatPr defaultRowHeight="14.4"/>
  <cols>
    <col min="1" max="1" width="8.5546875" style="1"/>
    <col min="2" max="2" width="9.109375" style="1" bestFit="1" customWidth="1"/>
    <col min="3" max="15" width="8.5546875" style="1"/>
    <col min="17" max="17" width="12.109375" style="1" bestFit="1" customWidth="1"/>
    <col min="18" max="18" width="10.21875" style="1" bestFit="1" customWidth="1"/>
    <col min="19" max="29" width="8.5546875" style="1"/>
    <col min="30" max="30" width="8.5546875" style="1" customWidth="1"/>
    <col min="31" max="31" width="8.5546875" style="1"/>
  </cols>
  <sheetData>
    <row r="2" spans="1:46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R2" s="2" t="s">
        <v>0</v>
      </c>
      <c r="S2" s="1">
        <v>10</v>
      </c>
      <c r="T2" s="1">
        <v>20</v>
      </c>
      <c r="U2" s="1">
        <v>30</v>
      </c>
      <c r="V2" s="1">
        <v>40</v>
      </c>
      <c r="W2" s="1">
        <v>50</v>
      </c>
      <c r="X2" s="1">
        <v>60</v>
      </c>
      <c r="Y2" s="1">
        <v>70</v>
      </c>
      <c r="Z2" s="1">
        <v>80</v>
      </c>
      <c r="AA2" s="1">
        <v>90</v>
      </c>
      <c r="AB2" s="1">
        <v>100</v>
      </c>
      <c r="AC2" s="1">
        <v>110</v>
      </c>
      <c r="AD2" s="1">
        <v>120</v>
      </c>
    </row>
    <row r="3" spans="1:46">
      <c r="A3" s="1" t="s">
        <v>8</v>
      </c>
      <c r="B3" s="1">
        <v>20170811</v>
      </c>
      <c r="C3" s="1">
        <v>0.74</v>
      </c>
      <c r="D3" s="1">
        <v>0.92</v>
      </c>
      <c r="E3" s="1">
        <v>0.88</v>
      </c>
      <c r="F3" s="1">
        <v>0.96</v>
      </c>
      <c r="G3" s="1">
        <v>0.89</v>
      </c>
      <c r="H3" s="1">
        <v>0.51</v>
      </c>
      <c r="I3" s="1">
        <v>0.66</v>
      </c>
      <c r="J3" s="1">
        <v>0.6</v>
      </c>
      <c r="K3" s="1">
        <v>0.41</v>
      </c>
      <c r="L3" s="1">
        <v>0.41</v>
      </c>
      <c r="M3" s="1">
        <v>0.27</v>
      </c>
      <c r="N3" s="1">
        <v>0.23</v>
      </c>
      <c r="O3" s="1" t="s">
        <v>26</v>
      </c>
      <c r="Q3" s="1" t="s">
        <v>46</v>
      </c>
      <c r="R3" s="1">
        <v>20170824</v>
      </c>
      <c r="S3" s="1">
        <v>0.62</v>
      </c>
      <c r="T3" s="1">
        <v>0.7</v>
      </c>
      <c r="U3" s="1">
        <v>0.57999999999999996</v>
      </c>
      <c r="V3" s="1">
        <v>0.27</v>
      </c>
      <c r="W3" s="1">
        <v>0.4</v>
      </c>
      <c r="X3" s="1">
        <v>0.4</v>
      </c>
      <c r="Y3" s="1">
        <v>0.37</v>
      </c>
      <c r="Z3" s="1">
        <v>0.42</v>
      </c>
      <c r="AA3" s="1">
        <v>0.43</v>
      </c>
      <c r="AB3" s="1">
        <v>0.3</v>
      </c>
      <c r="AC3" s="1">
        <v>0.36</v>
      </c>
      <c r="AD3" s="1">
        <v>0.04</v>
      </c>
      <c r="AE3" s="1" t="s">
        <v>41</v>
      </c>
    </row>
    <row r="4" spans="1:46">
      <c r="A4" s="1" t="s">
        <v>12</v>
      </c>
      <c r="B4" s="1">
        <v>20170816</v>
      </c>
      <c r="C4" s="1">
        <v>0.78</v>
      </c>
      <c r="D4" s="1">
        <v>0.87</v>
      </c>
      <c r="E4" s="1">
        <v>0.9</v>
      </c>
      <c r="F4" s="1">
        <v>0.93</v>
      </c>
      <c r="G4" s="1">
        <v>0.88</v>
      </c>
      <c r="H4" s="1">
        <v>0.73</v>
      </c>
      <c r="I4" s="1">
        <v>0.76</v>
      </c>
      <c r="J4" s="1">
        <v>0.74</v>
      </c>
      <c r="K4" s="1">
        <v>0.63</v>
      </c>
      <c r="L4" s="1">
        <v>0.56999999999999995</v>
      </c>
      <c r="M4" s="1">
        <v>0.56000000000000005</v>
      </c>
      <c r="N4" s="1">
        <v>0.52</v>
      </c>
      <c r="Q4" s="1" t="s">
        <v>47</v>
      </c>
      <c r="R4" s="1">
        <v>20170824</v>
      </c>
      <c r="S4" s="1">
        <v>0.81</v>
      </c>
      <c r="T4" s="1">
        <v>0.85</v>
      </c>
      <c r="U4" s="1">
        <v>0.65</v>
      </c>
      <c r="V4" s="1">
        <v>0.45</v>
      </c>
      <c r="W4" s="1">
        <v>0.33</v>
      </c>
      <c r="X4" s="1">
        <v>0.31</v>
      </c>
      <c r="Y4" s="1">
        <v>0.26</v>
      </c>
      <c r="Z4" s="1">
        <v>0.2</v>
      </c>
      <c r="AA4" s="1">
        <v>0.09</v>
      </c>
      <c r="AB4" s="1">
        <v>0</v>
      </c>
      <c r="AC4" s="1">
        <v>-0.04</v>
      </c>
      <c r="AD4" s="1">
        <v>-0.18</v>
      </c>
    </row>
    <row r="5" spans="1:46">
      <c r="A5" s="1" t="s">
        <v>21</v>
      </c>
      <c r="B5" s="1">
        <v>20170818</v>
      </c>
      <c r="C5" s="1">
        <v>0.53</v>
      </c>
      <c r="D5" s="1">
        <v>0.8</v>
      </c>
      <c r="E5" s="1">
        <v>0.93</v>
      </c>
      <c r="F5" s="1">
        <v>0.84</v>
      </c>
      <c r="G5" s="1">
        <v>0.77</v>
      </c>
      <c r="H5" s="1">
        <v>0.69</v>
      </c>
      <c r="I5" s="1">
        <v>0.81</v>
      </c>
      <c r="J5" s="1">
        <v>0.81</v>
      </c>
      <c r="K5" s="1">
        <v>0.56999999999999995</v>
      </c>
      <c r="L5" s="1">
        <v>0.69</v>
      </c>
      <c r="M5" s="1">
        <v>0.73</v>
      </c>
      <c r="N5" s="1">
        <v>0.56999999999999995</v>
      </c>
      <c r="Q5" s="1" t="s">
        <v>51</v>
      </c>
      <c r="R5" s="1">
        <v>20170828</v>
      </c>
      <c r="S5" s="1">
        <v>0.77</v>
      </c>
      <c r="T5" s="1">
        <v>0.93</v>
      </c>
      <c r="U5" s="1">
        <v>0.74</v>
      </c>
      <c r="V5" s="1">
        <v>0.84</v>
      </c>
      <c r="W5" s="1">
        <v>0.85</v>
      </c>
      <c r="X5" s="1">
        <v>0.82</v>
      </c>
      <c r="Y5" s="1">
        <v>0.84</v>
      </c>
      <c r="Z5" s="1">
        <v>0.85</v>
      </c>
      <c r="AA5" s="1">
        <v>0.83</v>
      </c>
      <c r="AB5" s="1">
        <v>0.76</v>
      </c>
      <c r="AC5" s="1">
        <v>0.75</v>
      </c>
      <c r="AD5" s="1">
        <v>0.64</v>
      </c>
    </row>
    <row r="6" spans="1:46">
      <c r="A6" s="1" t="s">
        <v>30</v>
      </c>
      <c r="B6" s="1">
        <v>20170822</v>
      </c>
      <c r="C6" s="1">
        <v>0.68</v>
      </c>
      <c r="D6" s="1">
        <v>0.9</v>
      </c>
      <c r="E6" s="1">
        <v>0.96</v>
      </c>
      <c r="F6" s="1">
        <v>0.91</v>
      </c>
      <c r="G6" s="1">
        <v>0.89</v>
      </c>
      <c r="H6" s="1">
        <v>0.89</v>
      </c>
      <c r="I6" s="1">
        <v>0.9</v>
      </c>
      <c r="J6" s="1">
        <v>0.8</v>
      </c>
      <c r="K6" s="1">
        <v>0.68</v>
      </c>
      <c r="L6" s="1">
        <v>0.68</v>
      </c>
      <c r="M6" s="1">
        <v>0.66</v>
      </c>
      <c r="N6" s="1">
        <v>0.69</v>
      </c>
      <c r="R6" s="1">
        <v>20170829</v>
      </c>
      <c r="S6" s="1">
        <v>0.84</v>
      </c>
      <c r="T6" s="1">
        <v>0.92</v>
      </c>
      <c r="U6" s="1">
        <v>0.95</v>
      </c>
      <c r="V6" s="1">
        <v>0.95</v>
      </c>
      <c r="W6" s="1">
        <v>0.84</v>
      </c>
      <c r="X6" s="1">
        <v>0.77</v>
      </c>
      <c r="Y6" s="1">
        <v>0.52</v>
      </c>
      <c r="Z6" s="1">
        <v>0.41</v>
      </c>
      <c r="AA6" s="1">
        <v>0.28999999999999998</v>
      </c>
      <c r="AB6" s="1">
        <v>0.22</v>
      </c>
      <c r="AC6" s="1">
        <v>0.13</v>
      </c>
      <c r="AD6" s="1">
        <v>0.1</v>
      </c>
    </row>
    <row r="7" spans="1:46">
      <c r="A7" s="1" t="s">
        <v>40</v>
      </c>
      <c r="B7" s="1">
        <v>20170823</v>
      </c>
      <c r="C7" s="1">
        <v>0.77</v>
      </c>
      <c r="D7" s="1">
        <v>0.93</v>
      </c>
      <c r="E7" s="1">
        <v>0.97</v>
      </c>
      <c r="F7" s="1">
        <v>0.94</v>
      </c>
      <c r="G7" s="1">
        <v>0.97</v>
      </c>
      <c r="H7" s="1">
        <v>0.91</v>
      </c>
      <c r="I7" s="1">
        <v>0.87</v>
      </c>
      <c r="J7" s="1">
        <v>0.85</v>
      </c>
      <c r="K7" s="1">
        <v>0.73</v>
      </c>
      <c r="L7" s="1">
        <v>0.83</v>
      </c>
      <c r="M7" s="1">
        <v>0.72</v>
      </c>
      <c r="N7" s="1">
        <v>0.71</v>
      </c>
      <c r="Q7" s="1" t="s">
        <v>61</v>
      </c>
      <c r="R7" s="1">
        <v>20170829</v>
      </c>
      <c r="S7" s="1">
        <v>0.6</v>
      </c>
      <c r="T7" s="1">
        <v>0.52</v>
      </c>
      <c r="U7" s="1">
        <v>0.93</v>
      </c>
      <c r="V7" s="1">
        <v>0.97</v>
      </c>
      <c r="W7" s="1">
        <v>0.98</v>
      </c>
      <c r="X7" s="1">
        <v>0.86</v>
      </c>
      <c r="Y7" s="1">
        <v>0.72</v>
      </c>
      <c r="Z7" s="1">
        <v>0.66</v>
      </c>
      <c r="AA7" s="1">
        <v>0.54</v>
      </c>
      <c r="AB7" s="1">
        <v>0.32</v>
      </c>
      <c r="AC7" s="1">
        <v>0.23</v>
      </c>
      <c r="AD7" s="1">
        <v>0.19</v>
      </c>
    </row>
    <row r="8" spans="1:46">
      <c r="Q8" s="1" t="s">
        <v>4</v>
      </c>
      <c r="R8" s="1">
        <v>20170901</v>
      </c>
      <c r="S8" s="1">
        <v>0.67</v>
      </c>
      <c r="T8" s="1">
        <v>0.9</v>
      </c>
      <c r="U8" s="1">
        <v>0.91</v>
      </c>
      <c r="V8" s="1">
        <v>0.94</v>
      </c>
      <c r="W8" s="1">
        <v>0.9</v>
      </c>
      <c r="X8" s="1">
        <v>0.87</v>
      </c>
      <c r="Y8" s="1">
        <v>0.9</v>
      </c>
      <c r="Z8" s="1">
        <v>0.87</v>
      </c>
      <c r="AA8" s="1">
        <v>0.81</v>
      </c>
      <c r="AB8" s="1">
        <v>0.77</v>
      </c>
      <c r="AC8" s="1">
        <v>0.72</v>
      </c>
      <c r="AD8" s="1">
        <v>0.56000000000000005</v>
      </c>
    </row>
    <row r="9" spans="1:46"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>
      <c r="C10" s="1">
        <f>AVERAGE(C3:C9)</f>
        <v>0.7</v>
      </c>
      <c r="D10" s="1">
        <f t="shared" ref="D10:N10" si="0">AVERAGE(D3:D9)</f>
        <v>0.88400000000000001</v>
      </c>
      <c r="E10" s="1">
        <f t="shared" si="0"/>
        <v>0.92799999999999994</v>
      </c>
      <c r="F10" s="1">
        <f t="shared" si="0"/>
        <v>0.91600000000000004</v>
      </c>
      <c r="G10" s="1">
        <f t="shared" si="0"/>
        <v>0.88000000000000012</v>
      </c>
      <c r="H10" s="1">
        <f t="shared" si="0"/>
        <v>0.746</v>
      </c>
      <c r="I10" s="1">
        <f t="shared" si="0"/>
        <v>0.8</v>
      </c>
      <c r="J10" s="1">
        <f t="shared" si="0"/>
        <v>0.76</v>
      </c>
      <c r="K10" s="1">
        <f t="shared" si="0"/>
        <v>0.60399999999999998</v>
      </c>
      <c r="L10" s="1">
        <f t="shared" si="0"/>
        <v>0.63600000000000001</v>
      </c>
      <c r="M10" s="1">
        <f t="shared" si="0"/>
        <v>0.58800000000000008</v>
      </c>
      <c r="N10" s="1">
        <f t="shared" si="0"/>
        <v>0.54399999999999993</v>
      </c>
      <c r="Q10" s="1" t="s">
        <v>83</v>
      </c>
      <c r="R10" s="1">
        <v>20170905</v>
      </c>
      <c r="S10" s="1">
        <v>0.74</v>
      </c>
      <c r="T10" s="1">
        <v>0.96</v>
      </c>
      <c r="U10" s="1">
        <v>0.98</v>
      </c>
      <c r="V10" s="1">
        <v>0.94</v>
      </c>
      <c r="W10" s="1">
        <v>0.92</v>
      </c>
      <c r="X10" s="1">
        <v>0.89</v>
      </c>
      <c r="Y10" s="1">
        <v>0.88</v>
      </c>
      <c r="Z10" s="1">
        <v>0.89</v>
      </c>
      <c r="AA10" s="1">
        <v>0.83</v>
      </c>
      <c r="AB10" s="1">
        <v>0.75</v>
      </c>
      <c r="AC10" s="1">
        <v>0.66</v>
      </c>
      <c r="AD10" s="1">
        <v>0.48</v>
      </c>
    </row>
    <row r="11" spans="1:46">
      <c r="Q11" s="1" t="s">
        <v>93</v>
      </c>
      <c r="R11" s="1">
        <v>20170912</v>
      </c>
      <c r="S11" s="1">
        <v>0.75</v>
      </c>
      <c r="T11" s="1">
        <v>0.81</v>
      </c>
      <c r="U11" s="1">
        <v>0.89</v>
      </c>
      <c r="V11" s="1">
        <v>0.83</v>
      </c>
      <c r="W11" s="1">
        <v>0.94</v>
      </c>
      <c r="X11" s="1">
        <v>0.95</v>
      </c>
      <c r="Y11" s="1">
        <v>0.9</v>
      </c>
      <c r="Z11" s="1">
        <v>0.82</v>
      </c>
      <c r="AA11" s="1">
        <v>0.81</v>
      </c>
      <c r="AB11" s="1">
        <v>0.78</v>
      </c>
      <c r="AC11" s="1">
        <v>0.66</v>
      </c>
      <c r="AD11" s="1">
        <v>0.64</v>
      </c>
    </row>
    <row r="12" spans="1:46">
      <c r="Q12" s="1" t="s">
        <v>4</v>
      </c>
      <c r="R12" s="1">
        <v>20170913</v>
      </c>
      <c r="S12" s="1">
        <v>0.76</v>
      </c>
      <c r="T12" s="1">
        <v>0.9</v>
      </c>
      <c r="U12" s="1">
        <v>0.91</v>
      </c>
      <c r="V12" s="1">
        <v>0.93</v>
      </c>
      <c r="W12" s="1">
        <v>0.91</v>
      </c>
      <c r="X12" s="1">
        <v>0.77</v>
      </c>
      <c r="Y12" s="1">
        <v>0.66</v>
      </c>
      <c r="Z12" s="1">
        <v>0.43</v>
      </c>
      <c r="AA12" s="1">
        <v>0.44</v>
      </c>
      <c r="AB12" s="1">
        <v>0.32</v>
      </c>
      <c r="AC12" s="1">
        <v>0.3</v>
      </c>
      <c r="AD12" s="1">
        <v>0.19</v>
      </c>
    </row>
    <row r="13" spans="1:46">
      <c r="Q13" s="1" t="s">
        <v>1</v>
      </c>
      <c r="R13" s="1">
        <v>20170914</v>
      </c>
      <c r="S13" s="1">
        <v>0.88</v>
      </c>
      <c r="T13" s="1">
        <v>0.96</v>
      </c>
      <c r="U13" s="1">
        <v>1</v>
      </c>
      <c r="V13" s="1">
        <v>0.99</v>
      </c>
      <c r="W13" s="1">
        <v>1</v>
      </c>
      <c r="X13" s="1">
        <v>0.95</v>
      </c>
      <c r="Y13" s="1">
        <v>0.91</v>
      </c>
      <c r="Z13" s="1">
        <v>0.91</v>
      </c>
      <c r="AA13" s="1">
        <v>0.86</v>
      </c>
      <c r="AB13" s="1">
        <v>0.69</v>
      </c>
      <c r="AC13" s="1">
        <v>0.59</v>
      </c>
      <c r="AD13" s="1">
        <v>0.52</v>
      </c>
    </row>
    <row r="15" spans="1:46">
      <c r="S15" s="1">
        <f>AVERAGE(S3:S11)</f>
        <v>0.72500000000000009</v>
      </c>
      <c r="T15" s="1">
        <f t="shared" ref="T15:AD15" si="1">AVERAGE(T3:T11)</f>
        <v>0.82374999999999998</v>
      </c>
      <c r="U15" s="1">
        <f t="shared" si="1"/>
        <v>0.82874999999999999</v>
      </c>
      <c r="V15" s="1">
        <f t="shared" si="1"/>
        <v>0.77374999999999994</v>
      </c>
      <c r="W15" s="1">
        <f t="shared" si="1"/>
        <v>0.77</v>
      </c>
      <c r="X15" s="1">
        <f t="shared" si="1"/>
        <v>0.7337499999999999</v>
      </c>
      <c r="Y15" s="1">
        <f t="shared" si="1"/>
        <v>0.67375000000000007</v>
      </c>
      <c r="Z15" s="1">
        <f t="shared" si="1"/>
        <v>0.64</v>
      </c>
      <c r="AA15" s="1">
        <f t="shared" si="1"/>
        <v>0.5787500000000001</v>
      </c>
      <c r="AB15" s="1">
        <f t="shared" si="1"/>
        <v>0.48750000000000004</v>
      </c>
      <c r="AC15" s="1">
        <f t="shared" si="1"/>
        <v>0.43375000000000008</v>
      </c>
      <c r="AD15" s="1">
        <f t="shared" si="1"/>
        <v>0.30875000000000002</v>
      </c>
      <c r="AH15" s="1"/>
      <c r="AI15" s="1"/>
      <c r="AJ15" s="1"/>
      <c r="AK15" s="1"/>
      <c r="AL15" s="1"/>
      <c r="AM15" s="1"/>
      <c r="AN15" s="1"/>
      <c r="AO15" s="1"/>
      <c r="AP15" s="1"/>
    </row>
    <row r="17" spans="29:30">
      <c r="AC17" t="s">
        <v>111</v>
      </c>
      <c r="AD17">
        <f>(U15-AD15)/2</f>
        <v>0.26</v>
      </c>
    </row>
    <row r="18" spans="29:30">
      <c r="AC18" t="s">
        <v>112</v>
      </c>
      <c r="AD18">
        <f>U15-AD17</f>
        <v>0.56874999999999998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6"/>
  <sheetViews>
    <sheetView zoomScale="55" zoomScaleNormal="55" workbookViewId="0">
      <selection activeCell="AC49" sqref="AC49"/>
    </sheetView>
  </sheetViews>
  <sheetFormatPr defaultRowHeight="14.4"/>
  <cols>
    <col min="1" max="1" width="8.5546875" style="1"/>
    <col min="2" max="2" width="10" style="1" bestFit="1" customWidth="1"/>
    <col min="3" max="15" width="8.5546875" style="1"/>
    <col min="17" max="17" width="10.21875" bestFit="1" customWidth="1"/>
    <col min="18" max="29" width="8.5546875" style="1"/>
  </cols>
  <sheetData>
    <row r="2" spans="1:30">
      <c r="B2" s="2" t="s">
        <v>3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Q2" s="2" t="s">
        <v>0</v>
      </c>
      <c r="R2" s="1">
        <v>10</v>
      </c>
      <c r="S2" s="1">
        <v>20</v>
      </c>
      <c r="T2" s="1">
        <v>30</v>
      </c>
      <c r="U2" s="1">
        <v>40</v>
      </c>
      <c r="V2" s="1">
        <v>50</v>
      </c>
      <c r="W2" s="1">
        <v>60</v>
      </c>
      <c r="X2" s="1">
        <v>70</v>
      </c>
      <c r="Y2" s="1">
        <v>80</v>
      </c>
      <c r="Z2" s="1">
        <v>90</v>
      </c>
      <c r="AA2" s="1">
        <v>100</v>
      </c>
      <c r="AB2" s="1">
        <v>110</v>
      </c>
      <c r="AC2" s="1">
        <v>120</v>
      </c>
    </row>
    <row r="3" spans="1:30">
      <c r="B3" s="1">
        <v>20170807</v>
      </c>
      <c r="C3" s="1">
        <v>0.7</v>
      </c>
      <c r="D3" s="1">
        <v>0.78</v>
      </c>
      <c r="E3" s="1">
        <v>0.87</v>
      </c>
      <c r="F3" s="1">
        <v>0.92</v>
      </c>
      <c r="G3" s="1">
        <v>0.95</v>
      </c>
      <c r="H3" s="1">
        <v>0.94</v>
      </c>
      <c r="I3" s="1">
        <v>0.92</v>
      </c>
      <c r="J3" s="1">
        <v>0.94</v>
      </c>
      <c r="K3" s="1">
        <v>0.9</v>
      </c>
      <c r="L3" s="1">
        <v>0.89</v>
      </c>
      <c r="M3" s="1">
        <v>0.63</v>
      </c>
      <c r="N3" s="1">
        <v>0.56000000000000005</v>
      </c>
      <c r="O3" s="1" t="s">
        <v>13</v>
      </c>
      <c r="Q3" s="1">
        <v>20170818</v>
      </c>
      <c r="R3" s="1">
        <v>0.38</v>
      </c>
      <c r="S3" s="1">
        <v>0.16</v>
      </c>
      <c r="T3" s="1">
        <v>0.31</v>
      </c>
      <c r="U3" s="1">
        <v>0.72</v>
      </c>
      <c r="V3" s="1">
        <v>0.87</v>
      </c>
      <c r="W3" s="1">
        <v>0.63</v>
      </c>
      <c r="X3" s="1">
        <v>0.49</v>
      </c>
      <c r="Y3" s="1">
        <v>0.56000000000000005</v>
      </c>
      <c r="Z3" s="1">
        <v>0.42</v>
      </c>
      <c r="AA3" s="1">
        <v>0.4</v>
      </c>
      <c r="AB3" s="1">
        <v>0.35</v>
      </c>
      <c r="AC3" s="1">
        <v>0.25</v>
      </c>
      <c r="AD3" t="s">
        <v>17</v>
      </c>
    </row>
    <row r="4" spans="1:30">
      <c r="A4" s="1" t="s">
        <v>5</v>
      </c>
      <c r="B4" s="1">
        <v>20170811</v>
      </c>
      <c r="C4" s="1">
        <v>0.79</v>
      </c>
      <c r="D4" s="1">
        <v>0.93</v>
      </c>
      <c r="E4" s="1">
        <v>0.61</v>
      </c>
      <c r="F4" s="1">
        <v>0.95</v>
      </c>
      <c r="G4" s="1">
        <v>0.92</v>
      </c>
      <c r="H4" s="1">
        <v>0.74</v>
      </c>
      <c r="I4" s="1">
        <v>0.94</v>
      </c>
      <c r="J4" s="1">
        <v>0.88</v>
      </c>
      <c r="K4" s="1">
        <v>0.89</v>
      </c>
      <c r="L4" s="1">
        <v>0.8</v>
      </c>
      <c r="M4" s="1">
        <v>0.76</v>
      </c>
      <c r="N4" s="1">
        <v>0.77</v>
      </c>
      <c r="O4" s="1" t="s">
        <v>14</v>
      </c>
      <c r="Q4" s="1">
        <v>20170822</v>
      </c>
      <c r="R4" s="1">
        <v>0.5</v>
      </c>
      <c r="S4" s="1">
        <v>0.33</v>
      </c>
      <c r="T4" s="1">
        <v>0.33</v>
      </c>
      <c r="U4" s="1">
        <v>-0.46</v>
      </c>
      <c r="V4" s="1">
        <v>0.66</v>
      </c>
      <c r="W4" s="1">
        <v>0.5</v>
      </c>
      <c r="X4" s="1">
        <v>0.64</v>
      </c>
      <c r="Y4" s="1">
        <v>0.625</v>
      </c>
      <c r="Z4" s="1">
        <v>0.42699999999999999</v>
      </c>
      <c r="AA4" s="1">
        <v>0.52</v>
      </c>
      <c r="AB4" s="1">
        <v>0.38</v>
      </c>
      <c r="AC4" s="1">
        <v>0.06</v>
      </c>
    </row>
    <row r="5" spans="1:30">
      <c r="B5" s="1">
        <v>20170816</v>
      </c>
      <c r="C5" s="1">
        <v>0.75</v>
      </c>
      <c r="D5" s="1">
        <v>0.875</v>
      </c>
      <c r="E5" s="1">
        <v>0.53</v>
      </c>
      <c r="F5" s="1">
        <v>0.75</v>
      </c>
      <c r="G5" s="1">
        <v>0.89</v>
      </c>
      <c r="H5" s="1">
        <v>0.92</v>
      </c>
      <c r="I5" s="1">
        <v>0.84</v>
      </c>
      <c r="J5" s="1">
        <v>0.84</v>
      </c>
      <c r="K5" s="1">
        <v>0.81</v>
      </c>
      <c r="L5" s="1">
        <v>0.69</v>
      </c>
      <c r="M5" s="1">
        <v>0.75</v>
      </c>
      <c r="N5" s="1">
        <v>0.71</v>
      </c>
      <c r="O5" s="1" t="s">
        <v>15</v>
      </c>
    </row>
    <row r="6" spans="1:30">
      <c r="A6" s="1" t="s">
        <v>9</v>
      </c>
      <c r="B6" s="1">
        <v>20170816</v>
      </c>
      <c r="C6" s="1">
        <v>0.39</v>
      </c>
      <c r="D6" s="1">
        <v>0.55000000000000004</v>
      </c>
      <c r="E6" s="1">
        <v>0.71</v>
      </c>
      <c r="F6" s="1">
        <v>0.7</v>
      </c>
      <c r="G6" s="1">
        <v>0.67</v>
      </c>
      <c r="H6" s="1">
        <v>0.91</v>
      </c>
      <c r="I6" s="1">
        <v>0.8</v>
      </c>
      <c r="J6" s="1">
        <v>0.71</v>
      </c>
      <c r="K6" s="1">
        <v>0.77</v>
      </c>
      <c r="L6" s="1">
        <v>0.77</v>
      </c>
      <c r="M6" s="1">
        <v>0.64</v>
      </c>
      <c r="N6" s="1">
        <v>0.53</v>
      </c>
      <c r="O6" s="1" t="s">
        <v>16</v>
      </c>
    </row>
    <row r="7" spans="1:30">
      <c r="B7" s="1">
        <v>20170914</v>
      </c>
      <c r="E7" s="1">
        <v>0.98</v>
      </c>
      <c r="F7" s="1">
        <v>0.8</v>
      </c>
      <c r="G7" s="1">
        <v>0.8</v>
      </c>
      <c r="H7" s="1">
        <v>0.94</v>
      </c>
      <c r="I7" s="1">
        <v>0.94</v>
      </c>
      <c r="J7" s="1">
        <v>0.93</v>
      </c>
      <c r="K7" s="1">
        <v>0.91</v>
      </c>
      <c r="L7" s="1">
        <v>0.91</v>
      </c>
      <c r="M7" s="1">
        <v>0.87</v>
      </c>
      <c r="N7" s="1">
        <v>0.81</v>
      </c>
    </row>
    <row r="10" spans="1:30">
      <c r="C10" s="1">
        <f>AVERAGE(C3:C9)</f>
        <v>0.65750000000000008</v>
      </c>
      <c r="D10" s="1">
        <f t="shared" ref="D10:N10" si="0">AVERAGE(D3:D9)</f>
        <v>0.78374999999999995</v>
      </c>
      <c r="E10" s="1">
        <f t="shared" si="0"/>
        <v>0.74</v>
      </c>
      <c r="F10" s="1">
        <f t="shared" si="0"/>
        <v>0.82400000000000007</v>
      </c>
      <c r="G10" s="1">
        <f t="shared" si="0"/>
        <v>0.84600000000000009</v>
      </c>
      <c r="H10" s="1">
        <f t="shared" si="0"/>
        <v>0.89</v>
      </c>
      <c r="I10" s="1">
        <f t="shared" si="0"/>
        <v>0.8879999999999999</v>
      </c>
      <c r="J10" s="1">
        <f t="shared" si="0"/>
        <v>0.86</v>
      </c>
      <c r="K10" s="1">
        <f t="shared" si="0"/>
        <v>0.85600000000000009</v>
      </c>
      <c r="L10" s="1">
        <f t="shared" si="0"/>
        <v>0.81199999999999994</v>
      </c>
      <c r="M10" s="1">
        <f t="shared" si="0"/>
        <v>0.73000000000000009</v>
      </c>
      <c r="N10" s="1">
        <f t="shared" si="0"/>
        <v>0.67600000000000005</v>
      </c>
      <c r="R10" s="1">
        <f>AVERAGE(R3:R9)</f>
        <v>0.44</v>
      </c>
      <c r="S10" s="1">
        <f t="shared" ref="S10:AC10" si="1">AVERAGE(S3:S9)</f>
        <v>0.245</v>
      </c>
      <c r="T10" s="1">
        <f t="shared" si="1"/>
        <v>0.32</v>
      </c>
      <c r="U10" s="1">
        <f t="shared" si="1"/>
        <v>0.12999999999999998</v>
      </c>
      <c r="V10" s="1">
        <f t="shared" si="1"/>
        <v>0.76500000000000001</v>
      </c>
      <c r="W10" s="1">
        <f t="shared" si="1"/>
        <v>0.56499999999999995</v>
      </c>
      <c r="X10" s="1">
        <f t="shared" si="1"/>
        <v>0.56499999999999995</v>
      </c>
      <c r="Y10" s="1">
        <f t="shared" si="1"/>
        <v>0.59250000000000003</v>
      </c>
      <c r="Z10" s="1">
        <f t="shared" si="1"/>
        <v>0.42349999999999999</v>
      </c>
      <c r="AA10" s="1">
        <f t="shared" si="1"/>
        <v>0.46</v>
      </c>
      <c r="AB10" s="1">
        <f t="shared" si="1"/>
        <v>0.36499999999999999</v>
      </c>
      <c r="AC10" s="1">
        <f t="shared" si="1"/>
        <v>0.155</v>
      </c>
    </row>
    <row r="31" spans="1:15">
      <c r="B31" s="2" t="s">
        <v>0</v>
      </c>
      <c r="C31" s="1">
        <v>10</v>
      </c>
      <c r="D31" s="1">
        <v>20</v>
      </c>
      <c r="E31" s="1">
        <v>30</v>
      </c>
      <c r="F31" s="1">
        <v>40</v>
      </c>
      <c r="G31" s="1">
        <v>50</v>
      </c>
      <c r="H31" s="1">
        <v>60</v>
      </c>
      <c r="I31" s="1">
        <v>70</v>
      </c>
      <c r="J31" s="1">
        <v>80</v>
      </c>
      <c r="K31" s="1">
        <v>90</v>
      </c>
      <c r="L31" s="1">
        <v>100</v>
      </c>
      <c r="M31" s="1">
        <v>110</v>
      </c>
      <c r="N31" s="1">
        <v>120</v>
      </c>
    </row>
    <row r="32" spans="1:15">
      <c r="A32" s="1" t="s">
        <v>4</v>
      </c>
      <c r="B32" s="1">
        <v>20170901</v>
      </c>
      <c r="C32" s="1">
        <v>0.56000000000000005</v>
      </c>
      <c r="D32" s="1">
        <v>0.81</v>
      </c>
      <c r="E32" s="1">
        <v>0.86</v>
      </c>
      <c r="F32" s="1">
        <v>0.69</v>
      </c>
      <c r="G32" s="1">
        <v>0.41</v>
      </c>
      <c r="H32" s="1">
        <v>0.54</v>
      </c>
      <c r="I32" s="1">
        <v>0.5</v>
      </c>
      <c r="J32" s="1">
        <v>0.44</v>
      </c>
      <c r="K32" s="1">
        <v>0.41</v>
      </c>
      <c r="L32" s="1">
        <v>0.27</v>
      </c>
      <c r="M32" s="1">
        <v>0.22</v>
      </c>
      <c r="O32" s="1" t="s">
        <v>70</v>
      </c>
    </row>
    <row r="33" spans="1:30">
      <c r="Q33" s="1"/>
      <c r="AD33" s="1"/>
    </row>
    <row r="34" spans="1:30">
      <c r="A34" s="1" t="s">
        <v>81</v>
      </c>
      <c r="B34" s="1">
        <v>20170906</v>
      </c>
      <c r="C34" s="1">
        <v>0.74</v>
      </c>
      <c r="D34" s="1">
        <v>0.85</v>
      </c>
      <c r="E34" s="1">
        <v>0.86</v>
      </c>
      <c r="F34" s="1">
        <v>0.97</v>
      </c>
      <c r="G34" s="1">
        <v>0.8</v>
      </c>
      <c r="H34" s="1">
        <v>0.79</v>
      </c>
      <c r="I34" s="1">
        <v>0.88</v>
      </c>
      <c r="J34" s="1">
        <v>0.92</v>
      </c>
      <c r="K34" s="1">
        <v>0.92</v>
      </c>
      <c r="L34" s="1">
        <v>0.89</v>
      </c>
      <c r="M34" s="1">
        <v>0.82</v>
      </c>
      <c r="N34" s="1">
        <v>0.71</v>
      </c>
    </row>
    <row r="35" spans="1:30">
      <c r="A35" s="1" t="s">
        <v>98</v>
      </c>
      <c r="B35" s="1">
        <v>20171013</v>
      </c>
      <c r="C35" s="1">
        <v>1</v>
      </c>
      <c r="D35" s="1">
        <v>1</v>
      </c>
      <c r="E35" s="1">
        <v>0.76100000000000001</v>
      </c>
      <c r="F35" s="1">
        <v>0.92700000000000005</v>
      </c>
      <c r="G35" s="1">
        <v>0.90600000000000003</v>
      </c>
      <c r="H35" s="1">
        <v>0.91900000000000004</v>
      </c>
      <c r="I35" s="1">
        <v>0.92800000000000005</v>
      </c>
      <c r="J35" s="1">
        <v>0.90400000000000003</v>
      </c>
      <c r="K35" s="1">
        <v>0.83699999999999997</v>
      </c>
      <c r="L35" s="1">
        <v>0.95599999999999996</v>
      </c>
      <c r="M35" s="1">
        <v>0.745</v>
      </c>
      <c r="N35" s="1">
        <v>0.84799999999999998</v>
      </c>
    </row>
    <row r="36" spans="1:30">
      <c r="A36" s="1" t="s">
        <v>1</v>
      </c>
      <c r="B36" s="1">
        <v>20170913</v>
      </c>
      <c r="C36" s="1">
        <v>0.41</v>
      </c>
      <c r="D36" s="1">
        <v>0.47</v>
      </c>
      <c r="E36" s="1">
        <v>0.35</v>
      </c>
      <c r="F36" s="1">
        <v>0.28000000000000003</v>
      </c>
      <c r="G36" s="1">
        <v>0.18</v>
      </c>
      <c r="H36" s="1">
        <v>0.28999999999999998</v>
      </c>
      <c r="I36" s="1">
        <v>0.23</v>
      </c>
      <c r="J36" s="1">
        <v>0.34</v>
      </c>
      <c r="K36" s="1">
        <v>0.13</v>
      </c>
      <c r="L36" s="1">
        <v>0</v>
      </c>
      <c r="M36" s="1">
        <v>0.02</v>
      </c>
      <c r="N36" s="1">
        <v>-0.1</v>
      </c>
      <c r="R36"/>
      <c r="S36"/>
      <c r="T36"/>
      <c r="U36"/>
      <c r="V36"/>
      <c r="W36"/>
      <c r="X36"/>
      <c r="Y36"/>
      <c r="Z36"/>
      <c r="AA36"/>
      <c r="AB36"/>
      <c r="AC36"/>
    </row>
    <row r="37" spans="1:30">
      <c r="A37" s="1" t="s">
        <v>1</v>
      </c>
      <c r="B37" s="1">
        <v>20170911</v>
      </c>
      <c r="C37" s="1">
        <v>0.59</v>
      </c>
      <c r="D37" s="1">
        <v>0.96</v>
      </c>
      <c r="E37" s="1">
        <v>0.84</v>
      </c>
      <c r="F37" s="1">
        <v>0.8</v>
      </c>
      <c r="G37" s="1">
        <v>0.87</v>
      </c>
      <c r="H37" s="1">
        <v>0.85</v>
      </c>
      <c r="I37" s="1">
        <v>0.87</v>
      </c>
      <c r="J37" s="1">
        <v>0.85</v>
      </c>
      <c r="K37" s="1">
        <v>0.9</v>
      </c>
      <c r="L37" s="1">
        <v>0.85</v>
      </c>
      <c r="M37" s="1">
        <v>0.85</v>
      </c>
      <c r="N37" s="1">
        <v>0.7</v>
      </c>
    </row>
    <row r="38" spans="1:30">
      <c r="O38" s="1" t="s">
        <v>13</v>
      </c>
      <c r="AD38" s="1"/>
    </row>
    <row r="39" spans="1:30">
      <c r="O39" s="1" t="s">
        <v>13</v>
      </c>
      <c r="AD39" s="1"/>
    </row>
    <row r="40" spans="1:30">
      <c r="O40" s="1" t="s">
        <v>13</v>
      </c>
      <c r="AD40" s="1"/>
    </row>
    <row r="41" spans="1:30">
      <c r="O41" s="1" t="s">
        <v>13</v>
      </c>
      <c r="AD41" s="1"/>
    </row>
    <row r="42" spans="1:30">
      <c r="B42" s="1">
        <v>20170914</v>
      </c>
      <c r="E42" s="1">
        <v>0.98</v>
      </c>
      <c r="F42" s="1">
        <v>0.8</v>
      </c>
      <c r="G42" s="1">
        <v>0.8</v>
      </c>
      <c r="H42" s="1">
        <v>0.94</v>
      </c>
      <c r="I42" s="1">
        <v>0.94</v>
      </c>
      <c r="J42" s="1">
        <v>0.93</v>
      </c>
      <c r="K42" s="1">
        <v>0.91</v>
      </c>
      <c r="L42" s="1">
        <v>0.91</v>
      </c>
      <c r="M42" s="1">
        <v>0.87</v>
      </c>
      <c r="N42" s="1">
        <v>0.81</v>
      </c>
    </row>
    <row r="43" spans="1:30">
      <c r="C43" s="1">
        <f t="shared" ref="C43:N43" si="2">AVERAGE(C32:C42)</f>
        <v>0.65999999999999992</v>
      </c>
      <c r="D43" s="1">
        <f t="shared" si="2"/>
        <v>0.81799999999999995</v>
      </c>
      <c r="E43" s="1">
        <f t="shared" si="2"/>
        <v>0.77516666666666667</v>
      </c>
      <c r="F43" s="1">
        <f t="shared" si="2"/>
        <v>0.74449999999999994</v>
      </c>
      <c r="G43" s="1">
        <f t="shared" si="2"/>
        <v>0.66100000000000003</v>
      </c>
      <c r="H43" s="1">
        <f t="shared" si="2"/>
        <v>0.72150000000000014</v>
      </c>
      <c r="I43" s="1">
        <f t="shared" si="2"/>
        <v>0.72466666666666668</v>
      </c>
      <c r="J43" s="1">
        <f t="shared" si="2"/>
        <v>0.73066666666666669</v>
      </c>
      <c r="K43" s="1">
        <f t="shared" si="2"/>
        <v>0.68449999999999989</v>
      </c>
      <c r="L43" s="1">
        <f t="shared" si="2"/>
        <v>0.64600000000000002</v>
      </c>
      <c r="M43" s="1">
        <f t="shared" si="2"/>
        <v>0.58750000000000002</v>
      </c>
      <c r="N43" s="1">
        <f t="shared" si="2"/>
        <v>0.59359999999999991</v>
      </c>
    </row>
    <row r="45" spans="1:30">
      <c r="M45" t="s">
        <v>111</v>
      </c>
      <c r="N45">
        <f>(E43-N43)/2</f>
        <v>9.0783333333333383E-2</v>
      </c>
    </row>
    <row r="46" spans="1:30">
      <c r="M46" t="s">
        <v>112</v>
      </c>
      <c r="N46">
        <f>E43-N45</f>
        <v>0.68438333333333334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6"/>
  <sheetViews>
    <sheetView zoomScale="55" zoomScaleNormal="55" workbookViewId="0">
      <selection activeCell="I41" sqref="I41"/>
    </sheetView>
  </sheetViews>
  <sheetFormatPr defaultRowHeight="14.4"/>
  <cols>
    <col min="1" max="1" width="8.5546875" style="1"/>
    <col min="2" max="2" width="9.109375" style="1" bestFit="1" customWidth="1"/>
    <col min="3" max="17" width="8.5546875" style="1"/>
    <col min="18" max="18" width="10.21875" style="1" bestFit="1" customWidth="1"/>
    <col min="19" max="31" width="8.5546875" style="1"/>
  </cols>
  <sheetData>
    <row r="2" spans="1:42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R2" s="2" t="s">
        <v>0</v>
      </c>
      <c r="S2" s="1">
        <v>10</v>
      </c>
      <c r="T2" s="1">
        <v>20</v>
      </c>
      <c r="U2" s="1">
        <v>30</v>
      </c>
      <c r="V2" s="1">
        <v>40</v>
      </c>
      <c r="W2" s="1">
        <v>50</v>
      </c>
      <c r="X2" s="1">
        <v>60</v>
      </c>
      <c r="Y2" s="1">
        <v>70</v>
      </c>
      <c r="Z2" s="1">
        <v>80</v>
      </c>
      <c r="AA2" s="1">
        <v>90</v>
      </c>
      <c r="AB2" s="1">
        <v>100</v>
      </c>
      <c r="AC2" s="1">
        <v>110</v>
      </c>
      <c r="AD2" s="1">
        <v>120</v>
      </c>
    </row>
    <row r="3" spans="1:42">
      <c r="B3" s="1">
        <v>20170818</v>
      </c>
      <c r="C3" s="1">
        <v>0.48</v>
      </c>
      <c r="D3" s="1">
        <v>-0.04</v>
      </c>
      <c r="E3" s="1">
        <v>-0.11</v>
      </c>
      <c r="F3" s="1">
        <v>0.14000000000000001</v>
      </c>
      <c r="G3" s="1">
        <v>0.36</v>
      </c>
      <c r="H3" s="1">
        <v>0.19</v>
      </c>
      <c r="I3" s="1">
        <v>0.17499999999999999</v>
      </c>
      <c r="J3" s="1">
        <v>-0.23</v>
      </c>
      <c r="K3" s="1">
        <v>-0.22</v>
      </c>
      <c r="L3" s="1">
        <v>-0.22</v>
      </c>
      <c r="M3" s="1">
        <v>-0.42</v>
      </c>
      <c r="N3" s="1">
        <v>-0.41</v>
      </c>
      <c r="O3" s="1" t="s">
        <v>27</v>
      </c>
      <c r="R3" s="1">
        <v>20170822</v>
      </c>
      <c r="S3" s="1">
        <v>0.5</v>
      </c>
      <c r="T3" s="1">
        <v>0.61</v>
      </c>
      <c r="U3" s="1">
        <v>0.57999999999999996</v>
      </c>
      <c r="V3" s="1">
        <v>0.5</v>
      </c>
      <c r="W3" s="1">
        <v>0.53</v>
      </c>
      <c r="X3" s="1">
        <v>0.59</v>
      </c>
      <c r="Y3" s="1">
        <v>0.6</v>
      </c>
      <c r="Z3" s="1">
        <v>0.6</v>
      </c>
      <c r="AA3" s="1">
        <v>0.45</v>
      </c>
      <c r="AB3" s="1">
        <v>0.35</v>
      </c>
      <c r="AC3" s="1">
        <v>0.36</v>
      </c>
      <c r="AD3" s="1">
        <v>-0.2</v>
      </c>
      <c r="AE3" s="1" t="s">
        <v>32</v>
      </c>
    </row>
    <row r="4" spans="1:42">
      <c r="A4" s="1" t="s">
        <v>19</v>
      </c>
      <c r="B4" s="1">
        <v>20170818</v>
      </c>
      <c r="C4" s="1">
        <v>0.52</v>
      </c>
      <c r="D4" s="1">
        <v>0.59</v>
      </c>
      <c r="E4" s="1">
        <v>0.75</v>
      </c>
      <c r="F4" s="1">
        <v>0.61</v>
      </c>
      <c r="G4" s="1">
        <v>0.46</v>
      </c>
      <c r="H4" s="1">
        <v>0.37</v>
      </c>
      <c r="I4" s="1">
        <v>0.23</v>
      </c>
      <c r="J4" s="1">
        <v>0.19</v>
      </c>
      <c r="K4" s="1">
        <v>0.08</v>
      </c>
      <c r="L4" s="1">
        <v>0.28999999999999998</v>
      </c>
      <c r="M4" s="1">
        <v>0.23</v>
      </c>
      <c r="N4" s="1">
        <v>0.04</v>
      </c>
      <c r="Q4" s="1" t="s">
        <v>33</v>
      </c>
      <c r="R4" s="1">
        <v>20170823</v>
      </c>
      <c r="S4" s="1">
        <v>0.64</v>
      </c>
      <c r="T4" s="1">
        <v>0.57999999999999996</v>
      </c>
      <c r="U4" s="1">
        <v>0.52</v>
      </c>
      <c r="V4" s="1">
        <v>0.32</v>
      </c>
      <c r="W4" s="1">
        <v>0.09</v>
      </c>
      <c r="X4" s="1">
        <v>0.15</v>
      </c>
      <c r="Y4" s="1">
        <v>0</v>
      </c>
      <c r="Z4" s="1">
        <v>-7.0000000000000007E-2</v>
      </c>
      <c r="AA4" s="1">
        <v>-0.15</v>
      </c>
      <c r="AB4" s="1">
        <v>-0.08</v>
      </c>
      <c r="AC4" s="1">
        <v>-0.15</v>
      </c>
      <c r="AD4" s="1">
        <v>-0.14000000000000001</v>
      </c>
    </row>
    <row r="5" spans="1:42">
      <c r="A5" s="1" t="s">
        <v>31</v>
      </c>
      <c r="B5" s="1">
        <v>20170822</v>
      </c>
      <c r="C5" s="1">
        <v>0.5</v>
      </c>
      <c r="D5" s="1">
        <v>0.44</v>
      </c>
      <c r="E5" s="1">
        <v>0.36</v>
      </c>
      <c r="F5" s="1">
        <v>0.37</v>
      </c>
      <c r="G5" s="1">
        <v>0.36</v>
      </c>
      <c r="H5" s="1">
        <v>0.22</v>
      </c>
      <c r="I5" s="1">
        <v>0.19</v>
      </c>
      <c r="J5" s="1">
        <v>0.16</v>
      </c>
      <c r="K5" s="1">
        <v>-0.01</v>
      </c>
      <c r="L5" s="1">
        <v>-0.06</v>
      </c>
      <c r="M5" s="1">
        <v>-0.11</v>
      </c>
      <c r="N5" s="1">
        <v>-0.16</v>
      </c>
      <c r="Q5" s="1" t="s">
        <v>66</v>
      </c>
      <c r="R5" s="1">
        <v>20170901</v>
      </c>
    </row>
    <row r="6" spans="1:42">
      <c r="Q6" s="1" t="s">
        <v>67</v>
      </c>
      <c r="R6" s="1">
        <v>20170901</v>
      </c>
      <c r="S6" s="1">
        <v>0.81</v>
      </c>
      <c r="T6" s="1">
        <v>0.88</v>
      </c>
      <c r="U6" s="1">
        <v>0.91</v>
      </c>
      <c r="V6" s="1">
        <v>0.65</v>
      </c>
      <c r="W6" s="1">
        <v>0.83</v>
      </c>
      <c r="X6" s="1">
        <v>0.54</v>
      </c>
      <c r="Y6" s="1">
        <v>0.55000000000000004</v>
      </c>
      <c r="Z6" s="1">
        <v>0.56999999999999995</v>
      </c>
      <c r="AA6" s="1">
        <v>0.5</v>
      </c>
      <c r="AB6" s="1">
        <v>0.46</v>
      </c>
      <c r="AC6" s="1">
        <v>0.53</v>
      </c>
      <c r="AD6" s="1">
        <v>0.34</v>
      </c>
    </row>
    <row r="7" spans="1:42">
      <c r="Q7" s="1" t="s">
        <v>71</v>
      </c>
      <c r="R7" s="1">
        <v>20170904</v>
      </c>
      <c r="S7" s="1">
        <v>0.72</v>
      </c>
      <c r="T7" s="1">
        <v>0.67</v>
      </c>
      <c r="U7" s="1">
        <v>0.75</v>
      </c>
      <c r="V7" s="1">
        <v>0.72</v>
      </c>
      <c r="W7" s="1">
        <v>0.66</v>
      </c>
      <c r="X7" s="1">
        <v>0.78</v>
      </c>
      <c r="Y7" s="1">
        <v>0.72</v>
      </c>
      <c r="Z7" s="1">
        <v>0.65</v>
      </c>
      <c r="AA7" s="1">
        <v>0.45</v>
      </c>
      <c r="AB7" s="1">
        <v>0.69</v>
      </c>
      <c r="AC7" s="1">
        <v>0.68</v>
      </c>
      <c r="AD7" s="1">
        <v>0.68</v>
      </c>
    </row>
    <row r="8" spans="1:42">
      <c r="Q8" s="1" t="s">
        <v>71</v>
      </c>
      <c r="R8" s="1">
        <v>20170905</v>
      </c>
      <c r="S8" s="1">
        <v>0.56000000000000005</v>
      </c>
      <c r="T8" s="1">
        <v>0.54</v>
      </c>
      <c r="U8" s="1">
        <v>0.61</v>
      </c>
      <c r="V8" s="1">
        <v>0.38</v>
      </c>
      <c r="W8" s="1">
        <v>0.39</v>
      </c>
      <c r="X8" s="1">
        <v>0.47</v>
      </c>
      <c r="Y8" s="1">
        <v>0.06</v>
      </c>
      <c r="Z8" s="1">
        <v>0.1</v>
      </c>
      <c r="AA8" s="1">
        <v>0.32</v>
      </c>
      <c r="AB8" s="1">
        <v>-0.04</v>
      </c>
      <c r="AC8" s="1">
        <v>-0.2</v>
      </c>
      <c r="AD8" s="1">
        <v>-0.22</v>
      </c>
    </row>
    <row r="9" spans="1:42">
      <c r="C9" s="1">
        <f>AVERAGE(C3:C8)</f>
        <v>0.5</v>
      </c>
      <c r="D9" s="1">
        <f t="shared" ref="D9:N9" si="0">AVERAGE(D3:D8)</f>
        <v>0.33</v>
      </c>
      <c r="E9" s="1">
        <f t="shared" si="0"/>
        <v>0.33333333333333331</v>
      </c>
      <c r="F9" s="1">
        <f t="shared" si="0"/>
        <v>0.37333333333333335</v>
      </c>
      <c r="G9" s="1">
        <f t="shared" si="0"/>
        <v>0.39333333333333337</v>
      </c>
      <c r="H9" s="1">
        <f t="shared" si="0"/>
        <v>0.26</v>
      </c>
      <c r="I9" s="1">
        <f t="shared" si="0"/>
        <v>0.19833333333333333</v>
      </c>
      <c r="J9" s="1">
        <f t="shared" si="0"/>
        <v>0.04</v>
      </c>
      <c r="K9" s="1">
        <f t="shared" si="0"/>
        <v>-5.000000000000001E-2</v>
      </c>
      <c r="L9" s="1">
        <f t="shared" si="0"/>
        <v>3.333333333333327E-3</v>
      </c>
      <c r="M9" s="1">
        <f t="shared" si="0"/>
        <v>-9.9999999999999992E-2</v>
      </c>
      <c r="N9" s="1">
        <f t="shared" si="0"/>
        <v>-0.17666666666666667</v>
      </c>
      <c r="Q9" s="1" t="s">
        <v>74</v>
      </c>
      <c r="R9" s="1">
        <v>20170905</v>
      </c>
      <c r="S9" s="1">
        <v>0.51700000000000002</v>
      </c>
      <c r="T9" s="1">
        <v>0.53</v>
      </c>
      <c r="U9" s="1">
        <v>0.50700000000000001</v>
      </c>
      <c r="V9" s="1">
        <v>0.55800000000000005</v>
      </c>
      <c r="W9" s="1">
        <v>0.55300000000000005</v>
      </c>
      <c r="X9" s="1">
        <v>0.55700000000000005</v>
      </c>
      <c r="Y9" s="1">
        <v>0.36199999999999999</v>
      </c>
      <c r="Z9" s="1">
        <v>0.25800000000000001</v>
      </c>
      <c r="AA9" s="1">
        <v>0.14299999999999999</v>
      </c>
      <c r="AB9" s="1">
        <v>-0.10299999999999999</v>
      </c>
      <c r="AC9" s="1">
        <v>-0.157</v>
      </c>
      <c r="AD9" s="1">
        <v>4.0000000000000001E-3</v>
      </c>
    </row>
    <row r="10" spans="1:42">
      <c r="Q10" s="1" t="s">
        <v>75</v>
      </c>
      <c r="R10" s="1">
        <v>20170905</v>
      </c>
      <c r="S10" s="1">
        <v>0.81</v>
      </c>
      <c r="T10" s="1">
        <v>0.93</v>
      </c>
      <c r="U10" s="1">
        <v>0.83</v>
      </c>
      <c r="V10" s="1">
        <v>0.8</v>
      </c>
      <c r="W10" s="1">
        <v>1</v>
      </c>
      <c r="X10" s="1">
        <v>0.45</v>
      </c>
      <c r="Y10" s="1">
        <v>0.61</v>
      </c>
      <c r="Z10" s="1">
        <v>0.59</v>
      </c>
      <c r="AA10" s="1">
        <v>0.5</v>
      </c>
      <c r="AB10" s="1">
        <v>0.28000000000000003</v>
      </c>
      <c r="AC10" s="1">
        <v>0.16</v>
      </c>
      <c r="AD10" s="1">
        <v>0.14000000000000001</v>
      </c>
    </row>
    <row r="11" spans="1:42">
      <c r="Q11" s="1" t="s">
        <v>84</v>
      </c>
      <c r="R11" s="1">
        <v>20170905</v>
      </c>
      <c r="S11" s="1">
        <v>0.65</v>
      </c>
      <c r="T11" s="1">
        <v>0.67</v>
      </c>
      <c r="U11" s="1">
        <v>0.74</v>
      </c>
      <c r="V11" s="1">
        <v>0.62</v>
      </c>
      <c r="W11" s="1">
        <v>0.45</v>
      </c>
      <c r="X11" s="1">
        <v>0.34</v>
      </c>
      <c r="Y11" s="1">
        <v>0.25</v>
      </c>
      <c r="Z11" s="1">
        <v>0.05</v>
      </c>
      <c r="AA11" s="1">
        <v>-0.02</v>
      </c>
      <c r="AB11" s="1">
        <v>-0.17</v>
      </c>
      <c r="AC11" s="1">
        <v>-0.35</v>
      </c>
    </row>
    <row r="13" spans="1:42">
      <c r="S13" s="1">
        <f>AVERAGE(S3:S8)</f>
        <v>0.64600000000000002</v>
      </c>
      <c r="T13" s="1">
        <f t="shared" ref="T13:AD13" si="1">AVERAGE(T3:T8)</f>
        <v>0.65599999999999992</v>
      </c>
      <c r="U13" s="1">
        <f t="shared" si="1"/>
        <v>0.67400000000000004</v>
      </c>
      <c r="V13" s="1">
        <f t="shared" si="1"/>
        <v>0.51400000000000001</v>
      </c>
      <c r="W13" s="1">
        <f t="shared" si="1"/>
        <v>0.5</v>
      </c>
      <c r="X13" s="1">
        <f t="shared" si="1"/>
        <v>0.50600000000000001</v>
      </c>
      <c r="Y13" s="1">
        <f t="shared" si="1"/>
        <v>0.38600000000000001</v>
      </c>
      <c r="Z13" s="1">
        <f t="shared" si="1"/>
        <v>0.37</v>
      </c>
      <c r="AA13" s="1">
        <f t="shared" si="1"/>
        <v>0.314</v>
      </c>
      <c r="AB13" s="1">
        <f t="shared" si="1"/>
        <v>0.27599999999999997</v>
      </c>
      <c r="AC13" s="1">
        <f t="shared" si="1"/>
        <v>0.24399999999999999</v>
      </c>
      <c r="AD13" s="1">
        <f t="shared" si="1"/>
        <v>9.2000000000000012E-2</v>
      </c>
      <c r="AH13" s="1"/>
      <c r="AI13" s="1"/>
      <c r="AJ13" s="1"/>
      <c r="AK13" s="1"/>
      <c r="AL13" s="1"/>
      <c r="AM13" s="1"/>
      <c r="AN13" s="1"/>
      <c r="AO13" s="1"/>
      <c r="AP13" s="1"/>
    </row>
    <row r="15" spans="1:42">
      <c r="AC15" t="s">
        <v>111</v>
      </c>
      <c r="AD15">
        <f>(U13-AD13)/2</f>
        <v>0.29100000000000004</v>
      </c>
    </row>
    <row r="16" spans="1:42">
      <c r="AC16" t="s">
        <v>112</v>
      </c>
      <c r="AD16">
        <f>U13-AD15</f>
        <v>0.38300000000000001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43"/>
  <sheetViews>
    <sheetView topLeftCell="A25" zoomScale="70" zoomScaleNormal="70" workbookViewId="0">
      <selection activeCell="U31" sqref="A31:U31"/>
    </sheetView>
  </sheetViews>
  <sheetFormatPr defaultRowHeight="14.4"/>
  <cols>
    <col min="1" max="1" width="8.5546875" style="1"/>
    <col min="2" max="2" width="9.109375" style="1" bestFit="1" customWidth="1"/>
    <col min="3" max="14" width="8.5546875" style="1"/>
    <col min="15" max="15" width="10.21875" style="1" bestFit="1" customWidth="1"/>
    <col min="17" max="17" width="8.5546875" style="1"/>
    <col min="18" max="18" width="10.21875" style="1" customWidth="1"/>
    <col min="19" max="31" width="8.5546875" style="1"/>
    <col min="34" max="34" width="17" customWidth="1"/>
  </cols>
  <sheetData>
    <row r="2" spans="1:31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R2" s="2" t="s">
        <v>0</v>
      </c>
      <c r="S2" s="1">
        <v>10</v>
      </c>
      <c r="T2" s="1">
        <v>20</v>
      </c>
      <c r="U2" s="1">
        <v>30</v>
      </c>
      <c r="V2" s="1">
        <v>40</v>
      </c>
      <c r="W2" s="1">
        <v>50</v>
      </c>
      <c r="X2" s="1">
        <v>60</v>
      </c>
      <c r="Y2" s="1">
        <v>70</v>
      </c>
      <c r="Z2" s="1">
        <v>80</v>
      </c>
      <c r="AA2" s="1">
        <v>90</v>
      </c>
      <c r="AB2" s="1">
        <v>100</v>
      </c>
      <c r="AC2" s="1">
        <v>110</v>
      </c>
      <c r="AD2" s="1">
        <v>120</v>
      </c>
    </row>
    <row r="3" spans="1:31">
      <c r="A3" s="1" t="s">
        <v>37</v>
      </c>
      <c r="B3" s="1">
        <v>20170823</v>
      </c>
      <c r="C3" s="1">
        <v>0.53</v>
      </c>
      <c r="D3" s="1">
        <v>0.79</v>
      </c>
      <c r="E3" s="1">
        <v>0.86</v>
      </c>
      <c r="F3" s="1">
        <v>0.87</v>
      </c>
      <c r="G3" s="1">
        <v>0.88</v>
      </c>
      <c r="H3" s="1">
        <v>0.95</v>
      </c>
      <c r="I3" s="1">
        <v>0.93</v>
      </c>
      <c r="J3" s="1">
        <v>0.92</v>
      </c>
      <c r="K3" s="1">
        <v>0.86</v>
      </c>
      <c r="L3" s="1">
        <v>0.84</v>
      </c>
      <c r="M3" s="1">
        <v>0.76</v>
      </c>
      <c r="N3" s="1">
        <v>0.7</v>
      </c>
      <c r="O3" s="1" t="s">
        <v>38</v>
      </c>
      <c r="Q3" s="1" t="s">
        <v>42</v>
      </c>
      <c r="R3" s="1">
        <v>20170824</v>
      </c>
      <c r="S3" s="1">
        <v>0.5</v>
      </c>
      <c r="T3" s="1">
        <v>0.6</v>
      </c>
      <c r="U3" s="1">
        <v>0.72</v>
      </c>
      <c r="V3" s="1">
        <v>0.8</v>
      </c>
      <c r="W3" s="1">
        <v>0.83</v>
      </c>
      <c r="X3" s="1">
        <v>0.84</v>
      </c>
      <c r="Y3" s="1">
        <v>0.84</v>
      </c>
      <c r="Z3" s="1">
        <v>0.86</v>
      </c>
      <c r="AA3" s="1">
        <v>0.89</v>
      </c>
      <c r="AB3" s="1">
        <v>0.93</v>
      </c>
      <c r="AC3" s="1">
        <v>0.93</v>
      </c>
      <c r="AD3" s="1">
        <v>0.96</v>
      </c>
      <c r="AE3" s="1" t="s">
        <v>43</v>
      </c>
    </row>
    <row r="8" spans="1:31">
      <c r="C8" s="1">
        <f>AVERAGE(C3:C7)</f>
        <v>0.53</v>
      </c>
      <c r="D8" s="1">
        <f t="shared" ref="D8:N8" si="0">AVERAGE(D3:D7)</f>
        <v>0.79</v>
      </c>
      <c r="E8" s="1">
        <f t="shared" si="0"/>
        <v>0.86</v>
      </c>
      <c r="F8" s="1">
        <f t="shared" si="0"/>
        <v>0.87</v>
      </c>
      <c r="G8" s="1">
        <f t="shared" si="0"/>
        <v>0.88</v>
      </c>
      <c r="H8" s="1">
        <f t="shared" si="0"/>
        <v>0.95</v>
      </c>
      <c r="I8" s="1">
        <f t="shared" si="0"/>
        <v>0.93</v>
      </c>
      <c r="J8" s="1">
        <f t="shared" si="0"/>
        <v>0.92</v>
      </c>
      <c r="K8" s="1">
        <f t="shared" si="0"/>
        <v>0.86</v>
      </c>
      <c r="L8" s="1">
        <f t="shared" si="0"/>
        <v>0.84</v>
      </c>
      <c r="M8" s="1">
        <f t="shared" si="0"/>
        <v>0.76</v>
      </c>
      <c r="N8" s="1">
        <f t="shared" si="0"/>
        <v>0.7</v>
      </c>
      <c r="S8" s="1">
        <f>AVERAGE(S3:S7)</f>
        <v>0.5</v>
      </c>
      <c r="T8" s="1">
        <f t="shared" ref="T8:AD8" si="1">AVERAGE(T3:T7)</f>
        <v>0.6</v>
      </c>
      <c r="U8" s="1">
        <f t="shared" si="1"/>
        <v>0.72</v>
      </c>
      <c r="V8" s="1">
        <f t="shared" si="1"/>
        <v>0.8</v>
      </c>
      <c r="W8" s="1">
        <f t="shared" si="1"/>
        <v>0.83</v>
      </c>
      <c r="X8" s="1">
        <f t="shared" si="1"/>
        <v>0.84</v>
      </c>
      <c r="Y8" s="1">
        <f t="shared" si="1"/>
        <v>0.84</v>
      </c>
      <c r="Z8" s="1">
        <f t="shared" si="1"/>
        <v>0.86</v>
      </c>
      <c r="AA8" s="1">
        <f t="shared" si="1"/>
        <v>0.89</v>
      </c>
      <c r="AB8" s="1">
        <f t="shared" si="1"/>
        <v>0.93</v>
      </c>
      <c r="AC8" s="1">
        <f t="shared" si="1"/>
        <v>0.93</v>
      </c>
      <c r="AD8" s="1">
        <f t="shared" si="1"/>
        <v>0.96</v>
      </c>
    </row>
    <row r="27" spans="1:46">
      <c r="B27" s="2" t="s">
        <v>0</v>
      </c>
      <c r="C27" s="1">
        <v>10</v>
      </c>
      <c r="D27" s="1">
        <v>20</v>
      </c>
      <c r="E27" s="1">
        <v>30</v>
      </c>
      <c r="F27" s="1">
        <v>40</v>
      </c>
      <c r="G27" s="1">
        <v>50</v>
      </c>
      <c r="H27" s="1">
        <v>60</v>
      </c>
      <c r="I27" s="1">
        <v>70</v>
      </c>
      <c r="J27" s="1">
        <v>80</v>
      </c>
      <c r="K27" s="1">
        <v>90</v>
      </c>
      <c r="L27" s="1">
        <v>100</v>
      </c>
      <c r="M27" s="1">
        <v>110</v>
      </c>
      <c r="N27" s="1">
        <v>120</v>
      </c>
      <c r="R27" s="2" t="s">
        <v>0</v>
      </c>
      <c r="S27" s="1">
        <v>10</v>
      </c>
      <c r="T27" s="1">
        <v>20</v>
      </c>
      <c r="U27" s="1">
        <v>30</v>
      </c>
      <c r="V27" s="1">
        <v>40</v>
      </c>
      <c r="W27" s="1">
        <v>50</v>
      </c>
      <c r="X27" s="1">
        <v>60</v>
      </c>
      <c r="Y27" s="1">
        <v>70</v>
      </c>
      <c r="Z27" s="1">
        <v>80</v>
      </c>
      <c r="AA27" s="1">
        <v>90</v>
      </c>
      <c r="AB27" s="1">
        <v>100</v>
      </c>
      <c r="AC27" s="1">
        <v>110</v>
      </c>
      <c r="AD27" s="1">
        <v>120</v>
      </c>
    </row>
    <row r="28" spans="1:46">
      <c r="A28" s="1" t="s">
        <v>45</v>
      </c>
      <c r="B28" s="1">
        <v>20170824</v>
      </c>
      <c r="C28" s="1">
        <v>0.49</v>
      </c>
      <c r="D28" s="1">
        <v>0.55000000000000004</v>
      </c>
      <c r="E28" s="1">
        <v>0.66</v>
      </c>
      <c r="F28" s="1">
        <v>0.75</v>
      </c>
      <c r="G28" s="1">
        <v>0.69</v>
      </c>
      <c r="H28" s="1">
        <v>0.75</v>
      </c>
      <c r="I28" s="1">
        <v>0.77</v>
      </c>
      <c r="J28" s="1">
        <v>0.75</v>
      </c>
      <c r="K28" s="1">
        <v>0.74</v>
      </c>
      <c r="L28" s="1">
        <v>0.68</v>
      </c>
      <c r="M28" s="1">
        <v>0.61</v>
      </c>
      <c r="N28" s="1">
        <v>0.53</v>
      </c>
      <c r="O28" s="3" t="s">
        <v>57</v>
      </c>
      <c r="R28" s="1">
        <v>20170829</v>
      </c>
      <c r="S28" s="1">
        <v>0.5</v>
      </c>
      <c r="T28" s="1">
        <v>0.5</v>
      </c>
      <c r="U28" s="1">
        <v>0.63</v>
      </c>
      <c r="V28" s="1">
        <v>0.81</v>
      </c>
      <c r="W28" s="1">
        <v>0.75</v>
      </c>
      <c r="X28" s="1">
        <v>0.86</v>
      </c>
      <c r="Y28" s="1">
        <v>0.59</v>
      </c>
      <c r="Z28" s="1">
        <v>0.28999999999999998</v>
      </c>
      <c r="AA28" s="1">
        <v>0.31</v>
      </c>
      <c r="AB28" s="1">
        <v>7.0000000000000007E-2</v>
      </c>
      <c r="AC28" s="1">
        <v>0.06</v>
      </c>
      <c r="AD28" s="1">
        <v>-0.06</v>
      </c>
      <c r="AE28" s="1" t="s">
        <v>58</v>
      </c>
    </row>
    <row r="29" spans="1:46">
      <c r="A29" s="1" t="s">
        <v>49</v>
      </c>
      <c r="B29" s="1">
        <v>20170828</v>
      </c>
      <c r="C29" s="1">
        <v>0.52</v>
      </c>
      <c r="D29" s="1">
        <v>0.75</v>
      </c>
      <c r="E29" s="1">
        <v>0.79</v>
      </c>
      <c r="F29" s="1">
        <v>0.8</v>
      </c>
      <c r="G29" s="1">
        <v>0.79</v>
      </c>
      <c r="H29" s="1">
        <v>0.85</v>
      </c>
      <c r="I29" s="1">
        <v>0.94</v>
      </c>
      <c r="J29" s="1">
        <v>0.95</v>
      </c>
      <c r="K29" s="1">
        <v>0.95</v>
      </c>
      <c r="L29" s="1">
        <v>0.83</v>
      </c>
      <c r="M29" s="1">
        <v>0.78</v>
      </c>
      <c r="N29" s="1">
        <v>0.84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>
      <c r="Q30" s="1" t="s">
        <v>64</v>
      </c>
      <c r="R30" s="1">
        <v>20170830</v>
      </c>
      <c r="S30" s="1">
        <v>0.77</v>
      </c>
      <c r="T30" s="1">
        <v>0.8</v>
      </c>
      <c r="U30" s="1">
        <v>0.87</v>
      </c>
      <c r="V30" s="1">
        <v>0.82</v>
      </c>
      <c r="W30" s="1">
        <v>0.84</v>
      </c>
      <c r="X30" s="1">
        <v>0.34</v>
      </c>
      <c r="Y30" s="1">
        <v>0.32</v>
      </c>
      <c r="Z30" s="1">
        <v>0.45</v>
      </c>
      <c r="AA30" s="1">
        <v>0.41</v>
      </c>
      <c r="AB30" s="1">
        <v>0.23</v>
      </c>
      <c r="AC30" s="1">
        <v>0.33</v>
      </c>
      <c r="AD30" s="1">
        <v>0.23</v>
      </c>
    </row>
    <row r="31" spans="1:46"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>
      <c r="Q32" s="1" t="s">
        <v>69</v>
      </c>
      <c r="R32" s="1">
        <v>20170901</v>
      </c>
      <c r="S32" s="1">
        <v>0.55000000000000004</v>
      </c>
      <c r="T32" s="1">
        <v>0.63</v>
      </c>
      <c r="U32" s="1">
        <v>0.72</v>
      </c>
      <c r="V32" s="1">
        <v>0.75</v>
      </c>
      <c r="W32" s="1">
        <v>0.78</v>
      </c>
      <c r="X32" s="1">
        <v>0.79</v>
      </c>
      <c r="Y32" s="1">
        <v>0.71</v>
      </c>
      <c r="Z32" s="1">
        <v>0.61</v>
      </c>
      <c r="AA32" s="1">
        <v>0.6</v>
      </c>
      <c r="AB32" s="1">
        <v>0.63</v>
      </c>
      <c r="AC32" s="1">
        <v>0.37</v>
      </c>
      <c r="AD32" s="1">
        <v>0.22</v>
      </c>
    </row>
    <row r="33" spans="3:46">
      <c r="C33" s="1">
        <f>AVERAGE(C28:C32)</f>
        <v>0.505</v>
      </c>
      <c r="D33" s="1">
        <f t="shared" ref="D33:N33" si="2">AVERAGE(D28:D32)</f>
        <v>0.65</v>
      </c>
      <c r="E33" s="1">
        <f t="shared" si="2"/>
        <v>0.72500000000000009</v>
      </c>
      <c r="F33" s="1">
        <f t="shared" si="2"/>
        <v>0.77500000000000002</v>
      </c>
      <c r="G33" s="1">
        <f t="shared" si="2"/>
        <v>0.74</v>
      </c>
      <c r="H33" s="1">
        <f t="shared" si="2"/>
        <v>0.8</v>
      </c>
      <c r="I33" s="1">
        <f t="shared" si="2"/>
        <v>0.85499999999999998</v>
      </c>
      <c r="J33" s="1">
        <f t="shared" si="2"/>
        <v>0.85</v>
      </c>
      <c r="K33" s="1">
        <f t="shared" si="2"/>
        <v>0.84499999999999997</v>
      </c>
      <c r="L33" s="1">
        <f t="shared" si="2"/>
        <v>0.755</v>
      </c>
      <c r="M33" s="1">
        <f t="shared" si="2"/>
        <v>0.69500000000000006</v>
      </c>
      <c r="N33" s="1">
        <f t="shared" si="2"/>
        <v>0.68500000000000005</v>
      </c>
      <c r="Q33" s="1" t="s">
        <v>72</v>
      </c>
      <c r="R33" s="1">
        <v>20170904</v>
      </c>
      <c r="S33" s="1">
        <v>0.62</v>
      </c>
      <c r="T33" s="1">
        <v>0.89</v>
      </c>
      <c r="U33" s="1">
        <v>0.9</v>
      </c>
      <c r="V33" s="1">
        <v>0.83</v>
      </c>
      <c r="W33" s="1">
        <v>0.8</v>
      </c>
      <c r="X33" s="1">
        <v>0.81</v>
      </c>
      <c r="Y33" s="1">
        <v>0.77</v>
      </c>
      <c r="Z33" s="1">
        <v>0.71</v>
      </c>
      <c r="AA33" s="1">
        <v>0.62</v>
      </c>
      <c r="AB33" s="1">
        <v>0.7</v>
      </c>
      <c r="AC33" s="1">
        <v>0.76</v>
      </c>
      <c r="AD33" s="1">
        <v>0.63</v>
      </c>
    </row>
    <row r="34" spans="3:46">
      <c r="Q34" s="1" t="s">
        <v>69</v>
      </c>
      <c r="R34" s="1">
        <v>20170904</v>
      </c>
      <c r="S34" s="1">
        <v>0.47</v>
      </c>
      <c r="T34" s="1">
        <v>0.54</v>
      </c>
      <c r="U34" s="1">
        <v>0.76</v>
      </c>
      <c r="V34" s="1">
        <v>0.8</v>
      </c>
      <c r="W34" s="1">
        <v>0.73</v>
      </c>
      <c r="X34" s="1">
        <v>0.82</v>
      </c>
      <c r="Y34" s="1">
        <v>0.82</v>
      </c>
      <c r="Z34" s="1">
        <v>0.87</v>
      </c>
      <c r="AA34" s="1">
        <v>0.82</v>
      </c>
      <c r="AB34" s="1">
        <v>0.82</v>
      </c>
      <c r="AC34" s="1">
        <v>0.76</v>
      </c>
      <c r="AD34" s="1">
        <v>0.69</v>
      </c>
    </row>
    <row r="35" spans="3:46"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3:46">
      <c r="Q36" s="1" t="s">
        <v>74</v>
      </c>
      <c r="R36" s="1">
        <v>20170905</v>
      </c>
      <c r="S36" s="1">
        <v>0.65</v>
      </c>
      <c r="T36" s="1">
        <v>0.65800000000000003</v>
      </c>
      <c r="U36" s="1">
        <v>0.68799999999999994</v>
      </c>
      <c r="V36" s="1">
        <v>0.75600000000000001</v>
      </c>
      <c r="W36" s="1">
        <v>0.67200000000000004</v>
      </c>
      <c r="X36" s="1">
        <v>0.63300000000000001</v>
      </c>
      <c r="Y36" s="1">
        <v>0.97899999999999998</v>
      </c>
      <c r="Z36" s="1">
        <v>0.31</v>
      </c>
      <c r="AA36" s="1">
        <v>0.67500000000000004</v>
      </c>
      <c r="AB36" s="1">
        <v>0.71399999999999997</v>
      </c>
      <c r="AC36" s="1">
        <v>0.67100000000000004</v>
      </c>
      <c r="AD36" s="1">
        <v>0.69799999999999995</v>
      </c>
    </row>
    <row r="37" spans="3:46">
      <c r="Q37" s="1" t="s">
        <v>97</v>
      </c>
      <c r="R37" s="1">
        <v>20170914</v>
      </c>
      <c r="S37" s="1">
        <v>0.48</v>
      </c>
      <c r="T37" s="1">
        <v>0.49</v>
      </c>
      <c r="U37" s="1">
        <v>0.37</v>
      </c>
      <c r="V37" s="1">
        <v>0.55000000000000004</v>
      </c>
      <c r="W37" s="1">
        <v>0.66</v>
      </c>
      <c r="X37" s="1">
        <v>0.55000000000000004</v>
      </c>
      <c r="Y37" s="1">
        <v>0.53</v>
      </c>
      <c r="Z37" s="1">
        <v>0.41</v>
      </c>
      <c r="AA37" s="1">
        <v>0.36</v>
      </c>
      <c r="AB37" s="1">
        <v>0.3</v>
      </c>
      <c r="AC37" s="1">
        <v>0.18</v>
      </c>
      <c r="AD37" s="1">
        <v>7.0000000000000007E-2</v>
      </c>
    </row>
    <row r="38" spans="3:46">
      <c r="Q38" s="1" t="s">
        <v>1</v>
      </c>
      <c r="R38" s="1">
        <v>20170914</v>
      </c>
      <c r="S38" s="1">
        <v>0.53</v>
      </c>
      <c r="T38" s="1">
        <v>0.39</v>
      </c>
      <c r="U38" s="1">
        <v>0.56000000000000005</v>
      </c>
      <c r="V38" s="1">
        <v>0.5</v>
      </c>
      <c r="W38" s="1">
        <v>0.43</v>
      </c>
      <c r="X38" s="1">
        <v>0.32</v>
      </c>
      <c r="Y38" s="1">
        <v>0.42</v>
      </c>
      <c r="Z38" s="1">
        <v>0.56999999999999995</v>
      </c>
      <c r="AA38" s="1">
        <v>0.19</v>
      </c>
      <c r="AB38" s="1">
        <v>0.11</v>
      </c>
      <c r="AC38" s="1">
        <v>0.11</v>
      </c>
      <c r="AD38" s="1">
        <v>-0.15</v>
      </c>
    </row>
    <row r="40" spans="3:46">
      <c r="S40" s="1">
        <f t="shared" ref="S40:AC40" si="3">AVERAGE(S28:S39)</f>
        <v>0.57125000000000004</v>
      </c>
      <c r="T40" s="1">
        <f t="shared" si="3"/>
        <v>0.61225000000000007</v>
      </c>
      <c r="U40" s="1">
        <f t="shared" si="3"/>
        <v>0.68724999999999992</v>
      </c>
      <c r="V40" s="1">
        <f t="shared" si="3"/>
        <v>0.72699999999999998</v>
      </c>
      <c r="W40" s="1">
        <f t="shared" si="3"/>
        <v>0.70774999999999999</v>
      </c>
      <c r="X40" s="1">
        <f t="shared" si="3"/>
        <v>0.64037500000000003</v>
      </c>
      <c r="Y40" s="1">
        <f t="shared" si="3"/>
        <v>0.64237499999999992</v>
      </c>
      <c r="Z40" s="1">
        <f t="shared" si="3"/>
        <v>0.52750000000000008</v>
      </c>
      <c r="AA40" s="1">
        <f t="shared" si="3"/>
        <v>0.49812499999999993</v>
      </c>
      <c r="AB40" s="1">
        <f t="shared" si="3"/>
        <v>0.44674999999999992</v>
      </c>
      <c r="AC40" s="1">
        <f t="shared" si="3"/>
        <v>0.40512500000000007</v>
      </c>
      <c r="AD40" s="1">
        <f>AVERAGE(AD28:AD39)</f>
        <v>0.29099999999999998</v>
      </c>
      <c r="AH40" s="1"/>
      <c r="AI40" s="1"/>
      <c r="AJ40" s="1"/>
      <c r="AK40" s="1"/>
      <c r="AL40" s="1"/>
      <c r="AM40" s="1"/>
      <c r="AN40" s="1"/>
      <c r="AO40" s="1"/>
      <c r="AP40" s="1"/>
    </row>
    <row r="42" spans="3:46">
      <c r="AC42" t="s">
        <v>111</v>
      </c>
      <c r="AD42">
        <f>(U40-AD40)/2</f>
        <v>0.19812499999999997</v>
      </c>
    </row>
    <row r="43" spans="3:46">
      <c r="AC43" t="s">
        <v>112</v>
      </c>
      <c r="AD43">
        <f>U40-AD42</f>
        <v>0.48912499999999992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topLeftCell="G3" workbookViewId="0">
      <selection activeCell="W27" sqref="W27"/>
    </sheetView>
  </sheetViews>
  <sheetFormatPr defaultRowHeight="14.4"/>
  <sheetData>
    <row r="4" spans="3:16">
      <c r="D4" s="2" t="s">
        <v>0</v>
      </c>
      <c r="E4" s="1">
        <v>10</v>
      </c>
      <c r="F4" s="1">
        <v>20</v>
      </c>
      <c r="G4" s="1">
        <v>30</v>
      </c>
      <c r="H4" s="1">
        <v>40</v>
      </c>
      <c r="I4" s="1">
        <v>50</v>
      </c>
      <c r="J4" s="1">
        <v>60</v>
      </c>
      <c r="K4" s="1">
        <v>70</v>
      </c>
      <c r="L4" s="1">
        <v>80</v>
      </c>
      <c r="M4" s="1">
        <v>90</v>
      </c>
      <c r="N4" s="1">
        <v>100</v>
      </c>
      <c r="O4" s="1">
        <v>110</v>
      </c>
      <c r="P4" s="1">
        <v>120</v>
      </c>
    </row>
    <row r="5" spans="3:16">
      <c r="C5" t="s">
        <v>98</v>
      </c>
      <c r="D5">
        <v>171013</v>
      </c>
      <c r="E5">
        <v>0.5</v>
      </c>
      <c r="F5">
        <v>0.64800000000000002</v>
      </c>
      <c r="G5">
        <v>0.85199999999999998</v>
      </c>
      <c r="H5">
        <v>0.88800000000000001</v>
      </c>
      <c r="I5">
        <v>0.77600000000000002</v>
      </c>
      <c r="J5">
        <v>0.75700000000000001</v>
      </c>
      <c r="K5">
        <v>0.61599999999999999</v>
      </c>
      <c r="L5">
        <v>0.73799999999999999</v>
      </c>
      <c r="M5">
        <v>0.74199999999999999</v>
      </c>
      <c r="N5">
        <v>0.74199999999999999</v>
      </c>
      <c r="O5">
        <v>0.23899999999999999</v>
      </c>
      <c r="P5">
        <v>0.57799999999999996</v>
      </c>
    </row>
    <row r="6" spans="3:16">
      <c r="C6" t="s">
        <v>101</v>
      </c>
      <c r="D6">
        <v>171106</v>
      </c>
      <c r="E6">
        <v>0.52</v>
      </c>
      <c r="F6">
        <v>0.77</v>
      </c>
      <c r="G6">
        <v>0.89</v>
      </c>
      <c r="H6">
        <v>0.8</v>
      </c>
      <c r="I6">
        <v>0.96</v>
      </c>
      <c r="J6">
        <v>0.69</v>
      </c>
      <c r="K6">
        <v>0.75</v>
      </c>
      <c r="L6">
        <v>0.67</v>
      </c>
      <c r="M6">
        <v>0.39</v>
      </c>
      <c r="N6">
        <v>0.32</v>
      </c>
      <c r="O6">
        <v>0.36</v>
      </c>
      <c r="P6">
        <v>0.5</v>
      </c>
    </row>
    <row r="7" spans="3:16">
      <c r="C7" t="s">
        <v>101</v>
      </c>
      <c r="D7">
        <v>171031</v>
      </c>
      <c r="E7">
        <v>0.94</v>
      </c>
      <c r="F7">
        <v>0.99</v>
      </c>
      <c r="G7">
        <v>0.98</v>
      </c>
      <c r="H7">
        <v>0.96</v>
      </c>
      <c r="I7">
        <v>0.9</v>
      </c>
      <c r="J7">
        <v>0.92</v>
      </c>
      <c r="K7">
        <v>0.81</v>
      </c>
      <c r="L7">
        <v>0.66</v>
      </c>
      <c r="M7">
        <v>0.48</v>
      </c>
      <c r="N7">
        <v>0.39</v>
      </c>
      <c r="O7">
        <v>0.08</v>
      </c>
      <c r="P7">
        <v>-0.24</v>
      </c>
    </row>
    <row r="8" spans="3:16">
      <c r="C8" t="s">
        <v>101</v>
      </c>
      <c r="D8">
        <v>171030</v>
      </c>
      <c r="E8">
        <v>0.28999999999999998</v>
      </c>
      <c r="F8">
        <v>0.52</v>
      </c>
      <c r="G8">
        <v>0.56999999999999995</v>
      </c>
      <c r="H8">
        <v>0.35</v>
      </c>
      <c r="I8">
        <v>0.41</v>
      </c>
      <c r="J8">
        <v>0.52</v>
      </c>
      <c r="K8">
        <v>0.57999999999999996</v>
      </c>
      <c r="L8">
        <v>0.49</v>
      </c>
      <c r="M8">
        <v>0.37</v>
      </c>
      <c r="N8">
        <v>0.41</v>
      </c>
      <c r="O8">
        <v>0.28999999999999998</v>
      </c>
      <c r="P8">
        <v>0.06</v>
      </c>
    </row>
    <row r="9" spans="3:16">
      <c r="C9" t="s">
        <v>98</v>
      </c>
      <c r="D9">
        <v>171030</v>
      </c>
      <c r="E9">
        <v>0.68200000000000005</v>
      </c>
      <c r="F9">
        <v>0.77</v>
      </c>
      <c r="G9">
        <v>0.78900000000000003</v>
      </c>
      <c r="H9">
        <v>0.89</v>
      </c>
      <c r="I9">
        <v>0.83</v>
      </c>
      <c r="J9">
        <v>0.74099999999999999</v>
      </c>
      <c r="K9">
        <v>0.86499999999999999</v>
      </c>
      <c r="L9">
        <v>0.879</v>
      </c>
      <c r="M9">
        <v>0.77900000000000003</v>
      </c>
      <c r="N9">
        <v>0.75</v>
      </c>
      <c r="O9">
        <v>0.68600000000000005</v>
      </c>
      <c r="P9">
        <v>0.60399999999999998</v>
      </c>
    </row>
    <row r="10" spans="3:16">
      <c r="C10" t="s">
        <v>98</v>
      </c>
      <c r="D10">
        <v>171031</v>
      </c>
      <c r="E10">
        <v>0.75</v>
      </c>
      <c r="F10">
        <v>0.58299999999999996</v>
      </c>
      <c r="G10">
        <v>0.64300000000000002</v>
      </c>
      <c r="H10">
        <v>0.182</v>
      </c>
      <c r="I10">
        <v>0.75</v>
      </c>
      <c r="J10">
        <v>0.73099999999999998</v>
      </c>
      <c r="K10">
        <v>0.56999999999999995</v>
      </c>
      <c r="L10">
        <v>0.45800000000000002</v>
      </c>
      <c r="M10">
        <v>2.7E-2</v>
      </c>
      <c r="N10">
        <v>-7.5999999999999998E-2</v>
      </c>
      <c r="O10">
        <v>-0.188</v>
      </c>
      <c r="P10">
        <v>-0.318</v>
      </c>
    </row>
    <row r="11" spans="3:16">
      <c r="C11" t="s">
        <v>99</v>
      </c>
      <c r="D11">
        <v>171031</v>
      </c>
      <c r="G11">
        <v>0.82</v>
      </c>
      <c r="H11">
        <v>0.93</v>
      </c>
      <c r="I11">
        <v>0.74</v>
      </c>
      <c r="J11">
        <v>0.8</v>
      </c>
      <c r="K11">
        <v>0.72</v>
      </c>
      <c r="L11">
        <v>0.7</v>
      </c>
      <c r="M11">
        <v>0.66</v>
      </c>
      <c r="N11">
        <v>0.55000000000000004</v>
      </c>
      <c r="O11">
        <v>0.49</v>
      </c>
      <c r="P11">
        <v>0.3</v>
      </c>
    </row>
    <row r="12" spans="3:16">
      <c r="C12" t="s">
        <v>101</v>
      </c>
      <c r="D12">
        <v>171116</v>
      </c>
      <c r="G12">
        <v>0.83</v>
      </c>
      <c r="H12">
        <v>0.94</v>
      </c>
      <c r="I12">
        <v>0.83</v>
      </c>
      <c r="J12">
        <v>0.87</v>
      </c>
      <c r="K12">
        <v>0.74</v>
      </c>
      <c r="L12">
        <v>0.71</v>
      </c>
      <c r="M12">
        <v>0.47</v>
      </c>
      <c r="N12">
        <v>0.32</v>
      </c>
      <c r="O12">
        <v>0.22</v>
      </c>
      <c r="P12">
        <v>0.28000000000000003</v>
      </c>
    </row>
    <row r="13" spans="3:16">
      <c r="C13" t="s">
        <v>101</v>
      </c>
      <c r="D13">
        <v>171114</v>
      </c>
      <c r="G13">
        <v>0.3</v>
      </c>
      <c r="H13">
        <v>0.3</v>
      </c>
      <c r="I13">
        <v>0.55000000000000004</v>
      </c>
      <c r="J13">
        <v>0.57999999999999996</v>
      </c>
      <c r="K13">
        <v>0.47</v>
      </c>
      <c r="L13">
        <v>0.39</v>
      </c>
      <c r="M13">
        <v>0.41</v>
      </c>
      <c r="N13">
        <v>0.2</v>
      </c>
      <c r="O13">
        <v>0.24</v>
      </c>
      <c r="P13">
        <v>0.05</v>
      </c>
    </row>
    <row r="14" spans="3:16">
      <c r="C14" t="s">
        <v>101</v>
      </c>
      <c r="D14">
        <v>171113</v>
      </c>
      <c r="G14">
        <v>0.61</v>
      </c>
      <c r="H14">
        <v>0.66</v>
      </c>
      <c r="I14">
        <v>0.72</v>
      </c>
      <c r="J14">
        <v>0.79</v>
      </c>
      <c r="K14">
        <v>0.76</v>
      </c>
      <c r="L14">
        <v>0.71</v>
      </c>
      <c r="M14">
        <v>0.38</v>
      </c>
      <c r="N14">
        <v>0.17</v>
      </c>
      <c r="O14">
        <v>0.32</v>
      </c>
      <c r="P14">
        <v>0.06</v>
      </c>
    </row>
    <row r="15" spans="3:16">
      <c r="C15" t="s">
        <v>98</v>
      </c>
      <c r="D15">
        <v>171113</v>
      </c>
      <c r="G15">
        <v>0.80800000000000005</v>
      </c>
      <c r="H15">
        <v>0.90600000000000003</v>
      </c>
      <c r="I15">
        <v>0.5</v>
      </c>
      <c r="J15">
        <v>0.76500000000000001</v>
      </c>
      <c r="K15">
        <v>0.79</v>
      </c>
      <c r="L15">
        <v>0.70099999999999996</v>
      </c>
      <c r="M15">
        <v>0.68700000000000006</v>
      </c>
      <c r="N15">
        <v>0.59399999999999997</v>
      </c>
      <c r="O15">
        <v>0.42</v>
      </c>
      <c r="P15">
        <v>0.23300000000000001</v>
      </c>
    </row>
    <row r="16" spans="3:16">
      <c r="C16" t="s">
        <v>98</v>
      </c>
      <c r="D16">
        <v>171114</v>
      </c>
      <c r="I16">
        <v>0.83899999999999997</v>
      </c>
      <c r="J16">
        <v>0.85699999999999998</v>
      </c>
      <c r="K16">
        <v>0.84299999999999997</v>
      </c>
      <c r="L16">
        <v>0.80700000000000005</v>
      </c>
      <c r="M16">
        <v>0.751</v>
      </c>
      <c r="N16">
        <v>0.624</v>
      </c>
      <c r="O16">
        <v>0.61899999999999999</v>
      </c>
      <c r="P16">
        <v>0.64800000000000002</v>
      </c>
    </row>
    <row r="17" spans="3:16">
      <c r="C17" t="s">
        <v>99</v>
      </c>
      <c r="D17">
        <v>171116</v>
      </c>
      <c r="G17">
        <v>0.6</v>
      </c>
      <c r="H17">
        <v>0.73</v>
      </c>
      <c r="I17">
        <v>0.78</v>
      </c>
      <c r="J17">
        <v>0.5</v>
      </c>
      <c r="K17">
        <v>-0.1</v>
      </c>
      <c r="L17">
        <v>-0.47</v>
      </c>
      <c r="M17">
        <v>-0.48</v>
      </c>
      <c r="N17">
        <v>-0.39</v>
      </c>
      <c r="O17">
        <v>-0.47</v>
      </c>
      <c r="P17">
        <v>-0.4</v>
      </c>
    </row>
    <row r="18" spans="3:16">
      <c r="C18" t="s">
        <v>99</v>
      </c>
      <c r="D18">
        <v>171115</v>
      </c>
      <c r="G18">
        <v>0.76</v>
      </c>
      <c r="H18">
        <v>0.71</v>
      </c>
      <c r="I18">
        <v>0.84</v>
      </c>
      <c r="J18">
        <v>0.85</v>
      </c>
      <c r="K18">
        <v>0.79</v>
      </c>
      <c r="L18">
        <v>0.74</v>
      </c>
      <c r="M18">
        <v>0.62</v>
      </c>
      <c r="N18">
        <v>0.44</v>
      </c>
      <c r="O18">
        <v>0.42</v>
      </c>
      <c r="P18">
        <v>0.36</v>
      </c>
    </row>
    <row r="19" spans="3:16">
      <c r="C19" t="s">
        <v>99</v>
      </c>
      <c r="D19">
        <v>171114</v>
      </c>
      <c r="G19">
        <v>0.8</v>
      </c>
      <c r="H19">
        <v>0.91</v>
      </c>
      <c r="I19">
        <v>0.9</v>
      </c>
      <c r="J19">
        <v>0.92</v>
      </c>
      <c r="K19">
        <v>0.79</v>
      </c>
      <c r="L19">
        <v>0.78</v>
      </c>
      <c r="M19">
        <v>0.68</v>
      </c>
      <c r="N19">
        <v>0.38</v>
      </c>
      <c r="O19">
        <v>0.45</v>
      </c>
      <c r="P19">
        <v>0.32</v>
      </c>
    </row>
    <row r="22" spans="3:16">
      <c r="E22">
        <f>AVERAGE(E5:E21)</f>
        <v>0.61366666666666669</v>
      </c>
      <c r="F22">
        <f t="shared" ref="F22:P22" si="0">AVERAGE(F5:F21)</f>
        <v>0.71350000000000013</v>
      </c>
      <c r="G22">
        <f t="shared" si="0"/>
        <v>0.73228571428571432</v>
      </c>
      <c r="H22">
        <f t="shared" si="0"/>
        <v>0.72542857142857131</v>
      </c>
      <c r="I22">
        <f t="shared" si="0"/>
        <v>0.755</v>
      </c>
      <c r="J22">
        <f t="shared" si="0"/>
        <v>0.75273333333333325</v>
      </c>
      <c r="K22">
        <f t="shared" si="0"/>
        <v>0.66626666666666667</v>
      </c>
      <c r="L22">
        <f t="shared" si="0"/>
        <v>0.59753333333333325</v>
      </c>
      <c r="M22">
        <f t="shared" si="0"/>
        <v>0.46440000000000003</v>
      </c>
      <c r="N22">
        <f t="shared" si="0"/>
        <v>0.36160000000000003</v>
      </c>
      <c r="O22">
        <f t="shared" si="0"/>
        <v>0.27840000000000004</v>
      </c>
      <c r="P22">
        <f t="shared" si="0"/>
        <v>0.20233333333333331</v>
      </c>
    </row>
    <row r="24" spans="3:16">
      <c r="O24" t="s">
        <v>111</v>
      </c>
      <c r="P24">
        <f>(G22-P22)/2</f>
        <v>0.26497619047619048</v>
      </c>
    </row>
    <row r="25" spans="3:16">
      <c r="O25" t="s">
        <v>112</v>
      </c>
      <c r="P25">
        <f>G22-P24</f>
        <v>0.46730952380952384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23"/>
  <sheetViews>
    <sheetView tabSelected="1" topLeftCell="C1" workbookViewId="0">
      <selection activeCell="U22" sqref="U22"/>
    </sheetView>
  </sheetViews>
  <sheetFormatPr defaultRowHeight="14.4"/>
  <sheetData>
    <row r="3" spans="3:16">
      <c r="C3" s="1"/>
      <c r="D3" s="2" t="s">
        <v>0</v>
      </c>
      <c r="E3" s="1">
        <v>10</v>
      </c>
      <c r="F3" s="1">
        <v>20</v>
      </c>
      <c r="G3" s="1">
        <v>30</v>
      </c>
      <c r="H3" s="1">
        <v>40</v>
      </c>
      <c r="I3" s="1">
        <v>50</v>
      </c>
      <c r="J3" s="1">
        <v>60</v>
      </c>
      <c r="K3" s="1">
        <v>70</v>
      </c>
      <c r="L3" s="1">
        <v>80</v>
      </c>
      <c r="M3" s="1">
        <v>90</v>
      </c>
      <c r="N3" s="1">
        <v>100</v>
      </c>
      <c r="O3" s="1">
        <v>110</v>
      </c>
      <c r="P3" s="1">
        <v>120</v>
      </c>
    </row>
    <row r="4" spans="3:16">
      <c r="C4" s="1" t="s">
        <v>101</v>
      </c>
      <c r="D4" s="1">
        <v>20171106</v>
      </c>
      <c r="E4" s="1">
        <v>0.61</v>
      </c>
      <c r="F4" s="1">
        <v>0.84</v>
      </c>
      <c r="G4" s="1">
        <v>0.88</v>
      </c>
      <c r="H4" s="1">
        <v>0.78</v>
      </c>
      <c r="I4" s="1">
        <v>0.75</v>
      </c>
      <c r="J4" s="1">
        <v>0.78</v>
      </c>
      <c r="K4" s="1">
        <v>0.84</v>
      </c>
      <c r="L4" s="1">
        <v>0.89</v>
      </c>
      <c r="M4" s="1">
        <v>0.88</v>
      </c>
      <c r="N4" s="1">
        <v>0.82</v>
      </c>
      <c r="O4" s="1">
        <v>0.68</v>
      </c>
      <c r="P4" s="1">
        <v>0.54</v>
      </c>
    </row>
    <row r="5" spans="3:16">
      <c r="C5" s="1" t="s">
        <v>101</v>
      </c>
      <c r="D5" s="1">
        <v>20171031</v>
      </c>
      <c r="E5" s="1">
        <v>0.61</v>
      </c>
      <c r="F5" s="1">
        <v>0.64</v>
      </c>
      <c r="G5" s="1">
        <v>0.74</v>
      </c>
      <c r="H5" s="1">
        <v>0.85</v>
      </c>
      <c r="I5" s="1">
        <v>0.91</v>
      </c>
      <c r="J5" s="1">
        <v>1</v>
      </c>
      <c r="K5" s="1">
        <v>0.56000000000000005</v>
      </c>
      <c r="L5" s="1">
        <v>0.44</v>
      </c>
      <c r="M5" s="1">
        <v>0.04</v>
      </c>
      <c r="N5" s="1">
        <v>-0.09</v>
      </c>
      <c r="O5" s="1">
        <v>-0.08</v>
      </c>
      <c r="P5" s="1">
        <v>-0.16</v>
      </c>
    </row>
    <row r="6" spans="3:16">
      <c r="C6" s="1" t="s">
        <v>101</v>
      </c>
      <c r="D6" s="1">
        <v>20171030</v>
      </c>
      <c r="E6" s="1">
        <v>0.63</v>
      </c>
      <c r="F6" s="1">
        <v>0.85</v>
      </c>
      <c r="G6" s="1">
        <v>0.87</v>
      </c>
      <c r="H6" s="1">
        <v>0.86</v>
      </c>
      <c r="I6" s="1">
        <v>0.83</v>
      </c>
      <c r="J6" s="1">
        <v>0.85</v>
      </c>
      <c r="K6" s="1">
        <v>0.83</v>
      </c>
      <c r="L6" s="1">
        <v>0.83</v>
      </c>
      <c r="M6" s="1">
        <v>0.82</v>
      </c>
      <c r="N6" s="1">
        <v>0.78</v>
      </c>
      <c r="O6" s="1">
        <v>0.51</v>
      </c>
      <c r="P6" s="1">
        <v>0.4</v>
      </c>
    </row>
    <row r="7" spans="3:16">
      <c r="C7" s="1" t="s">
        <v>98</v>
      </c>
      <c r="D7" s="1">
        <v>20171030</v>
      </c>
      <c r="E7" s="1">
        <v>0.56499999999999995</v>
      </c>
      <c r="F7" s="1">
        <v>0.61599999999999999</v>
      </c>
      <c r="G7" s="1">
        <v>0.64700000000000002</v>
      </c>
      <c r="H7" s="1">
        <v>0.68</v>
      </c>
      <c r="I7" s="1">
        <v>0.72699999999999998</v>
      </c>
      <c r="J7" s="1">
        <v>0.74</v>
      </c>
      <c r="K7" s="1">
        <v>0.72299999999999998</v>
      </c>
      <c r="L7" s="1">
        <v>0.77500000000000002</v>
      </c>
      <c r="M7" s="1">
        <v>0.79</v>
      </c>
      <c r="N7" s="1">
        <v>0.71699999999999997</v>
      </c>
      <c r="O7" s="1">
        <v>0.68600000000000005</v>
      </c>
      <c r="P7" s="1">
        <v>0.59299999999999997</v>
      </c>
    </row>
    <row r="8" spans="3:16">
      <c r="C8" s="1" t="s">
        <v>98</v>
      </c>
      <c r="D8" s="1">
        <v>20170904</v>
      </c>
      <c r="E8" s="1">
        <v>0.71399999999999997</v>
      </c>
      <c r="F8" s="1">
        <v>0.70499999999999996</v>
      </c>
      <c r="G8" s="1">
        <v>0.70499999999999996</v>
      </c>
      <c r="H8" s="1">
        <v>0.64</v>
      </c>
      <c r="I8" s="1">
        <v>0.23499999999999999</v>
      </c>
      <c r="J8" s="1">
        <v>0.187</v>
      </c>
      <c r="K8" s="1">
        <v>0.27800000000000002</v>
      </c>
      <c r="L8" s="1">
        <v>0.23300000000000001</v>
      </c>
      <c r="M8" s="1">
        <v>-3.2000000000000001E-2</v>
      </c>
      <c r="N8" s="1">
        <v>-5.7000000000000002E-2</v>
      </c>
      <c r="O8" s="1">
        <v>-9.8000000000000004E-2</v>
      </c>
      <c r="P8" s="1">
        <v>-0.08</v>
      </c>
    </row>
    <row r="9" spans="3:16">
      <c r="C9" s="1" t="s">
        <v>99</v>
      </c>
      <c r="D9" s="1">
        <v>20171107</v>
      </c>
      <c r="G9" s="1">
        <v>0.96</v>
      </c>
      <c r="H9" s="1">
        <v>0.9</v>
      </c>
      <c r="I9" s="1">
        <v>0.97</v>
      </c>
      <c r="J9" s="1">
        <v>0.87</v>
      </c>
      <c r="K9" s="1">
        <v>0.88</v>
      </c>
      <c r="L9" s="1">
        <v>0.88</v>
      </c>
      <c r="M9" s="1">
        <v>0.92</v>
      </c>
      <c r="N9" s="1">
        <v>0.9</v>
      </c>
      <c r="O9" s="1">
        <v>0.76</v>
      </c>
      <c r="P9" s="1">
        <v>0.7</v>
      </c>
    </row>
    <row r="10" spans="3:16">
      <c r="C10" s="1" t="s">
        <v>99</v>
      </c>
      <c r="D10" s="1"/>
      <c r="E10" s="1"/>
      <c r="F10" s="1"/>
      <c r="G10" s="1">
        <v>0.99</v>
      </c>
      <c r="H10" s="1">
        <v>0.99</v>
      </c>
      <c r="I10" s="1">
        <v>0.88</v>
      </c>
      <c r="J10" s="1">
        <v>0.94</v>
      </c>
      <c r="K10" s="1">
        <v>0.98</v>
      </c>
      <c r="L10" s="1">
        <v>0.91</v>
      </c>
      <c r="M10" s="1">
        <v>0.9</v>
      </c>
      <c r="N10" s="1">
        <v>0.8</v>
      </c>
      <c r="O10" s="1">
        <v>0.74</v>
      </c>
      <c r="P10" s="1">
        <v>0.69</v>
      </c>
    </row>
    <row r="11" spans="3:16">
      <c r="C11" s="1" t="s">
        <v>101</v>
      </c>
      <c r="D11" s="1">
        <v>20171116</v>
      </c>
      <c r="E11" s="1"/>
      <c r="F11" s="1"/>
      <c r="G11" s="1">
        <v>0.82</v>
      </c>
      <c r="H11" s="1">
        <v>0.9</v>
      </c>
      <c r="I11" s="1">
        <v>0.81</v>
      </c>
      <c r="J11" s="1">
        <v>0.85</v>
      </c>
      <c r="K11" s="1">
        <v>0.82</v>
      </c>
      <c r="L11" s="1">
        <v>0.83</v>
      </c>
      <c r="M11" s="1">
        <v>0.8</v>
      </c>
      <c r="N11" s="1">
        <v>0.81</v>
      </c>
      <c r="O11" s="1">
        <v>0.64</v>
      </c>
      <c r="P11" s="1">
        <v>0.53</v>
      </c>
    </row>
    <row r="12" spans="3:16">
      <c r="C12" s="1" t="s">
        <v>101</v>
      </c>
      <c r="D12" s="1">
        <v>20171114</v>
      </c>
      <c r="E12" s="1"/>
      <c r="F12" s="1"/>
      <c r="G12" s="1">
        <v>0.95</v>
      </c>
      <c r="H12" s="1">
        <v>0.87</v>
      </c>
      <c r="I12" s="1">
        <v>0.89</v>
      </c>
      <c r="J12" s="1">
        <v>0.9</v>
      </c>
      <c r="K12" s="1">
        <v>0.89</v>
      </c>
      <c r="L12" s="1">
        <v>0.94</v>
      </c>
      <c r="M12" s="1">
        <v>0.97</v>
      </c>
      <c r="N12" s="1">
        <v>0.86</v>
      </c>
      <c r="O12" s="1">
        <v>0.73</v>
      </c>
      <c r="P12" s="1">
        <v>0.66</v>
      </c>
    </row>
    <row r="13" spans="3:16">
      <c r="C13" s="1" t="s">
        <v>101</v>
      </c>
      <c r="D13" s="1">
        <v>20171113</v>
      </c>
      <c r="E13" s="1"/>
      <c r="F13" s="1"/>
      <c r="G13" s="1">
        <v>0.97</v>
      </c>
      <c r="H13" s="1">
        <v>0.98</v>
      </c>
      <c r="I13" s="1">
        <v>0.95</v>
      </c>
      <c r="J13" s="1">
        <v>0.86</v>
      </c>
      <c r="K13" s="1">
        <v>0.9</v>
      </c>
      <c r="L13" s="1">
        <v>0.86</v>
      </c>
      <c r="M13" s="1">
        <v>0.92</v>
      </c>
      <c r="N13" s="1">
        <v>0.91</v>
      </c>
      <c r="O13" s="1">
        <v>0.91</v>
      </c>
      <c r="P13" s="1">
        <v>0.66</v>
      </c>
    </row>
    <row r="14" spans="3:16">
      <c r="C14" s="1" t="s">
        <v>98</v>
      </c>
      <c r="D14" s="1">
        <v>20171113</v>
      </c>
      <c r="E14" s="1"/>
      <c r="F14" s="1"/>
      <c r="G14" s="1">
        <v>0.94399999999999995</v>
      </c>
      <c r="H14" s="1">
        <v>0.91800000000000004</v>
      </c>
      <c r="I14" s="1">
        <v>0.95</v>
      </c>
      <c r="J14" s="1">
        <v>0.91</v>
      </c>
      <c r="K14" s="1">
        <v>0.93500000000000005</v>
      </c>
      <c r="L14" s="1">
        <v>0.92300000000000004</v>
      </c>
      <c r="M14" s="1">
        <v>0.93300000000000005</v>
      </c>
      <c r="N14" s="1">
        <v>0.90500000000000003</v>
      </c>
      <c r="O14" s="1">
        <v>0.79800000000000004</v>
      </c>
      <c r="P14" s="1">
        <v>0.746</v>
      </c>
    </row>
    <row r="15" spans="3:16">
      <c r="C15" s="1" t="s">
        <v>98</v>
      </c>
      <c r="D15" s="1">
        <v>20171114</v>
      </c>
      <c r="E15" s="1"/>
      <c r="F15" s="1"/>
      <c r="G15" s="1">
        <v>0.81699999999999995</v>
      </c>
      <c r="H15" s="1">
        <v>0.92700000000000005</v>
      </c>
      <c r="I15" s="1">
        <v>0.92700000000000005</v>
      </c>
      <c r="J15" s="1">
        <v>0.90500000000000003</v>
      </c>
      <c r="K15" s="1">
        <v>0.89100000000000001</v>
      </c>
      <c r="L15" s="1">
        <v>0.94299999999999995</v>
      </c>
      <c r="M15" s="1">
        <v>0.94399999999999995</v>
      </c>
      <c r="N15" s="1">
        <v>0.91200000000000003</v>
      </c>
      <c r="O15" s="1">
        <v>0.91100000000000003</v>
      </c>
      <c r="P15" s="1">
        <v>0.88700000000000001</v>
      </c>
    </row>
    <row r="16" spans="3:16">
      <c r="C16" s="1" t="s">
        <v>99</v>
      </c>
      <c r="D16" s="1">
        <v>20171116</v>
      </c>
      <c r="E16" s="1"/>
      <c r="F16" s="1"/>
      <c r="G16" s="1">
        <v>0.78</v>
      </c>
      <c r="H16" s="1">
        <v>0.81</v>
      </c>
      <c r="I16" s="1">
        <v>0.89</v>
      </c>
      <c r="J16" s="1">
        <v>0.9</v>
      </c>
      <c r="K16" s="1">
        <v>0.53</v>
      </c>
      <c r="L16" s="1">
        <v>0.39</v>
      </c>
      <c r="M16" s="1">
        <v>0.13</v>
      </c>
      <c r="N16" s="1">
        <v>0</v>
      </c>
      <c r="O16" s="1">
        <v>-0.11</v>
      </c>
      <c r="P16" s="1">
        <v>0.09</v>
      </c>
    </row>
    <row r="17" spans="3:16">
      <c r="C17" s="1" t="s">
        <v>99</v>
      </c>
      <c r="D17" s="1">
        <v>20171115</v>
      </c>
      <c r="E17" s="1"/>
      <c r="F17" s="1"/>
      <c r="G17" s="1">
        <v>0.96</v>
      </c>
      <c r="H17" s="1">
        <v>0.96</v>
      </c>
      <c r="I17" s="1">
        <v>0.99</v>
      </c>
      <c r="J17" s="1">
        <v>0.98</v>
      </c>
      <c r="K17" s="1">
        <v>0.97</v>
      </c>
      <c r="L17" s="1">
        <v>0.92</v>
      </c>
      <c r="M17" s="1">
        <v>0.93</v>
      </c>
      <c r="N17" s="1">
        <v>0.87</v>
      </c>
      <c r="O17" s="1">
        <v>0.75</v>
      </c>
      <c r="P17" s="1">
        <v>0.56999999999999995</v>
      </c>
    </row>
    <row r="18" spans="3:16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>
      <c r="C20" s="1"/>
      <c r="D20" s="1"/>
      <c r="E20" s="1">
        <f>AVERAGE(E4:E19)</f>
        <v>0.62580000000000002</v>
      </c>
      <c r="F20" s="1">
        <f t="shared" ref="F20:P20" si="0">AVERAGE(F4:F19)</f>
        <v>0.73020000000000007</v>
      </c>
      <c r="G20" s="1">
        <f t="shared" si="0"/>
        <v>0.85950000000000004</v>
      </c>
      <c r="H20" s="1">
        <f t="shared" si="0"/>
        <v>0.86178571428571438</v>
      </c>
      <c r="I20" s="1">
        <f t="shared" si="0"/>
        <v>0.8363571428571428</v>
      </c>
      <c r="J20" s="1">
        <f t="shared" si="0"/>
        <v>0.83371428571428563</v>
      </c>
      <c r="K20" s="1">
        <f t="shared" si="0"/>
        <v>0.78764285714285709</v>
      </c>
      <c r="L20" s="1">
        <f t="shared" si="0"/>
        <v>0.76885714285714279</v>
      </c>
      <c r="M20" s="1">
        <f t="shared" si="0"/>
        <v>0.71035714285714291</v>
      </c>
      <c r="N20" s="1">
        <f t="shared" si="0"/>
        <v>0.65264285714285719</v>
      </c>
      <c r="O20" s="1">
        <f t="shared" si="0"/>
        <v>0.55907142857142866</v>
      </c>
      <c r="P20" s="1">
        <f t="shared" si="0"/>
        <v>0.4875714285714286</v>
      </c>
    </row>
    <row r="21" spans="3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t="s">
        <v>111</v>
      </c>
      <c r="P22">
        <f>(G20-P20)/2</f>
        <v>0.18596428571428572</v>
      </c>
    </row>
    <row r="23" spans="3:16">
      <c r="O23" t="s">
        <v>112</v>
      </c>
      <c r="P23">
        <f>G20-P22</f>
        <v>0.67353571428571435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workbookViewId="0">
      <selection activeCell="N26" sqref="N26"/>
    </sheetView>
  </sheetViews>
  <sheetFormatPr defaultRowHeight="14.4"/>
  <sheetData>
    <row r="2" spans="2:15">
      <c r="B2" s="1"/>
      <c r="C2" s="2" t="s">
        <v>0</v>
      </c>
      <c r="D2" s="1">
        <v>10</v>
      </c>
      <c r="E2" s="1">
        <v>20</v>
      </c>
      <c r="F2" s="1">
        <v>30</v>
      </c>
      <c r="G2" s="1">
        <v>40</v>
      </c>
      <c r="H2" s="1">
        <v>50</v>
      </c>
      <c r="I2" s="1">
        <v>60</v>
      </c>
      <c r="J2" s="1">
        <v>70</v>
      </c>
      <c r="K2" s="1">
        <v>80</v>
      </c>
      <c r="L2" s="1">
        <v>90</v>
      </c>
      <c r="M2" s="1">
        <v>100</v>
      </c>
      <c r="N2" s="1">
        <v>110</v>
      </c>
      <c r="O2" s="1">
        <v>120</v>
      </c>
    </row>
    <row r="3" spans="2:15">
      <c r="F3">
        <v>0.81</v>
      </c>
      <c r="G3">
        <v>0.89500000000000002</v>
      </c>
      <c r="H3">
        <v>0.84899999999999998</v>
      </c>
      <c r="I3">
        <v>0.81699999999999995</v>
      </c>
      <c r="J3">
        <v>0.877</v>
      </c>
      <c r="K3">
        <v>0.84499999999999997</v>
      </c>
      <c r="L3">
        <v>0.76800000000000002</v>
      </c>
      <c r="M3">
        <v>0.82199999999999995</v>
      </c>
      <c r="N3">
        <v>0.77300000000000002</v>
      </c>
      <c r="O3">
        <v>0.69499999999999995</v>
      </c>
    </row>
    <row r="4" spans="2:15">
      <c r="F4">
        <v>0.872</v>
      </c>
      <c r="G4">
        <v>0.86399999999999999</v>
      </c>
      <c r="H4">
        <v>0.92500000000000004</v>
      </c>
      <c r="I4">
        <v>0.79500000000000004</v>
      </c>
      <c r="J4">
        <v>0.77800000000000002</v>
      </c>
      <c r="K4">
        <v>0.79800000000000004</v>
      </c>
      <c r="L4">
        <v>0.73799999999999999</v>
      </c>
      <c r="M4">
        <v>0.69799999999999995</v>
      </c>
      <c r="N4">
        <v>0.623</v>
      </c>
      <c r="O4">
        <v>0.51</v>
      </c>
    </row>
    <row r="5" spans="2:15">
      <c r="F5">
        <v>0.35</v>
      </c>
      <c r="G5">
        <v>0.5</v>
      </c>
      <c r="H5">
        <v>0.59</v>
      </c>
      <c r="I5">
        <v>0.61</v>
      </c>
      <c r="J5">
        <v>0.72</v>
      </c>
      <c r="K5">
        <v>0.66</v>
      </c>
      <c r="L5">
        <v>0.68</v>
      </c>
      <c r="M5">
        <v>0.71</v>
      </c>
      <c r="N5">
        <v>0.71</v>
      </c>
      <c r="O5">
        <v>0.65</v>
      </c>
    </row>
    <row r="6" spans="2:15">
      <c r="F6">
        <v>0.54</v>
      </c>
      <c r="G6">
        <v>0.66</v>
      </c>
      <c r="H6">
        <v>0.65</v>
      </c>
      <c r="I6">
        <v>0.66</v>
      </c>
      <c r="J6">
        <v>0.7</v>
      </c>
      <c r="K6">
        <v>0.63</v>
      </c>
      <c r="L6">
        <v>0.69</v>
      </c>
      <c r="M6">
        <v>0.65</v>
      </c>
      <c r="N6">
        <v>0.65</v>
      </c>
      <c r="O6">
        <v>0.68</v>
      </c>
    </row>
    <row r="7" spans="2:15">
      <c r="E7" t="s">
        <v>106</v>
      </c>
      <c r="F7">
        <f>AVERAGE(F3:F6)</f>
        <v>0.64300000000000002</v>
      </c>
      <c r="G7">
        <f t="shared" ref="G7:O7" si="0">AVERAGE(G3:G6)</f>
        <v>0.72975000000000001</v>
      </c>
      <c r="H7">
        <f t="shared" si="0"/>
        <v>0.75349999999999995</v>
      </c>
      <c r="I7">
        <f t="shared" si="0"/>
        <v>0.72050000000000003</v>
      </c>
      <c r="J7">
        <f t="shared" si="0"/>
        <v>0.76875000000000004</v>
      </c>
      <c r="K7">
        <f t="shared" si="0"/>
        <v>0.73324999999999996</v>
      </c>
      <c r="L7">
        <f t="shared" si="0"/>
        <v>0.71899999999999997</v>
      </c>
      <c r="M7">
        <f t="shared" si="0"/>
        <v>0.72</v>
      </c>
      <c r="N7">
        <f t="shared" si="0"/>
        <v>0.68899999999999995</v>
      </c>
      <c r="O7">
        <f t="shared" si="0"/>
        <v>0.63375000000000004</v>
      </c>
    </row>
    <row r="8" spans="2:15">
      <c r="F8" s="1">
        <f>STDEV(F3:F6)/SQRT(COUNT(F3:F6))</f>
        <v>0.12137682370754867</v>
      </c>
      <c r="G8" s="1">
        <f t="shared" ref="G8:O8" si="1">STDEV(G3:G6)/SQRT(COUNT(G3:G6))</f>
        <v>9.2637622846587886E-2</v>
      </c>
      <c r="H8" s="1">
        <f t="shared" si="1"/>
        <v>7.9570199614344944E-2</v>
      </c>
      <c r="I8" s="1">
        <f t="shared" si="1"/>
        <v>5.0607147057834687E-2</v>
      </c>
      <c r="J8" s="1">
        <f t="shared" si="1"/>
        <v>3.969335586719773E-2</v>
      </c>
      <c r="K8" s="1">
        <f t="shared" si="1"/>
        <v>5.2206920039397434E-2</v>
      </c>
      <c r="L8" s="1">
        <f t="shared" si="1"/>
        <v>2.0663978319771827E-2</v>
      </c>
      <c r="M8" s="1">
        <f t="shared" si="1"/>
        <v>3.6386810797320493E-2</v>
      </c>
      <c r="N8" s="1">
        <f t="shared" si="1"/>
        <v>3.3384127965247201E-2</v>
      </c>
      <c r="O8" s="1">
        <f t="shared" si="1"/>
        <v>4.2297310789221505E-2</v>
      </c>
    </row>
    <row r="10" spans="2:15">
      <c r="D10" s="1"/>
    </row>
    <row r="11" spans="2:15">
      <c r="D11" s="1"/>
      <c r="E11" s="1"/>
      <c r="F11" s="1">
        <v>30</v>
      </c>
      <c r="G11" s="1">
        <v>40</v>
      </c>
      <c r="H11" s="1">
        <v>50</v>
      </c>
      <c r="I11" s="1">
        <v>60</v>
      </c>
      <c r="J11" s="1">
        <v>70</v>
      </c>
      <c r="K11" s="1">
        <v>80</v>
      </c>
      <c r="L11" s="1">
        <v>90</v>
      </c>
      <c r="M11" s="1">
        <v>100</v>
      </c>
      <c r="N11" s="1">
        <v>110</v>
      </c>
      <c r="O11" s="1">
        <v>120</v>
      </c>
    </row>
    <row r="12" spans="2:15">
      <c r="E12" s="1" t="s">
        <v>105</v>
      </c>
      <c r="F12" s="1">
        <v>0.91338461538461524</v>
      </c>
      <c r="G12" s="1">
        <v>0.91300000000000003</v>
      </c>
      <c r="H12" s="1">
        <v>0.9062307692307694</v>
      </c>
      <c r="I12" s="1">
        <v>0.89830769230769236</v>
      </c>
      <c r="J12" s="1">
        <v>0.86853846153846159</v>
      </c>
      <c r="K12" s="1">
        <v>0.85723076923076913</v>
      </c>
      <c r="L12" s="1">
        <v>0.78392307692307694</v>
      </c>
      <c r="M12" s="1">
        <v>0.73530769230769244</v>
      </c>
      <c r="N12" s="1">
        <v>0.64407692307692299</v>
      </c>
      <c r="O12" s="1">
        <v>0.56430769230769218</v>
      </c>
    </row>
    <row r="13" spans="2:15">
      <c r="E13" t="s">
        <v>106</v>
      </c>
      <c r="F13">
        <v>0.64300000000000002</v>
      </c>
      <c r="G13">
        <v>0.72975000000000001</v>
      </c>
      <c r="H13">
        <v>0.75349999999999995</v>
      </c>
      <c r="I13">
        <v>0.72050000000000003</v>
      </c>
      <c r="J13">
        <v>0.76875000000000004</v>
      </c>
      <c r="K13">
        <v>0.73324999999999996</v>
      </c>
      <c r="L13">
        <v>0.71899999999999997</v>
      </c>
      <c r="M13">
        <v>0.72</v>
      </c>
      <c r="N13">
        <v>0.68899999999999995</v>
      </c>
      <c r="O13">
        <v>0.63375000000000004</v>
      </c>
    </row>
    <row r="15" spans="2:15">
      <c r="E15" t="s">
        <v>107</v>
      </c>
      <c r="F15">
        <v>0.12137682370754867</v>
      </c>
      <c r="G15">
        <v>9.2637622846587886E-2</v>
      </c>
      <c r="H15">
        <v>7.9570199614344944E-2</v>
      </c>
      <c r="I15">
        <v>5.0607147057834687E-2</v>
      </c>
      <c r="J15">
        <v>3.969335586719773E-2</v>
      </c>
      <c r="K15">
        <v>5.2206920039397434E-2</v>
      </c>
      <c r="L15">
        <v>2.0663978319771827E-2</v>
      </c>
      <c r="M15">
        <v>3.6386810797320493E-2</v>
      </c>
      <c r="N15">
        <v>3.3384127965247201E-2</v>
      </c>
      <c r="O15">
        <v>4.2297310789221505E-2</v>
      </c>
    </row>
    <row r="16" spans="2:15">
      <c r="E16" t="s">
        <v>108</v>
      </c>
      <c r="F16" s="1">
        <v>1.8910564969234031E-2</v>
      </c>
      <c r="G16" s="1">
        <v>1.4685593847940458E-2</v>
      </c>
      <c r="H16" s="1">
        <v>1.7536830783384125E-2</v>
      </c>
      <c r="I16" s="1">
        <v>1.4668728562255703E-2</v>
      </c>
      <c r="J16" s="1">
        <v>1.4661398551811795E-2</v>
      </c>
      <c r="K16" s="1">
        <v>1.7995068357944646E-2</v>
      </c>
      <c r="L16" s="1">
        <v>2.7127538647234363E-2</v>
      </c>
      <c r="M16" s="1">
        <v>2.9217878399123116E-2</v>
      </c>
      <c r="N16" s="1">
        <v>4.0084280047212574E-2</v>
      </c>
      <c r="O16" s="1">
        <v>5.4498574977298452E-2</v>
      </c>
    </row>
    <row r="18" spans="5:6">
      <c r="E18" t="s">
        <v>109</v>
      </c>
      <c r="F18">
        <f>F12-O12</f>
        <v>0.34907692307692306</v>
      </c>
    </row>
    <row r="19" spans="5:6">
      <c r="E19" t="s">
        <v>110</v>
      </c>
      <c r="F19">
        <f>F13-O13</f>
        <v>9.2499999999999805E-3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"/>
  <sheetViews>
    <sheetView zoomScale="70" zoomScaleNormal="70" workbookViewId="0">
      <selection activeCell="M18" sqref="M18:N18"/>
    </sheetView>
  </sheetViews>
  <sheetFormatPr defaultRowHeight="14.4"/>
  <cols>
    <col min="1" max="1" width="8.5546875" style="1"/>
    <col min="2" max="2" width="15.33203125" style="1" customWidth="1"/>
    <col min="16" max="26" width="10.21875" customWidth="1"/>
  </cols>
  <sheetData>
    <row r="2" spans="1:27">
      <c r="B2" s="2" t="s">
        <v>3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</row>
    <row r="3" spans="1:27">
      <c r="B3" s="2">
        <v>20170707</v>
      </c>
      <c r="C3" s="1">
        <v>0.5</v>
      </c>
      <c r="D3" s="1">
        <v>0.5</v>
      </c>
      <c r="E3" s="1">
        <v>0.63</v>
      </c>
      <c r="F3" s="1">
        <v>0.77</v>
      </c>
      <c r="G3" s="1">
        <v>0.3</v>
      </c>
      <c r="H3" s="1">
        <v>0.02</v>
      </c>
      <c r="I3" s="1">
        <v>0.08</v>
      </c>
      <c r="J3" s="1">
        <v>0.11</v>
      </c>
      <c r="K3" s="1">
        <v>-0.1</v>
      </c>
      <c r="L3" s="1">
        <v>0.02</v>
      </c>
      <c r="M3" s="1">
        <v>-0.19</v>
      </c>
      <c r="N3" s="1">
        <v>-0.18</v>
      </c>
    </row>
    <row r="4" spans="1:27">
      <c r="B4" s="2">
        <v>20170802</v>
      </c>
      <c r="C4" s="1">
        <v>-0.16</v>
      </c>
      <c r="D4" s="1">
        <v>-0.11</v>
      </c>
      <c r="E4" s="1">
        <v>0.375</v>
      </c>
      <c r="F4" s="1">
        <v>0.46</v>
      </c>
      <c r="G4" s="1">
        <v>0.6</v>
      </c>
      <c r="H4" s="1">
        <v>0.66</v>
      </c>
      <c r="I4" s="1">
        <v>0.67</v>
      </c>
      <c r="J4" s="1">
        <v>0.15</v>
      </c>
      <c r="K4" s="1">
        <v>0.09</v>
      </c>
      <c r="L4" s="1">
        <v>-7.0000000000000007E-2</v>
      </c>
      <c r="M4" s="1">
        <v>-0.11</v>
      </c>
      <c r="N4" s="1">
        <v>-0.15</v>
      </c>
    </row>
    <row r="5" spans="1:27">
      <c r="A5" s="1" t="s">
        <v>4</v>
      </c>
      <c r="B5" s="4">
        <v>20170807</v>
      </c>
      <c r="C5" s="1">
        <v>0.6</v>
      </c>
      <c r="D5" s="1">
        <v>0.53</v>
      </c>
      <c r="E5" s="1">
        <v>0.82</v>
      </c>
      <c r="F5" s="1">
        <v>0.64</v>
      </c>
      <c r="G5" s="1">
        <v>0.56999999999999995</v>
      </c>
      <c r="H5" s="1">
        <v>0.43</v>
      </c>
      <c r="I5" s="1">
        <v>0.5</v>
      </c>
      <c r="J5" s="1">
        <v>0.45</v>
      </c>
      <c r="K5" s="1">
        <v>0.31</v>
      </c>
      <c r="L5" s="1">
        <v>0</v>
      </c>
      <c r="M5" s="1">
        <v>-0.45</v>
      </c>
      <c r="N5" s="1">
        <v>-0.45</v>
      </c>
    </row>
    <row r="6" spans="1:27">
      <c r="A6" s="1" t="s">
        <v>5</v>
      </c>
      <c r="B6" s="2">
        <v>20170811</v>
      </c>
      <c r="C6" s="1">
        <v>0.6</v>
      </c>
      <c r="D6" s="1">
        <v>0.45</v>
      </c>
      <c r="E6" s="1">
        <v>0.67</v>
      </c>
      <c r="F6" s="1">
        <v>0.47</v>
      </c>
      <c r="G6" s="1">
        <v>0.68</v>
      </c>
      <c r="H6" s="1">
        <v>0.69</v>
      </c>
      <c r="I6" s="1">
        <v>0.73</v>
      </c>
      <c r="J6" s="1">
        <v>0.65</v>
      </c>
      <c r="K6" s="1">
        <v>0.5</v>
      </c>
      <c r="L6" s="1">
        <v>0.5</v>
      </c>
      <c r="M6" s="1">
        <v>0.39</v>
      </c>
      <c r="N6" s="1">
        <v>0.31</v>
      </c>
    </row>
    <row r="7" spans="1:27">
      <c r="A7" s="1" t="s">
        <v>87</v>
      </c>
      <c r="B7" s="2">
        <v>20170907</v>
      </c>
      <c r="C7" s="1">
        <v>0.5</v>
      </c>
      <c r="D7" s="1">
        <v>1</v>
      </c>
      <c r="E7" s="1">
        <v>0.83</v>
      </c>
      <c r="F7" s="1">
        <v>0.75</v>
      </c>
      <c r="G7" s="1">
        <v>0.76</v>
      </c>
      <c r="H7" s="1">
        <v>0.65</v>
      </c>
      <c r="I7" s="1">
        <v>0.54</v>
      </c>
      <c r="J7" s="1">
        <v>0.69</v>
      </c>
      <c r="K7" s="1">
        <v>0.68</v>
      </c>
      <c r="L7" s="1">
        <v>0.62</v>
      </c>
      <c r="M7" s="1">
        <v>0.39</v>
      </c>
      <c r="N7" s="1">
        <v>0.48</v>
      </c>
    </row>
    <row r="8" spans="1:27">
      <c r="A8" s="1" t="s">
        <v>94</v>
      </c>
      <c r="B8" s="2">
        <v>20170911</v>
      </c>
      <c r="C8" s="1">
        <v>0.64</v>
      </c>
      <c r="D8" s="1">
        <v>0.87</v>
      </c>
      <c r="E8" s="1">
        <v>0.83</v>
      </c>
      <c r="F8" s="1">
        <v>0.87</v>
      </c>
      <c r="G8" s="1">
        <v>0.95</v>
      </c>
      <c r="H8" s="1">
        <v>0.91</v>
      </c>
      <c r="I8" s="1">
        <v>0.92</v>
      </c>
      <c r="J8" s="1">
        <v>0.69</v>
      </c>
      <c r="K8" s="1">
        <v>0.65</v>
      </c>
      <c r="L8" s="1">
        <v>0.66</v>
      </c>
      <c r="M8" s="1">
        <v>0.54</v>
      </c>
      <c r="N8" s="1">
        <v>0.57999999999999996</v>
      </c>
    </row>
    <row r="9" spans="1:27">
      <c r="A9" s="1" t="s">
        <v>91</v>
      </c>
      <c r="B9" s="2">
        <v>20170912</v>
      </c>
      <c r="C9" s="1">
        <v>0.56999999999999995</v>
      </c>
      <c r="D9" s="1">
        <v>0.83</v>
      </c>
      <c r="E9" s="1">
        <v>0.89</v>
      </c>
      <c r="F9" s="1">
        <v>0.88</v>
      </c>
      <c r="G9" s="1">
        <v>0.84</v>
      </c>
      <c r="H9" s="1">
        <v>0.83</v>
      </c>
      <c r="I9" s="1">
        <v>0.86</v>
      </c>
      <c r="J9" s="1">
        <v>0.86</v>
      </c>
      <c r="K9" s="1">
        <v>0.72</v>
      </c>
      <c r="L9" s="1">
        <v>0.65</v>
      </c>
      <c r="M9" s="1">
        <v>0.63</v>
      </c>
      <c r="N9" s="1">
        <v>0.48</v>
      </c>
    </row>
    <row r="10" spans="1:27">
      <c r="A10" s="1" t="s">
        <v>98</v>
      </c>
      <c r="B10" s="2"/>
      <c r="C10" s="1">
        <v>0.68200000000000005</v>
      </c>
      <c r="D10" s="1">
        <v>0.77300000000000002</v>
      </c>
      <c r="E10" s="1">
        <v>0.76900000000000002</v>
      </c>
      <c r="F10" s="1">
        <v>0.79</v>
      </c>
      <c r="G10" s="1">
        <v>0.89400000000000002</v>
      </c>
      <c r="H10" s="1">
        <v>0.71199999999999997</v>
      </c>
      <c r="I10" s="1">
        <v>0.55800000000000005</v>
      </c>
      <c r="J10" s="1">
        <v>0.51800000000000002</v>
      </c>
      <c r="K10" s="1">
        <v>0.46300000000000002</v>
      </c>
      <c r="L10" s="1">
        <v>0.17299999999999999</v>
      </c>
      <c r="M10" s="1">
        <v>0.47799999999999998</v>
      </c>
      <c r="N10" s="1">
        <v>0.55300000000000005</v>
      </c>
    </row>
    <row r="11" spans="1:27">
      <c r="A11" s="1" t="s">
        <v>94</v>
      </c>
      <c r="B11" s="2">
        <v>20170915</v>
      </c>
      <c r="C11" s="1">
        <v>0.67</v>
      </c>
      <c r="D11" s="1">
        <v>0.67</v>
      </c>
      <c r="E11" s="1">
        <v>0.81</v>
      </c>
      <c r="F11" s="1">
        <v>0.73</v>
      </c>
      <c r="G11" s="1">
        <v>0.72</v>
      </c>
      <c r="H11" s="1">
        <v>0.55000000000000004</v>
      </c>
      <c r="I11" s="1">
        <v>0.43</v>
      </c>
      <c r="J11" s="1">
        <v>0.45</v>
      </c>
      <c r="K11" s="1">
        <v>0.34</v>
      </c>
      <c r="L11" s="1">
        <v>0.17</v>
      </c>
      <c r="M11" s="1">
        <v>-0.04</v>
      </c>
      <c r="N11" s="1">
        <v>-0.24</v>
      </c>
    </row>
    <row r="12" spans="1:27">
      <c r="A12" s="1" t="s">
        <v>62</v>
      </c>
      <c r="B12" s="2">
        <v>20170913</v>
      </c>
      <c r="C12" s="1">
        <v>0.56999999999999995</v>
      </c>
      <c r="D12" s="1">
        <v>0.77</v>
      </c>
      <c r="E12" s="1">
        <v>0.87</v>
      </c>
      <c r="F12" s="1">
        <v>0.91</v>
      </c>
      <c r="G12" s="1">
        <v>0.9</v>
      </c>
      <c r="H12" s="1">
        <v>0.86</v>
      </c>
      <c r="I12" s="1">
        <v>0.81</v>
      </c>
      <c r="J12" s="1">
        <v>0.73</v>
      </c>
      <c r="K12" s="1">
        <v>0.61</v>
      </c>
      <c r="L12" s="1">
        <v>0.56000000000000005</v>
      </c>
      <c r="M12" s="1">
        <v>0.48</v>
      </c>
      <c r="N12" s="1">
        <v>0.37</v>
      </c>
    </row>
    <row r="13" spans="1:27">
      <c r="A13" s="1" t="s">
        <v>1</v>
      </c>
      <c r="B13" s="2">
        <v>20170911</v>
      </c>
      <c r="C13" s="1">
        <v>0.85</v>
      </c>
      <c r="D13" s="1">
        <v>0.75</v>
      </c>
      <c r="E13" s="1">
        <v>0.91</v>
      </c>
      <c r="F13" s="1">
        <v>0.77</v>
      </c>
      <c r="G13" s="1">
        <v>0.78</v>
      </c>
      <c r="H13" s="1">
        <v>0.75</v>
      </c>
      <c r="I13" s="1">
        <v>0.74</v>
      </c>
      <c r="J13" s="1">
        <v>0.68</v>
      </c>
      <c r="K13" s="1">
        <v>0.64</v>
      </c>
      <c r="L13" s="1">
        <v>0.54</v>
      </c>
      <c r="M13" s="1">
        <v>0.26</v>
      </c>
      <c r="N13" s="1">
        <v>0.12</v>
      </c>
    </row>
    <row r="14" spans="1:27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7">
      <c r="B15" s="4"/>
      <c r="C15" s="1">
        <f>AVERAGE(C3:C14)</f>
        <v>0.54745454545454553</v>
      </c>
      <c r="D15" s="1">
        <f t="shared" ref="D15:N15" si="0">AVERAGE(D3:D14)</f>
        <v>0.63936363636363636</v>
      </c>
      <c r="E15" s="1">
        <f t="shared" si="0"/>
        <v>0.76399999999999979</v>
      </c>
      <c r="F15" s="1">
        <f t="shared" si="0"/>
        <v>0.73090909090909084</v>
      </c>
      <c r="G15" s="1">
        <f t="shared" si="0"/>
        <v>0.72672727272727278</v>
      </c>
      <c r="H15" s="1">
        <f t="shared" si="0"/>
        <v>0.64200000000000002</v>
      </c>
      <c r="I15" s="1">
        <f t="shared" si="0"/>
        <v>0.62163636363636354</v>
      </c>
      <c r="J15" s="1">
        <f t="shared" si="0"/>
        <v>0.54345454545454541</v>
      </c>
      <c r="K15" s="1">
        <f t="shared" si="0"/>
        <v>0.44572727272727269</v>
      </c>
      <c r="L15" s="1">
        <f t="shared" si="0"/>
        <v>0.34754545454545455</v>
      </c>
      <c r="M15" s="1">
        <f t="shared" si="0"/>
        <v>0.2161818181818182</v>
      </c>
      <c r="N15" s="1">
        <f t="shared" si="0"/>
        <v>0.17027272727272724</v>
      </c>
      <c r="P15" s="1"/>
      <c r="Q15" s="1" t="s">
        <v>102</v>
      </c>
      <c r="R15" s="1">
        <f t="shared" ref="R15:Z15" si="1">(F15-E15)/10</f>
        <v>-3.3090909090908948E-3</v>
      </c>
      <c r="S15" s="1">
        <f t="shared" si="1"/>
        <v>-4.1818181818180643E-4</v>
      </c>
      <c r="T15" s="1">
        <f t="shared" si="1"/>
        <v>-8.4727272727272759E-3</v>
      </c>
      <c r="U15" s="1">
        <f t="shared" si="1"/>
        <v>-2.0363636363636473E-3</v>
      </c>
      <c r="V15" s="1">
        <f t="shared" si="1"/>
        <v>-7.8181818181818127E-3</v>
      </c>
      <c r="W15" s="1">
        <f t="shared" si="1"/>
        <v>-9.7727272727272715E-3</v>
      </c>
      <c r="X15" s="1">
        <f t="shared" si="1"/>
        <v>-9.8181818181818144E-3</v>
      </c>
      <c r="Y15" s="1">
        <f t="shared" si="1"/>
        <v>-1.3136363636363635E-2</v>
      </c>
      <c r="Z15" s="1">
        <f t="shared" si="1"/>
        <v>-4.5909090909090951E-3</v>
      </c>
      <c r="AA15" s="1"/>
    </row>
    <row r="16" spans="1:27">
      <c r="Q16" t="s">
        <v>103</v>
      </c>
      <c r="R16">
        <f>(F15-E15)/10</f>
        <v>-3.3090909090908948E-3</v>
      </c>
      <c r="S16">
        <f>(G15-E15)/20</f>
        <v>-1.8636363636363507E-3</v>
      </c>
      <c r="T16">
        <f>(H15-E15)/30</f>
        <v>-4.0666666666666594E-3</v>
      </c>
      <c r="U16">
        <f>(I15-E15)/40</f>
        <v>-3.5590909090909063E-3</v>
      </c>
      <c r="V16">
        <f>(J15-E15)/50</f>
        <v>-4.4109090909090877E-3</v>
      </c>
      <c r="W16">
        <f>(K15-E15)/60</f>
        <v>-5.3045454545454515E-3</v>
      </c>
      <c r="X16">
        <f>(L15-E15)/70</f>
        <v>-5.9493506493506461E-3</v>
      </c>
      <c r="Y16">
        <f>(M15-E15)/80</f>
        <v>-6.8477272727272692E-3</v>
      </c>
      <c r="Z16">
        <f>(N15-E15)/90</f>
        <v>-6.5969696969696949E-3</v>
      </c>
    </row>
    <row r="17" spans="11:14">
      <c r="M17" t="s">
        <v>111</v>
      </c>
      <c r="N17">
        <f>(E15-N15)/2</f>
        <v>0.29686363636363627</v>
      </c>
    </row>
    <row r="18" spans="11:14">
      <c r="M18" t="s">
        <v>112</v>
      </c>
      <c r="N18">
        <f>E15-N17</f>
        <v>0.46713636363636352</v>
      </c>
    </row>
    <row r="21" spans="11:14" customFormat="1">
      <c r="K21" s="1"/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3"/>
  <sheetViews>
    <sheetView zoomScale="70" zoomScaleNormal="70" workbookViewId="0">
      <selection activeCell="M18" sqref="M18:N18"/>
    </sheetView>
  </sheetViews>
  <sheetFormatPr defaultRowHeight="14.4"/>
  <cols>
    <col min="1" max="1" width="8.5546875" style="1"/>
    <col min="2" max="2" width="10.21875" style="1" bestFit="1" customWidth="1"/>
    <col min="3" max="14" width="8.5546875" style="1"/>
  </cols>
  <sheetData>
    <row r="3" spans="1:26">
      <c r="B3" s="1" t="s">
        <v>0</v>
      </c>
      <c r="C3" s="1">
        <v>10</v>
      </c>
      <c r="D3" s="1">
        <v>20</v>
      </c>
      <c r="E3" s="1">
        <v>30</v>
      </c>
      <c r="F3" s="1">
        <v>40</v>
      </c>
      <c r="G3" s="1">
        <v>50</v>
      </c>
      <c r="H3" s="1">
        <v>60</v>
      </c>
      <c r="I3" s="1">
        <v>70</v>
      </c>
      <c r="J3" s="1">
        <v>80</v>
      </c>
      <c r="K3" s="1">
        <v>90</v>
      </c>
      <c r="L3" s="1">
        <v>100</v>
      </c>
      <c r="M3" s="1">
        <v>110</v>
      </c>
      <c r="N3" s="1">
        <v>120</v>
      </c>
    </row>
    <row r="4" spans="1:26">
      <c r="B4" s="1">
        <v>20170707</v>
      </c>
      <c r="C4" s="1">
        <v>0.5</v>
      </c>
      <c r="D4" s="1">
        <v>0.82</v>
      </c>
      <c r="E4" s="1">
        <v>0.77</v>
      </c>
      <c r="F4" s="1">
        <v>0.86</v>
      </c>
      <c r="G4" s="1">
        <v>0.51</v>
      </c>
      <c r="H4" s="1">
        <v>0.53</v>
      </c>
      <c r="I4" s="1">
        <v>0.53</v>
      </c>
      <c r="J4" s="1">
        <v>0.43</v>
      </c>
      <c r="K4" s="1">
        <v>0.19</v>
      </c>
      <c r="L4" s="1">
        <v>0.1</v>
      </c>
      <c r="M4" s="1">
        <v>0.28000000000000003</v>
      </c>
      <c r="N4" s="1">
        <v>0.21</v>
      </c>
    </row>
    <row r="5" spans="1:26">
      <c r="B5" s="1">
        <v>20170727</v>
      </c>
      <c r="C5" s="1">
        <v>0.75</v>
      </c>
      <c r="D5" s="1">
        <v>0.8</v>
      </c>
      <c r="E5" s="1">
        <v>0.9</v>
      </c>
      <c r="F5" s="1">
        <v>0.87</v>
      </c>
      <c r="G5" s="1">
        <v>0.93</v>
      </c>
      <c r="H5" s="1">
        <v>0.84</v>
      </c>
      <c r="I5" s="1">
        <v>0.82</v>
      </c>
      <c r="J5" s="1">
        <v>0.81</v>
      </c>
      <c r="K5" s="1">
        <v>0.78</v>
      </c>
      <c r="L5" s="1">
        <v>0.68</v>
      </c>
      <c r="M5" s="1">
        <v>0.52</v>
      </c>
      <c r="N5" s="1">
        <v>0.45</v>
      </c>
    </row>
    <row r="6" spans="1:26">
      <c r="A6" s="1" t="s">
        <v>1</v>
      </c>
      <c r="B6" s="1">
        <v>20170729</v>
      </c>
      <c r="C6" s="1">
        <v>0.44</v>
      </c>
      <c r="D6" s="1">
        <v>0.7</v>
      </c>
      <c r="E6" s="1">
        <v>0.5</v>
      </c>
      <c r="F6" s="1">
        <v>0.88</v>
      </c>
      <c r="G6" s="1">
        <v>0.5</v>
      </c>
      <c r="H6" s="1">
        <v>0.27</v>
      </c>
      <c r="I6" s="1">
        <v>0</v>
      </c>
      <c r="J6" s="1">
        <v>0.5</v>
      </c>
      <c r="K6" s="1">
        <v>0.38</v>
      </c>
      <c r="L6" s="1">
        <v>0.5</v>
      </c>
      <c r="M6" s="1">
        <v>0.4</v>
      </c>
      <c r="N6" s="1">
        <v>0.28999999999999998</v>
      </c>
    </row>
    <row r="7" spans="1:26" ht="16.5" customHeight="1">
      <c r="A7" s="1" t="s">
        <v>2</v>
      </c>
      <c r="B7" s="1">
        <v>20170731</v>
      </c>
      <c r="C7" s="1">
        <v>0.15</v>
      </c>
      <c r="D7" s="1">
        <v>0.54</v>
      </c>
      <c r="E7" s="1">
        <v>0.57999999999999996</v>
      </c>
      <c r="F7" s="1">
        <v>0.73</v>
      </c>
      <c r="G7" s="1">
        <v>0.79</v>
      </c>
      <c r="H7" s="1">
        <v>0.7</v>
      </c>
      <c r="I7" s="1">
        <v>0.68</v>
      </c>
      <c r="J7" s="1">
        <v>0.3</v>
      </c>
      <c r="K7" s="1">
        <v>0.25</v>
      </c>
      <c r="L7" s="1">
        <v>0.18</v>
      </c>
      <c r="M7" s="1">
        <v>0.19</v>
      </c>
      <c r="N7" s="1">
        <v>-0.06</v>
      </c>
    </row>
    <row r="8" spans="1:26">
      <c r="B8" s="1">
        <v>20170731</v>
      </c>
      <c r="C8" s="1">
        <v>0.7</v>
      </c>
      <c r="D8" s="1">
        <v>0.69</v>
      </c>
      <c r="E8" s="1">
        <v>0.64</v>
      </c>
      <c r="F8" s="1">
        <v>0.79</v>
      </c>
      <c r="G8" s="1">
        <v>0.71</v>
      </c>
      <c r="H8" s="1">
        <v>0.67</v>
      </c>
      <c r="I8" s="1">
        <v>0.49</v>
      </c>
      <c r="J8" s="1">
        <v>0.49</v>
      </c>
      <c r="K8" s="1">
        <v>0.41</v>
      </c>
      <c r="L8" s="1">
        <v>0.23</v>
      </c>
      <c r="M8" s="1">
        <v>0.32</v>
      </c>
      <c r="N8" s="1">
        <v>0.31</v>
      </c>
    </row>
    <row r="9" spans="1:26">
      <c r="B9" s="1">
        <v>20170802</v>
      </c>
      <c r="C9" s="1">
        <v>0.55000000000000004</v>
      </c>
      <c r="D9" s="1">
        <v>0.66</v>
      </c>
      <c r="E9" s="1">
        <v>0.76</v>
      </c>
      <c r="F9" s="1">
        <v>0.85</v>
      </c>
      <c r="G9" s="1">
        <v>0.43</v>
      </c>
      <c r="H9" s="1">
        <v>0.39</v>
      </c>
      <c r="I9" s="1">
        <v>0.36</v>
      </c>
      <c r="J9" s="1">
        <v>0.28999999999999998</v>
      </c>
      <c r="K9" s="1">
        <v>0.18</v>
      </c>
      <c r="L9" s="1">
        <v>0.15</v>
      </c>
      <c r="M9" s="1">
        <v>-0.08</v>
      </c>
      <c r="N9" s="2">
        <v>-0.11</v>
      </c>
    </row>
    <row r="10" spans="1:26">
      <c r="A10" s="1" t="s">
        <v>90</v>
      </c>
      <c r="B10" s="1">
        <v>20170912</v>
      </c>
      <c r="C10" s="1">
        <v>0.66</v>
      </c>
      <c r="D10" s="1">
        <v>0.77</v>
      </c>
      <c r="E10" s="1">
        <v>0.72</v>
      </c>
      <c r="F10" s="1">
        <v>0.79</v>
      </c>
      <c r="G10" s="1">
        <v>0.78</v>
      </c>
      <c r="H10" s="1">
        <v>0.81</v>
      </c>
      <c r="I10" s="1">
        <v>0.69</v>
      </c>
      <c r="J10" s="1">
        <v>0.56000000000000005</v>
      </c>
      <c r="K10" s="1">
        <v>0.38</v>
      </c>
      <c r="L10" s="1">
        <v>0.5</v>
      </c>
      <c r="M10" s="1">
        <v>0.38</v>
      </c>
      <c r="N10" s="2">
        <v>0.37</v>
      </c>
    </row>
    <row r="11" spans="1:26">
      <c r="A11" s="1" t="s">
        <v>98</v>
      </c>
      <c r="B11" s="1">
        <v>20170926</v>
      </c>
      <c r="C11" s="1">
        <v>0</v>
      </c>
      <c r="D11" s="1">
        <v>0.75</v>
      </c>
      <c r="E11" s="1">
        <v>0.9</v>
      </c>
      <c r="F11" s="1">
        <v>0.81399999999999995</v>
      </c>
      <c r="G11" s="1">
        <v>0.86299999999999999</v>
      </c>
      <c r="H11" s="1">
        <v>0.78400000000000003</v>
      </c>
      <c r="I11" s="1">
        <v>0.84699999999999998</v>
      </c>
      <c r="J11" s="1">
        <v>0.85399999999999998</v>
      </c>
      <c r="K11" s="1">
        <v>0.622</v>
      </c>
      <c r="L11" s="1">
        <v>0.66200000000000003</v>
      </c>
      <c r="M11" s="1">
        <v>0.625</v>
      </c>
      <c r="N11" s="2">
        <v>0.67700000000000005</v>
      </c>
    </row>
    <row r="12" spans="1:26">
      <c r="A12" s="1" t="s">
        <v>99</v>
      </c>
      <c r="B12" s="1">
        <v>20170919</v>
      </c>
      <c r="C12" s="1">
        <v>0.69</v>
      </c>
      <c r="D12" s="1">
        <v>0.94</v>
      </c>
      <c r="E12" s="1">
        <v>0.86</v>
      </c>
      <c r="F12" s="1">
        <v>0.75</v>
      </c>
      <c r="G12" s="1">
        <v>0.83</v>
      </c>
      <c r="H12" s="1">
        <v>0.66</v>
      </c>
      <c r="I12" s="1">
        <v>0.56000000000000005</v>
      </c>
      <c r="J12" s="1">
        <v>0.43</v>
      </c>
      <c r="K12" s="1">
        <v>0.28999999999999998</v>
      </c>
      <c r="L12" s="1">
        <v>0.18</v>
      </c>
      <c r="M12" s="1">
        <v>0.09</v>
      </c>
      <c r="N12" s="2">
        <v>0.14000000000000001</v>
      </c>
    </row>
    <row r="13" spans="1:26">
      <c r="A13" s="1" t="s">
        <v>1</v>
      </c>
      <c r="B13" s="1">
        <v>20170913</v>
      </c>
      <c r="C13" s="1">
        <v>0.35</v>
      </c>
      <c r="D13" s="1">
        <v>0.52</v>
      </c>
      <c r="E13" s="1">
        <v>0.73</v>
      </c>
      <c r="F13" s="1">
        <v>0.73</v>
      </c>
      <c r="G13" s="1">
        <v>0.77</v>
      </c>
      <c r="H13" s="1">
        <v>0.52</v>
      </c>
      <c r="I13" s="1">
        <v>0.2</v>
      </c>
      <c r="J13" s="1">
        <v>0.2</v>
      </c>
      <c r="K13" s="1">
        <v>0.22</v>
      </c>
      <c r="L13" s="1">
        <v>0.27</v>
      </c>
      <c r="M13" s="1">
        <v>0.28000000000000003</v>
      </c>
      <c r="N13" s="2">
        <v>0.21</v>
      </c>
    </row>
    <row r="15" spans="1:26">
      <c r="C15" s="1">
        <f t="shared" ref="C15:N15" si="0">AVERAGE(C4:C14)</f>
        <v>0.47899999999999993</v>
      </c>
      <c r="D15" s="1">
        <f t="shared" si="0"/>
        <v>0.71899999999999997</v>
      </c>
      <c r="E15" s="1">
        <f t="shared" si="0"/>
        <v>0.7360000000000001</v>
      </c>
      <c r="F15" s="1">
        <f t="shared" si="0"/>
        <v>0.80640000000000001</v>
      </c>
      <c r="G15" s="1">
        <f t="shared" si="0"/>
        <v>0.71129999999999993</v>
      </c>
      <c r="H15" s="1">
        <f t="shared" si="0"/>
        <v>0.61739999999999995</v>
      </c>
      <c r="I15" s="1">
        <f t="shared" si="0"/>
        <v>0.51770000000000005</v>
      </c>
      <c r="J15" s="1">
        <f t="shared" si="0"/>
        <v>0.4864</v>
      </c>
      <c r="K15" s="1">
        <f t="shared" si="0"/>
        <v>0.37020000000000003</v>
      </c>
      <c r="L15" s="1">
        <f t="shared" si="0"/>
        <v>0.34520000000000001</v>
      </c>
      <c r="M15" s="1">
        <f t="shared" si="0"/>
        <v>0.30049999999999999</v>
      </c>
      <c r="N15" s="1">
        <f t="shared" si="0"/>
        <v>0.2487</v>
      </c>
      <c r="R15" s="1">
        <f t="shared" ref="R15:Z15" si="1">(F15-E15)/10</f>
        <v>7.0399999999999907E-3</v>
      </c>
      <c r="S15" s="1">
        <f t="shared" si="1"/>
        <v>-9.510000000000008E-3</v>
      </c>
      <c r="T15" s="1">
        <f t="shared" si="1"/>
        <v>-9.389999999999999E-3</v>
      </c>
      <c r="U15" s="1">
        <f t="shared" si="1"/>
        <v>-9.9699999999999893E-3</v>
      </c>
      <c r="V15" s="1">
        <f t="shared" si="1"/>
        <v>-3.1300000000000052E-3</v>
      </c>
      <c r="W15" s="1">
        <f t="shared" si="1"/>
        <v>-1.1619999999999997E-2</v>
      </c>
      <c r="X15" s="1">
        <f t="shared" si="1"/>
        <v>-2.5000000000000022E-3</v>
      </c>
      <c r="Y15" s="1">
        <f t="shared" si="1"/>
        <v>-4.4700000000000017E-3</v>
      </c>
      <c r="Z15" s="1">
        <f t="shared" si="1"/>
        <v>-5.1799999999999988E-3</v>
      </c>
    </row>
    <row r="17" spans="13:14">
      <c r="M17" t="s">
        <v>111</v>
      </c>
      <c r="N17">
        <f>(E15-N15)/2</f>
        <v>0.24365000000000003</v>
      </c>
    </row>
    <row r="18" spans="13:14">
      <c r="M18" t="s">
        <v>112</v>
      </c>
      <c r="N18">
        <f>E15-N17</f>
        <v>0.49235000000000007</v>
      </c>
    </row>
    <row r="33" customFormat="1" ht="16.5" customHeight="1"/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75"/>
  <sheetViews>
    <sheetView topLeftCell="D40" zoomScale="55" zoomScaleNormal="55" workbookViewId="0">
      <selection activeCell="AJ48" sqref="AJ48"/>
    </sheetView>
  </sheetViews>
  <sheetFormatPr defaultRowHeight="14.4"/>
  <cols>
    <col min="1" max="1" width="8.5546875" style="1" customWidth="1"/>
    <col min="2" max="2" width="10.21875" style="1" bestFit="1" customWidth="1"/>
    <col min="3" max="14" width="8.5546875" style="1" customWidth="1"/>
    <col min="15" max="17" width="8.5546875" style="1"/>
    <col min="18" max="18" width="10.21875" style="1" bestFit="1" customWidth="1"/>
    <col min="19" max="32" width="8.5546875" style="1"/>
  </cols>
  <sheetData>
    <row r="2" spans="1:31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R2" s="2" t="s">
        <v>0</v>
      </c>
      <c r="S2" s="1">
        <v>10</v>
      </c>
      <c r="T2" s="1">
        <v>20</v>
      </c>
      <c r="U2" s="1">
        <v>30</v>
      </c>
      <c r="V2" s="1">
        <v>40</v>
      </c>
      <c r="W2" s="1">
        <v>50</v>
      </c>
      <c r="X2" s="1">
        <v>60</v>
      </c>
      <c r="Y2" s="1">
        <v>70</v>
      </c>
      <c r="Z2" s="1">
        <v>80</v>
      </c>
      <c r="AA2" s="1">
        <v>90</v>
      </c>
      <c r="AB2" s="1">
        <v>100</v>
      </c>
      <c r="AC2" s="1">
        <v>110</v>
      </c>
      <c r="AD2" s="1">
        <v>120</v>
      </c>
    </row>
    <row r="3" spans="1:31">
      <c r="A3" s="1" t="s">
        <v>7</v>
      </c>
      <c r="B3" s="1">
        <v>20170811</v>
      </c>
      <c r="C3" s="1">
        <v>0.52</v>
      </c>
      <c r="D3" s="1">
        <v>0.7</v>
      </c>
      <c r="E3" s="1">
        <v>0.96</v>
      </c>
      <c r="F3" s="1">
        <v>0.91</v>
      </c>
      <c r="G3" s="1">
        <v>0.92</v>
      </c>
      <c r="H3" s="1">
        <v>0.92</v>
      </c>
      <c r="I3" s="1">
        <v>0.93</v>
      </c>
      <c r="J3" s="1">
        <v>0.96</v>
      </c>
      <c r="K3" s="1">
        <v>0.94</v>
      </c>
      <c r="L3" s="1">
        <v>0.94</v>
      </c>
      <c r="M3" s="1">
        <v>0.93</v>
      </c>
      <c r="N3" s="1">
        <v>0.93</v>
      </c>
      <c r="O3" s="1" t="s">
        <v>15</v>
      </c>
      <c r="P3" s="1" t="s">
        <v>59</v>
      </c>
      <c r="R3" s="1">
        <v>20170818</v>
      </c>
      <c r="S3" s="1">
        <v>0.55000000000000004</v>
      </c>
      <c r="T3" s="1">
        <v>0.85</v>
      </c>
      <c r="U3" s="1">
        <v>0.83</v>
      </c>
      <c r="V3" s="1">
        <v>0.94</v>
      </c>
      <c r="W3" s="1">
        <v>0.95</v>
      </c>
      <c r="X3" s="1">
        <v>0.92</v>
      </c>
      <c r="Y3" s="1">
        <v>0.91</v>
      </c>
      <c r="Z3" s="1">
        <v>0.91</v>
      </c>
      <c r="AA3" s="1">
        <v>0.77</v>
      </c>
      <c r="AB3" s="1">
        <v>0.73</v>
      </c>
      <c r="AC3" s="1">
        <v>0.77</v>
      </c>
      <c r="AD3" s="1">
        <v>0.72</v>
      </c>
      <c r="AE3" s="1" t="s">
        <v>18</v>
      </c>
    </row>
    <row r="4" spans="1:31">
      <c r="B4" s="1">
        <v>20170829</v>
      </c>
      <c r="P4" s="1" t="s">
        <v>60</v>
      </c>
    </row>
    <row r="10" spans="1:31">
      <c r="C10" s="1">
        <f>AVERAGE(C3:C9)</f>
        <v>0.52</v>
      </c>
      <c r="D10" s="1">
        <f t="shared" ref="D10:N10" si="0">AVERAGE(D3:D9)</f>
        <v>0.7</v>
      </c>
      <c r="E10" s="1">
        <f t="shared" si="0"/>
        <v>0.96</v>
      </c>
      <c r="F10" s="1">
        <f t="shared" si="0"/>
        <v>0.91</v>
      </c>
      <c r="G10" s="1">
        <f t="shared" si="0"/>
        <v>0.92</v>
      </c>
      <c r="H10" s="1">
        <f t="shared" si="0"/>
        <v>0.92</v>
      </c>
      <c r="I10" s="1">
        <f t="shared" si="0"/>
        <v>0.93</v>
      </c>
      <c r="J10" s="1">
        <f t="shared" si="0"/>
        <v>0.96</v>
      </c>
      <c r="K10" s="1">
        <f t="shared" si="0"/>
        <v>0.94</v>
      </c>
      <c r="L10" s="1">
        <f t="shared" si="0"/>
        <v>0.94</v>
      </c>
      <c r="M10" s="1">
        <f t="shared" si="0"/>
        <v>0.93</v>
      </c>
      <c r="N10" s="1">
        <f t="shared" si="0"/>
        <v>0.93</v>
      </c>
      <c r="S10" s="1">
        <f>AVERAGE(S3:S9)</f>
        <v>0.55000000000000004</v>
      </c>
      <c r="T10" s="1">
        <f t="shared" ref="T10:AD10" si="1">AVERAGE(T3:T9)</f>
        <v>0.85</v>
      </c>
      <c r="U10" s="1">
        <f t="shared" si="1"/>
        <v>0.83</v>
      </c>
      <c r="V10" s="1">
        <f t="shared" si="1"/>
        <v>0.94</v>
      </c>
      <c r="W10" s="1">
        <f t="shared" si="1"/>
        <v>0.95</v>
      </c>
      <c r="X10" s="1">
        <f t="shared" si="1"/>
        <v>0.92</v>
      </c>
      <c r="Y10" s="1">
        <f t="shared" si="1"/>
        <v>0.91</v>
      </c>
      <c r="Z10" s="1">
        <f t="shared" si="1"/>
        <v>0.91</v>
      </c>
      <c r="AA10" s="1">
        <f t="shared" si="1"/>
        <v>0.77</v>
      </c>
      <c r="AB10" s="1">
        <f t="shared" si="1"/>
        <v>0.73</v>
      </c>
      <c r="AC10" s="1">
        <f t="shared" si="1"/>
        <v>0.77</v>
      </c>
      <c r="AD10" s="1">
        <f t="shared" si="1"/>
        <v>0.72</v>
      </c>
    </row>
    <row r="33" spans="2:31">
      <c r="B33" s="2" t="s">
        <v>0</v>
      </c>
      <c r="C33" s="1">
        <v>10</v>
      </c>
      <c r="D33" s="1">
        <v>20</v>
      </c>
      <c r="E33" s="1">
        <v>30</v>
      </c>
      <c r="F33" s="1">
        <v>40</v>
      </c>
      <c r="G33" s="1">
        <v>50</v>
      </c>
      <c r="H33" s="1">
        <v>60</v>
      </c>
      <c r="I33" s="1">
        <v>70</v>
      </c>
      <c r="J33" s="1">
        <v>80</v>
      </c>
      <c r="K33" s="1">
        <v>90</v>
      </c>
      <c r="L33" s="1">
        <v>100</v>
      </c>
      <c r="M33" s="1">
        <v>110</v>
      </c>
      <c r="N33" s="1">
        <v>120</v>
      </c>
      <c r="R33" s="2" t="s">
        <v>0</v>
      </c>
      <c r="S33" s="1">
        <v>10</v>
      </c>
      <c r="T33" s="1">
        <v>20</v>
      </c>
      <c r="U33" s="1">
        <v>30</v>
      </c>
      <c r="V33" s="1">
        <v>40</v>
      </c>
      <c r="W33" s="1">
        <v>50</v>
      </c>
      <c r="X33" s="1">
        <v>60</v>
      </c>
      <c r="Y33" s="1">
        <v>70</v>
      </c>
      <c r="Z33" s="1">
        <v>80</v>
      </c>
      <c r="AA33" s="1">
        <v>90</v>
      </c>
      <c r="AB33" s="1">
        <v>100</v>
      </c>
      <c r="AC33" s="1">
        <v>110</v>
      </c>
      <c r="AD33" s="1">
        <v>120</v>
      </c>
    </row>
    <row r="34" spans="2:31">
      <c r="B34" s="1">
        <v>20170822</v>
      </c>
      <c r="C34" s="1">
        <v>-0.5</v>
      </c>
      <c r="D34" s="1">
        <v>0</v>
      </c>
      <c r="E34" s="1">
        <v>0.4</v>
      </c>
      <c r="F34" s="1">
        <v>0.5</v>
      </c>
      <c r="G34" s="1">
        <v>0.11</v>
      </c>
      <c r="H34" s="1">
        <v>0.09</v>
      </c>
      <c r="I34" s="1">
        <v>0.18</v>
      </c>
      <c r="J34" s="1">
        <v>0.13</v>
      </c>
      <c r="K34" s="1">
        <v>0.13</v>
      </c>
      <c r="L34" s="1">
        <v>-0.05</v>
      </c>
      <c r="M34" s="1">
        <v>-0.06</v>
      </c>
      <c r="N34" s="1">
        <v>-0.35</v>
      </c>
      <c r="O34" s="1" t="s">
        <v>28</v>
      </c>
      <c r="Q34" s="1" t="s">
        <v>52</v>
      </c>
      <c r="R34" s="1">
        <v>20170828</v>
      </c>
      <c r="S34" s="1">
        <v>0.5</v>
      </c>
      <c r="T34" s="1">
        <v>0.5</v>
      </c>
      <c r="U34" s="1">
        <v>-0.5</v>
      </c>
      <c r="V34" s="1">
        <v>-0.47</v>
      </c>
      <c r="W34" s="1">
        <v>-0.47</v>
      </c>
      <c r="X34" s="1">
        <v>-0.7</v>
      </c>
      <c r="Y34" s="1">
        <v>-0.56000000000000005</v>
      </c>
      <c r="Z34" s="1">
        <v>-0.45</v>
      </c>
      <c r="AA34" s="1">
        <v>-0.19</v>
      </c>
      <c r="AB34" s="1">
        <v>-0.28000000000000003</v>
      </c>
      <c r="AC34" s="1">
        <v>-0.19</v>
      </c>
      <c r="AD34" s="1">
        <v>-0.38</v>
      </c>
      <c r="AE34" s="1" t="s">
        <v>54</v>
      </c>
    </row>
    <row r="44" spans="2:31">
      <c r="C44" s="1">
        <f>AVERAGE(C34:C43)</f>
        <v>-0.5</v>
      </c>
      <c r="D44" s="1">
        <f t="shared" ref="D44:N44" si="2">AVERAGE(D34:D43)</f>
        <v>0</v>
      </c>
      <c r="E44" s="1">
        <f t="shared" si="2"/>
        <v>0.4</v>
      </c>
      <c r="F44" s="1">
        <f t="shared" si="2"/>
        <v>0.5</v>
      </c>
      <c r="G44" s="1">
        <f t="shared" si="2"/>
        <v>0.11</v>
      </c>
      <c r="H44" s="1">
        <f t="shared" si="2"/>
        <v>0.09</v>
      </c>
      <c r="I44" s="1">
        <f t="shared" si="2"/>
        <v>0.18</v>
      </c>
      <c r="J44" s="1">
        <f t="shared" si="2"/>
        <v>0.13</v>
      </c>
      <c r="K44" s="1">
        <f t="shared" si="2"/>
        <v>0.13</v>
      </c>
      <c r="L44" s="1">
        <f t="shared" si="2"/>
        <v>-0.05</v>
      </c>
      <c r="M44" s="1">
        <f t="shared" si="2"/>
        <v>-0.06</v>
      </c>
      <c r="N44" s="1">
        <f t="shared" si="2"/>
        <v>-0.35</v>
      </c>
      <c r="S44" s="1">
        <f>AVERAGE(S34:S43)</f>
        <v>0.5</v>
      </c>
      <c r="T44" s="1">
        <f t="shared" ref="T44:AD44" si="3">AVERAGE(T34:T43)</f>
        <v>0.5</v>
      </c>
      <c r="U44" s="1">
        <f t="shared" si="3"/>
        <v>-0.5</v>
      </c>
      <c r="V44" s="1">
        <f t="shared" si="3"/>
        <v>-0.47</v>
      </c>
      <c r="W44" s="1">
        <f t="shared" si="3"/>
        <v>-0.47</v>
      </c>
      <c r="X44" s="1">
        <f t="shared" si="3"/>
        <v>-0.7</v>
      </c>
      <c r="Y44" s="1">
        <f t="shared" si="3"/>
        <v>-0.56000000000000005</v>
      </c>
      <c r="Z44" s="1">
        <f t="shared" si="3"/>
        <v>-0.45</v>
      </c>
      <c r="AA44" s="1">
        <f t="shared" si="3"/>
        <v>-0.19</v>
      </c>
      <c r="AB44" s="1">
        <f t="shared" si="3"/>
        <v>-0.28000000000000003</v>
      </c>
      <c r="AC44" s="1">
        <f t="shared" si="3"/>
        <v>-0.19</v>
      </c>
      <c r="AD44" s="1">
        <f t="shared" si="3"/>
        <v>-0.38</v>
      </c>
    </row>
    <row r="61" spans="1:32">
      <c r="B61" s="2" t="s">
        <v>0</v>
      </c>
      <c r="C61" s="1">
        <v>10</v>
      </c>
      <c r="D61" s="1">
        <v>20</v>
      </c>
      <c r="E61" s="1">
        <v>30</v>
      </c>
      <c r="F61" s="1">
        <v>40</v>
      </c>
      <c r="G61" s="1">
        <v>50</v>
      </c>
      <c r="H61" s="1">
        <v>60</v>
      </c>
      <c r="I61" s="1">
        <v>70</v>
      </c>
      <c r="J61" s="1">
        <v>80</v>
      </c>
      <c r="K61" s="1">
        <v>90</v>
      </c>
      <c r="L61" s="1">
        <v>100</v>
      </c>
      <c r="M61" s="1">
        <v>110</v>
      </c>
      <c r="N61" s="1">
        <v>120</v>
      </c>
      <c r="R61" s="2" t="s">
        <v>0</v>
      </c>
      <c r="S61" s="1">
        <v>10</v>
      </c>
      <c r="T61" s="1">
        <v>20</v>
      </c>
      <c r="U61" s="1">
        <v>30</v>
      </c>
      <c r="V61" s="1">
        <v>40</v>
      </c>
      <c r="W61" s="1">
        <v>50</v>
      </c>
      <c r="X61" s="1">
        <v>60</v>
      </c>
      <c r="Y61" s="1">
        <v>70</v>
      </c>
      <c r="Z61" s="1">
        <v>80</v>
      </c>
      <c r="AA61" s="1">
        <v>90</v>
      </c>
      <c r="AB61" s="1">
        <v>100</v>
      </c>
      <c r="AC61" s="1">
        <v>110</v>
      </c>
      <c r="AD61" s="1">
        <v>120</v>
      </c>
      <c r="AF61"/>
    </row>
    <row r="62" spans="1:32">
      <c r="A62" s="1" t="s">
        <v>79</v>
      </c>
      <c r="B62" s="1">
        <v>20170906</v>
      </c>
      <c r="C62" s="1">
        <v>0.75</v>
      </c>
      <c r="D62" s="1">
        <v>0.96</v>
      </c>
      <c r="E62" s="1">
        <v>0.84</v>
      </c>
      <c r="F62" s="1">
        <v>0.82</v>
      </c>
      <c r="G62" s="1">
        <v>0.8</v>
      </c>
      <c r="H62" s="1">
        <v>0.8</v>
      </c>
      <c r="I62" s="1">
        <v>0.88</v>
      </c>
      <c r="J62" s="1">
        <v>0.9</v>
      </c>
      <c r="K62" s="1">
        <v>0.89</v>
      </c>
      <c r="L62" s="1">
        <v>0.92</v>
      </c>
      <c r="M62" s="1">
        <v>0.89</v>
      </c>
      <c r="N62" s="1">
        <v>0.86</v>
      </c>
      <c r="O62" s="1" t="s">
        <v>80</v>
      </c>
      <c r="Q62" s="1" t="s">
        <v>88</v>
      </c>
      <c r="R62" s="1">
        <v>20170907</v>
      </c>
      <c r="S62" s="1">
        <v>0.5</v>
      </c>
      <c r="T62" s="1">
        <v>0.75</v>
      </c>
      <c r="U62" s="1">
        <v>0.5</v>
      </c>
      <c r="V62" s="1">
        <v>0.62</v>
      </c>
      <c r="W62" s="1">
        <v>0.6</v>
      </c>
      <c r="X62" s="1">
        <v>0.62</v>
      </c>
      <c r="Y62" s="1">
        <v>0.77</v>
      </c>
      <c r="Z62" s="1">
        <v>0.78</v>
      </c>
      <c r="AA62" s="1">
        <v>0.75</v>
      </c>
      <c r="AB62" s="1">
        <v>0.56000000000000005</v>
      </c>
      <c r="AC62" s="1">
        <v>0.41</v>
      </c>
      <c r="AD62" s="1">
        <v>0.22</v>
      </c>
    </row>
    <row r="63" spans="1:32">
      <c r="A63" s="1" t="s">
        <v>82</v>
      </c>
      <c r="B63" s="1">
        <v>20170906</v>
      </c>
      <c r="C63" s="1">
        <v>0.96</v>
      </c>
      <c r="D63" s="1">
        <v>0.96</v>
      </c>
      <c r="E63" s="1">
        <v>0.96</v>
      </c>
      <c r="F63" s="1">
        <v>0.97</v>
      </c>
      <c r="G63" s="1">
        <v>0.97</v>
      </c>
      <c r="H63" s="1">
        <v>0.93</v>
      </c>
      <c r="I63" s="1">
        <v>0.89</v>
      </c>
      <c r="J63" s="1">
        <v>0.89</v>
      </c>
      <c r="K63" s="1">
        <v>0.91</v>
      </c>
      <c r="L63" s="1">
        <v>0.9</v>
      </c>
      <c r="M63" s="1">
        <v>0.9</v>
      </c>
      <c r="N63" s="1">
        <v>0.9</v>
      </c>
      <c r="Q63" s="1" t="s">
        <v>95</v>
      </c>
      <c r="R63" s="1">
        <v>20170911</v>
      </c>
      <c r="S63" s="1">
        <v>0.48</v>
      </c>
      <c r="T63" s="1">
        <v>0.64</v>
      </c>
      <c r="U63" s="1">
        <v>0.88</v>
      </c>
      <c r="V63" s="1">
        <v>0.91</v>
      </c>
      <c r="W63" s="1">
        <v>0.69</v>
      </c>
      <c r="X63" s="1">
        <v>0.61</v>
      </c>
      <c r="Y63" s="1">
        <v>0.57999999999999996</v>
      </c>
      <c r="Z63" s="1">
        <v>0.42</v>
      </c>
      <c r="AA63" s="1">
        <v>0.32</v>
      </c>
      <c r="AB63" s="1">
        <v>0.25</v>
      </c>
      <c r="AC63" s="1">
        <v>0.28000000000000003</v>
      </c>
      <c r="AD63" s="1">
        <v>0.14000000000000001</v>
      </c>
    </row>
    <row r="64" spans="1:32">
      <c r="Q64" s="1" t="s">
        <v>92</v>
      </c>
      <c r="R64" s="1">
        <v>20170912</v>
      </c>
      <c r="S64" s="1">
        <v>0.64</v>
      </c>
      <c r="T64" s="1">
        <v>0.79</v>
      </c>
      <c r="U64" s="1">
        <v>0.89</v>
      </c>
      <c r="V64" s="1">
        <v>0.9</v>
      </c>
      <c r="W64" s="1">
        <v>0.96</v>
      </c>
      <c r="X64" s="1">
        <v>0.86</v>
      </c>
      <c r="Y64" s="1">
        <v>0.82</v>
      </c>
      <c r="Z64" s="1">
        <v>0.77</v>
      </c>
      <c r="AA64" s="1">
        <v>0.72</v>
      </c>
      <c r="AB64" s="1">
        <v>0.62</v>
      </c>
      <c r="AC64" s="1">
        <v>0.56000000000000005</v>
      </c>
      <c r="AD64" s="1">
        <v>0.54</v>
      </c>
    </row>
    <row r="65" spans="3:45"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3:45">
      <c r="Q66" s="1" t="s">
        <v>4</v>
      </c>
      <c r="R66" s="1">
        <v>20170919</v>
      </c>
      <c r="S66" s="1">
        <v>0.66</v>
      </c>
      <c r="T66" s="1">
        <v>0.83</v>
      </c>
      <c r="U66" s="1">
        <v>0.84</v>
      </c>
      <c r="V66" s="1">
        <v>0.83</v>
      </c>
      <c r="W66" s="1">
        <v>0.82</v>
      </c>
      <c r="X66" s="1">
        <v>0.83</v>
      </c>
      <c r="Y66" s="1">
        <v>0.8</v>
      </c>
      <c r="Z66" s="1">
        <v>0.81</v>
      </c>
      <c r="AA66" s="1">
        <v>0.77</v>
      </c>
      <c r="AB66" s="1">
        <v>0.78</v>
      </c>
      <c r="AC66" s="1">
        <v>0.76</v>
      </c>
      <c r="AD66" s="1">
        <v>0.64</v>
      </c>
    </row>
    <row r="67" spans="3:45">
      <c r="Q67" s="1" t="s">
        <v>4</v>
      </c>
      <c r="R67" s="1">
        <v>20170915</v>
      </c>
      <c r="S67" s="1">
        <v>0.68</v>
      </c>
      <c r="T67" s="1">
        <v>0.82</v>
      </c>
      <c r="U67" s="1">
        <v>0.77</v>
      </c>
      <c r="V67" s="1">
        <v>0.92</v>
      </c>
      <c r="W67" s="1">
        <v>0.94</v>
      </c>
      <c r="X67" s="1">
        <v>0.89</v>
      </c>
      <c r="Y67" s="1">
        <v>0.82</v>
      </c>
      <c r="Z67" s="1">
        <v>0.83</v>
      </c>
      <c r="AA67" s="1">
        <v>0.69</v>
      </c>
      <c r="AB67" s="1">
        <v>0.78</v>
      </c>
      <c r="AC67" s="1">
        <v>0.64</v>
      </c>
      <c r="AD67" s="1">
        <v>0.6</v>
      </c>
    </row>
    <row r="68" spans="3:45" customForma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4</v>
      </c>
      <c r="R68" s="1">
        <v>20170913</v>
      </c>
      <c r="S68" s="1">
        <v>0.6</v>
      </c>
      <c r="T68" s="1">
        <v>0.83</v>
      </c>
      <c r="U68" s="1">
        <v>0.87</v>
      </c>
      <c r="V68" s="1">
        <v>0.74</v>
      </c>
      <c r="W68" s="1">
        <v>0.76</v>
      </c>
      <c r="X68" s="1">
        <v>0.61</v>
      </c>
      <c r="Y68" s="1">
        <v>0.54</v>
      </c>
      <c r="Z68" s="1">
        <v>0.46</v>
      </c>
      <c r="AA68" s="1">
        <v>0.45</v>
      </c>
      <c r="AB68" s="1">
        <v>0.35</v>
      </c>
      <c r="AC68" s="1">
        <v>0.26</v>
      </c>
      <c r="AD68" s="1">
        <v>0.16</v>
      </c>
    </row>
    <row r="69" spans="3:45" customForma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1</v>
      </c>
      <c r="R69" s="1">
        <v>20170914</v>
      </c>
      <c r="S69" s="1">
        <v>0.77</v>
      </c>
      <c r="T69" s="1">
        <v>0.81</v>
      </c>
      <c r="U69" s="1">
        <v>0.86</v>
      </c>
      <c r="V69" s="1">
        <v>0.94</v>
      </c>
      <c r="W69" s="1">
        <v>0.92</v>
      </c>
      <c r="X69" s="1">
        <v>0.9</v>
      </c>
      <c r="Y69" s="1">
        <v>0.91</v>
      </c>
      <c r="Z69" s="1">
        <v>0.97</v>
      </c>
      <c r="AA69" s="1">
        <v>0.74</v>
      </c>
      <c r="AB69" s="1">
        <v>0.68</v>
      </c>
      <c r="AC69" s="1">
        <v>0.52</v>
      </c>
      <c r="AD69" s="1">
        <v>0.35</v>
      </c>
    </row>
    <row r="70" spans="3:45" customForma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1</v>
      </c>
      <c r="R70" s="1">
        <v>20170913</v>
      </c>
      <c r="S70" s="1">
        <v>0.67</v>
      </c>
      <c r="T70" s="1">
        <v>0.66</v>
      </c>
      <c r="U70" s="1">
        <v>0.56000000000000005</v>
      </c>
      <c r="V70" s="1">
        <v>0.35</v>
      </c>
      <c r="W70" s="1">
        <v>0.28999999999999998</v>
      </c>
      <c r="X70" s="1">
        <v>0.42</v>
      </c>
      <c r="Y70" s="1">
        <v>0.37</v>
      </c>
      <c r="Z70" s="1">
        <v>0.47</v>
      </c>
      <c r="AA70" s="1">
        <v>0.23</v>
      </c>
      <c r="AB70" s="1">
        <v>0.26</v>
      </c>
      <c r="AC70" s="1">
        <v>0.28999999999999998</v>
      </c>
      <c r="AD70" s="1">
        <v>0.1</v>
      </c>
    </row>
    <row r="71" spans="3:45" customFormat="1">
      <c r="C71" s="1">
        <f>AVERAGE(C62:C68)</f>
        <v>0.85499999999999998</v>
      </c>
      <c r="D71" s="1">
        <f t="shared" ref="D71:N71" si="4">AVERAGE(D62:D68)</f>
        <v>0.96</v>
      </c>
      <c r="E71" s="1">
        <f t="shared" si="4"/>
        <v>0.89999999999999991</v>
      </c>
      <c r="F71" s="1">
        <f t="shared" si="4"/>
        <v>0.89500000000000002</v>
      </c>
      <c r="G71" s="1">
        <f t="shared" si="4"/>
        <v>0.88500000000000001</v>
      </c>
      <c r="H71" s="1">
        <f t="shared" si="4"/>
        <v>0.86499999999999999</v>
      </c>
      <c r="I71" s="1">
        <f t="shared" si="4"/>
        <v>0.88500000000000001</v>
      </c>
      <c r="J71" s="1">
        <f t="shared" si="4"/>
        <v>0.89500000000000002</v>
      </c>
      <c r="K71" s="1">
        <f t="shared" si="4"/>
        <v>0.9</v>
      </c>
      <c r="L71" s="1">
        <f t="shared" si="4"/>
        <v>0.91</v>
      </c>
      <c r="M71" s="1">
        <f t="shared" si="4"/>
        <v>0.89500000000000002</v>
      </c>
      <c r="N71" s="1">
        <f t="shared" si="4"/>
        <v>0.88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3:45" customForma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f t="shared" ref="S72:AD72" si="5">AVERAGE(S62:S71)</f>
        <v>0.625</v>
      </c>
      <c r="T72" s="1">
        <f t="shared" si="5"/>
        <v>0.7662500000000001</v>
      </c>
      <c r="U72" s="1">
        <f t="shared" si="5"/>
        <v>0.77124999999999999</v>
      </c>
      <c r="V72" s="1">
        <f t="shared" si="5"/>
        <v>0.77625000000000011</v>
      </c>
      <c r="W72" s="1">
        <f t="shared" si="5"/>
        <v>0.74749999999999994</v>
      </c>
      <c r="X72" s="1">
        <f t="shared" si="5"/>
        <v>0.71750000000000003</v>
      </c>
      <c r="Y72" s="1">
        <f t="shared" si="5"/>
        <v>0.70125000000000004</v>
      </c>
      <c r="Z72" s="1">
        <f t="shared" si="5"/>
        <v>0.68874999999999997</v>
      </c>
      <c r="AA72" s="1">
        <f t="shared" si="5"/>
        <v>0.5837500000000001</v>
      </c>
      <c r="AB72" s="1">
        <f t="shared" si="5"/>
        <v>0.53500000000000003</v>
      </c>
      <c r="AC72" s="1">
        <f t="shared" si="5"/>
        <v>0.46500000000000002</v>
      </c>
      <c r="AD72" s="1">
        <f t="shared" si="5"/>
        <v>0.34375000000000006</v>
      </c>
      <c r="AH72" s="1"/>
      <c r="AI72" s="1"/>
      <c r="AJ72" s="1"/>
      <c r="AK72" s="1"/>
      <c r="AL72" s="1"/>
      <c r="AM72" s="1"/>
      <c r="AN72" s="1"/>
      <c r="AO72" s="1"/>
      <c r="AP72" s="1"/>
    </row>
    <row r="74" spans="3:45">
      <c r="AC74" t="s">
        <v>111</v>
      </c>
      <c r="AD74">
        <f>(U72-AD72)/2</f>
        <v>0.21374999999999997</v>
      </c>
      <c r="AE74"/>
    </row>
    <row r="75" spans="3:45">
      <c r="AC75" t="s">
        <v>112</v>
      </c>
      <c r="AD75">
        <f>U72-AD74</f>
        <v>0.5575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6"/>
  <sheetViews>
    <sheetView zoomScale="55" zoomScaleNormal="55" workbookViewId="0">
      <selection activeCell="AA49" sqref="AA49"/>
    </sheetView>
  </sheetViews>
  <sheetFormatPr defaultRowHeight="14.4"/>
  <cols>
    <col min="1" max="1" width="8.5546875" style="1"/>
    <col min="2" max="2" width="10.21875" style="1" bestFit="1" customWidth="1"/>
    <col min="3" max="15" width="8.5546875" style="1"/>
    <col min="17" max="17" width="8.5546875" style="1"/>
    <col min="18" max="18" width="10.21875" style="1" bestFit="1" customWidth="1"/>
    <col min="19" max="31" width="8.5546875" style="1"/>
    <col min="32" max="32" width="11.109375" customWidth="1"/>
    <col min="35" max="35" width="14.33203125" customWidth="1"/>
  </cols>
  <sheetData>
    <row r="2" spans="1:47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R2" s="2" t="s">
        <v>0</v>
      </c>
      <c r="S2" s="1">
        <v>10</v>
      </c>
      <c r="T2" s="1">
        <v>20</v>
      </c>
      <c r="U2" s="1">
        <v>30</v>
      </c>
      <c r="V2" s="1">
        <v>40</v>
      </c>
      <c r="W2" s="1">
        <v>50</v>
      </c>
      <c r="X2" s="1">
        <v>60</v>
      </c>
      <c r="Y2" s="1">
        <v>70</v>
      </c>
      <c r="Z2" s="1">
        <v>80</v>
      </c>
      <c r="AA2" s="1">
        <v>90</v>
      </c>
      <c r="AB2" s="1">
        <v>100</v>
      </c>
      <c r="AC2" s="1">
        <v>110</v>
      </c>
      <c r="AD2" s="1">
        <v>120</v>
      </c>
    </row>
    <row r="3" spans="1:47">
      <c r="B3" s="2">
        <v>20170707</v>
      </c>
      <c r="C3" s="1">
        <v>0.54</v>
      </c>
      <c r="D3" s="1">
        <v>0.51</v>
      </c>
      <c r="E3" s="1">
        <v>0.51</v>
      </c>
      <c r="F3" s="1">
        <v>0.48</v>
      </c>
      <c r="G3" s="1">
        <v>0.43</v>
      </c>
      <c r="H3" s="1">
        <v>0.13</v>
      </c>
      <c r="I3" s="1">
        <v>0.28999999999999998</v>
      </c>
      <c r="J3" s="1">
        <v>0.39</v>
      </c>
      <c r="K3" s="1">
        <v>0.22</v>
      </c>
      <c r="L3" s="1">
        <v>0.11</v>
      </c>
      <c r="M3" s="1">
        <v>0.16400000000000001</v>
      </c>
      <c r="N3" s="1">
        <v>0.18</v>
      </c>
      <c r="O3" s="1" t="s">
        <v>48</v>
      </c>
      <c r="AE3" s="1" t="s">
        <v>63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>
      <c r="A4" s="1" t="s">
        <v>7</v>
      </c>
      <c r="B4" s="1">
        <v>20170823</v>
      </c>
      <c r="C4" s="1">
        <v>0.21</v>
      </c>
      <c r="D4" s="1">
        <v>0.55000000000000004</v>
      </c>
      <c r="E4" s="1">
        <v>0</v>
      </c>
      <c r="F4" s="1">
        <v>0.12</v>
      </c>
      <c r="G4" s="1">
        <v>0.3</v>
      </c>
      <c r="H4" s="1">
        <v>-0.22</v>
      </c>
      <c r="I4" s="1">
        <v>-0.35</v>
      </c>
      <c r="J4" s="1">
        <v>-0.35</v>
      </c>
      <c r="K4" s="1">
        <v>-0.28999999999999998</v>
      </c>
      <c r="L4" s="1">
        <v>-0.21</v>
      </c>
      <c r="M4" s="1">
        <v>-0.26</v>
      </c>
      <c r="N4" s="1">
        <v>-0.24</v>
      </c>
      <c r="Q4" s="1" t="s">
        <v>78</v>
      </c>
      <c r="R4" s="1">
        <v>20170906</v>
      </c>
      <c r="S4" s="1">
        <v>0.5</v>
      </c>
      <c r="T4" s="1">
        <v>0.08</v>
      </c>
      <c r="U4" s="1">
        <v>0.14000000000000001</v>
      </c>
      <c r="V4" s="1">
        <v>0.17</v>
      </c>
      <c r="W4" s="1">
        <v>0.33</v>
      </c>
      <c r="X4" s="1">
        <v>0.25</v>
      </c>
      <c r="Y4" s="1">
        <v>0.13</v>
      </c>
      <c r="Z4" s="1">
        <v>0.3</v>
      </c>
      <c r="AA4" s="1">
        <v>0.23</v>
      </c>
      <c r="AB4" s="1">
        <v>0.33</v>
      </c>
      <c r="AC4" s="1">
        <v>0.02</v>
      </c>
      <c r="AD4" s="1">
        <v>0.16</v>
      </c>
    </row>
    <row r="5" spans="1:47">
      <c r="A5" s="1" t="s">
        <v>42</v>
      </c>
      <c r="B5" s="1">
        <v>20170824</v>
      </c>
      <c r="C5" s="1">
        <v>0.39</v>
      </c>
      <c r="D5" s="1">
        <v>0.24</v>
      </c>
      <c r="E5" s="1">
        <v>0.66</v>
      </c>
      <c r="F5" s="1">
        <v>0.69</v>
      </c>
      <c r="G5" s="1">
        <v>0.66</v>
      </c>
      <c r="H5" s="1">
        <v>0.73</v>
      </c>
      <c r="I5" s="1">
        <v>0.56999999999999995</v>
      </c>
      <c r="J5" s="1">
        <v>0.73</v>
      </c>
      <c r="K5" s="1">
        <v>0.61</v>
      </c>
      <c r="L5" s="1">
        <v>0.64</v>
      </c>
      <c r="M5" s="1">
        <v>0.61</v>
      </c>
      <c r="N5" s="1">
        <v>0.5</v>
      </c>
      <c r="Q5" s="1" t="s">
        <v>101</v>
      </c>
      <c r="R5" s="1">
        <v>20171031</v>
      </c>
      <c r="S5" s="1">
        <v>0.61</v>
      </c>
      <c r="T5" s="1">
        <v>0.64</v>
      </c>
      <c r="U5" s="1">
        <v>0.74</v>
      </c>
      <c r="V5" s="1">
        <v>0.85</v>
      </c>
      <c r="W5" s="1">
        <v>0.91</v>
      </c>
      <c r="X5" s="1">
        <v>1</v>
      </c>
      <c r="Y5" s="1">
        <v>0.56000000000000005</v>
      </c>
      <c r="Z5" s="1">
        <v>0.44</v>
      </c>
      <c r="AA5" s="1">
        <v>0.04</v>
      </c>
      <c r="AB5" s="1">
        <v>-0.09</v>
      </c>
      <c r="AC5" s="1">
        <v>-0.08</v>
      </c>
      <c r="AD5" s="1">
        <v>-0.16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>
      <c r="A6" s="1" t="s">
        <v>50</v>
      </c>
      <c r="B6" s="1">
        <v>20170828</v>
      </c>
      <c r="C6" s="1">
        <v>0.17</v>
      </c>
      <c r="D6" s="1">
        <v>7.0000000000000007E-2</v>
      </c>
      <c r="E6" s="1">
        <v>-0.21</v>
      </c>
      <c r="F6" s="1">
        <v>-0.36</v>
      </c>
      <c r="G6" s="1">
        <v>0.1</v>
      </c>
      <c r="H6" s="1">
        <v>-0.43</v>
      </c>
      <c r="I6" s="1">
        <v>-0.35</v>
      </c>
      <c r="J6" s="1">
        <v>-0.05</v>
      </c>
      <c r="K6" s="1">
        <v>-0.01</v>
      </c>
      <c r="L6" s="1">
        <v>-0.12</v>
      </c>
      <c r="M6" s="1">
        <v>-0.19</v>
      </c>
      <c r="N6" s="1">
        <v>-0.34</v>
      </c>
      <c r="X6" s="1">
        <v>0.432</v>
      </c>
      <c r="Y6" s="1">
        <v>0.46800000000000003</v>
      </c>
      <c r="Z6" s="1">
        <v>0.42</v>
      </c>
      <c r="AA6" s="1">
        <v>0.315</v>
      </c>
      <c r="AB6" s="1">
        <v>0.56299999999999994</v>
      </c>
      <c r="AC6" s="1">
        <v>0.309</v>
      </c>
      <c r="AD6" s="1">
        <v>0.13800000000000001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>
      <c r="Q7" s="1" t="s">
        <v>98</v>
      </c>
      <c r="R7" s="1">
        <v>20171013</v>
      </c>
      <c r="S7" s="1">
        <v>0</v>
      </c>
      <c r="T7" s="1">
        <v>0.83299999999999996</v>
      </c>
      <c r="U7" s="1">
        <v>0.75</v>
      </c>
      <c r="V7" s="1">
        <v>0.5</v>
      </c>
      <c r="W7" s="1">
        <v>0.72199999999999998</v>
      </c>
      <c r="X7" s="1">
        <v>0.5</v>
      </c>
      <c r="Y7" s="1">
        <v>0.57499999999999996</v>
      </c>
      <c r="Z7" s="1">
        <v>0.56799999999999995</v>
      </c>
      <c r="AA7" s="1">
        <v>0.27100000000000002</v>
      </c>
      <c r="AB7" s="1">
        <v>8.6999999999999994E-2</v>
      </c>
      <c r="AC7" s="1">
        <v>0.21099999999999999</v>
      </c>
      <c r="AD7" s="1">
        <v>0.433</v>
      </c>
      <c r="AH7" s="1"/>
      <c r="AI7" s="1"/>
      <c r="AJ7" s="1"/>
      <c r="AK7" s="1"/>
      <c r="AL7" s="1"/>
      <c r="AM7" s="1"/>
      <c r="AN7" s="1"/>
    </row>
    <row r="8" spans="1:47">
      <c r="Q8" s="1" t="s">
        <v>100</v>
      </c>
      <c r="R8" s="1">
        <v>20170914</v>
      </c>
      <c r="S8" s="1">
        <v>0.49</v>
      </c>
      <c r="T8" s="1">
        <v>0.28999999999999998</v>
      </c>
      <c r="U8" s="1">
        <v>0.32</v>
      </c>
      <c r="V8" s="1">
        <v>0.28999999999999998</v>
      </c>
      <c r="W8" s="1">
        <v>0.36</v>
      </c>
      <c r="X8" s="1">
        <v>0.4</v>
      </c>
      <c r="Y8" s="1">
        <v>0.25</v>
      </c>
      <c r="Z8" s="1">
        <v>0.23</v>
      </c>
      <c r="AA8" s="1">
        <v>0.14000000000000001</v>
      </c>
      <c r="AB8" s="1">
        <v>-0.28000000000000003</v>
      </c>
      <c r="AC8" s="1">
        <v>-0.22</v>
      </c>
      <c r="AD8" s="1">
        <v>-0.18</v>
      </c>
    </row>
    <row r="9" spans="1:47">
      <c r="Q9" s="1" t="s">
        <v>1</v>
      </c>
      <c r="R9" s="1">
        <v>20170911</v>
      </c>
      <c r="S9" s="1">
        <v>0.5</v>
      </c>
      <c r="T9" s="1">
        <v>0.5</v>
      </c>
      <c r="U9" s="1">
        <v>0.37</v>
      </c>
      <c r="V9" s="1">
        <v>0.33</v>
      </c>
      <c r="W9" s="1">
        <v>0.38</v>
      </c>
      <c r="X9" s="1">
        <v>0.23</v>
      </c>
      <c r="Y9" s="1">
        <v>0.39</v>
      </c>
      <c r="Z9" s="1">
        <v>0.48</v>
      </c>
      <c r="AA9" s="1">
        <v>0.25</v>
      </c>
      <c r="AB9" s="1">
        <v>0.26</v>
      </c>
      <c r="AC9" s="1">
        <v>0.15</v>
      </c>
      <c r="AD9" s="1">
        <v>-0.16</v>
      </c>
    </row>
    <row r="10" spans="1:47">
      <c r="Q10" s="1" t="s">
        <v>99</v>
      </c>
      <c r="R10" s="1">
        <v>20171031</v>
      </c>
      <c r="U10" s="1">
        <v>0.75</v>
      </c>
      <c r="V10" s="1">
        <v>0.78</v>
      </c>
      <c r="W10" s="1">
        <v>0.56000000000000005</v>
      </c>
      <c r="X10" s="1">
        <v>0.53</v>
      </c>
      <c r="Y10" s="1">
        <v>0.5</v>
      </c>
      <c r="Z10" s="1">
        <v>0.4</v>
      </c>
      <c r="AA10" s="1">
        <v>0.5</v>
      </c>
      <c r="AB10" s="1">
        <v>0.26</v>
      </c>
      <c r="AC10" s="1">
        <v>0.3</v>
      </c>
      <c r="AD10" s="1">
        <v>0.5</v>
      </c>
    </row>
    <row r="11" spans="1:47">
      <c r="Q11" s="1" t="s">
        <v>101</v>
      </c>
      <c r="R11" s="1">
        <v>20171116</v>
      </c>
      <c r="W11" s="1">
        <v>0.42</v>
      </c>
      <c r="X11" s="1">
        <v>0.3</v>
      </c>
      <c r="Y11" s="1">
        <v>0.1</v>
      </c>
      <c r="Z11" s="1">
        <v>0.14000000000000001</v>
      </c>
      <c r="AA11" s="1">
        <v>0.13</v>
      </c>
      <c r="AB11" s="1">
        <v>-0.05</v>
      </c>
      <c r="AC11" s="1">
        <v>0.01</v>
      </c>
      <c r="AD11" s="1">
        <v>-7.0000000000000007E-2</v>
      </c>
    </row>
    <row r="12" spans="1:47">
      <c r="Q12" s="1" t="s">
        <v>98</v>
      </c>
      <c r="R12" s="1">
        <v>20171114</v>
      </c>
      <c r="Y12" s="1">
        <v>0.58699999999999997</v>
      </c>
      <c r="Z12" s="1">
        <v>0.56200000000000006</v>
      </c>
      <c r="AA12" s="1">
        <v>0.44900000000000001</v>
      </c>
      <c r="AB12" s="1">
        <v>0.63400000000000001</v>
      </c>
      <c r="AC12" s="1">
        <v>0.35399999999999998</v>
      </c>
      <c r="AD12" s="1">
        <v>0.39</v>
      </c>
    </row>
    <row r="13" spans="1:47">
      <c r="Q13" s="1" t="s">
        <v>99</v>
      </c>
      <c r="R13" s="1">
        <v>20171115</v>
      </c>
      <c r="U13" s="1">
        <v>0.5</v>
      </c>
      <c r="V13" s="1">
        <v>0.4</v>
      </c>
      <c r="W13" s="1">
        <v>0.34</v>
      </c>
      <c r="X13" s="1">
        <v>0.28000000000000003</v>
      </c>
      <c r="Y13" s="1">
        <v>0.11</v>
      </c>
      <c r="Z13" s="1">
        <v>0.17</v>
      </c>
      <c r="AA13" s="1">
        <v>-0.03</v>
      </c>
      <c r="AB13" s="1">
        <v>-0.16</v>
      </c>
      <c r="AC13" s="1">
        <v>-0.1</v>
      </c>
      <c r="AD13" s="1">
        <v>-0.22</v>
      </c>
    </row>
    <row r="14" spans="1:47">
      <c r="Q14" s="1" t="s">
        <v>99</v>
      </c>
      <c r="R14" s="1">
        <v>20171114</v>
      </c>
      <c r="U14" s="1">
        <v>0.59</v>
      </c>
      <c r="V14" s="1">
        <v>0.17100000000000001</v>
      </c>
      <c r="W14" s="1">
        <v>0.5</v>
      </c>
      <c r="X14" s="1">
        <v>0.56000000000000005</v>
      </c>
      <c r="Y14" s="1">
        <v>0.32</v>
      </c>
      <c r="Z14" s="1">
        <v>0.17</v>
      </c>
      <c r="AA14" s="1">
        <v>0.04</v>
      </c>
      <c r="AB14" s="1">
        <v>0.06</v>
      </c>
      <c r="AC14" s="1">
        <v>-0.03</v>
      </c>
      <c r="AD14" s="1">
        <v>-0.05</v>
      </c>
    </row>
    <row r="15" spans="1:47">
      <c r="Q15" s="1" t="s">
        <v>99</v>
      </c>
      <c r="R15" s="1">
        <v>20171113</v>
      </c>
      <c r="U15" s="1">
        <v>0.36</v>
      </c>
      <c r="V15" s="1">
        <v>0.39</v>
      </c>
      <c r="W15" s="1">
        <v>0.59</v>
      </c>
      <c r="X15" s="1">
        <v>0.74</v>
      </c>
      <c r="Y15" s="1">
        <v>0.5</v>
      </c>
      <c r="Z15" s="1">
        <v>0.41</v>
      </c>
      <c r="AA15" s="1">
        <v>0.17</v>
      </c>
      <c r="AB15" s="1">
        <v>0.17</v>
      </c>
      <c r="AC15" s="1">
        <v>0.03</v>
      </c>
      <c r="AD15" s="1">
        <v>-0.1</v>
      </c>
    </row>
    <row r="17" spans="3:47"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3:47"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3:47"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3" spans="3:47">
      <c r="C23" s="1">
        <f>AVERAGE(C3:C22)</f>
        <v>0.32750000000000001</v>
      </c>
      <c r="D23" s="1">
        <f t="shared" ref="D23:N23" si="0">AVERAGE(D3:D22)</f>
        <v>0.34250000000000003</v>
      </c>
      <c r="E23" s="1">
        <f t="shared" si="0"/>
        <v>0.24</v>
      </c>
      <c r="F23" s="1">
        <f t="shared" si="0"/>
        <v>0.23250000000000001</v>
      </c>
      <c r="G23" s="1">
        <f t="shared" si="0"/>
        <v>0.37250000000000005</v>
      </c>
      <c r="H23" s="1">
        <f t="shared" si="0"/>
        <v>5.2500000000000005E-2</v>
      </c>
      <c r="I23" s="1">
        <f t="shared" si="0"/>
        <v>4.0000000000000008E-2</v>
      </c>
      <c r="J23" s="1">
        <f t="shared" si="0"/>
        <v>0.18</v>
      </c>
      <c r="K23" s="1">
        <f t="shared" si="0"/>
        <v>0.13250000000000001</v>
      </c>
      <c r="L23" s="1">
        <f t="shared" si="0"/>
        <v>0.10500000000000001</v>
      </c>
      <c r="M23" s="1">
        <f t="shared" si="0"/>
        <v>8.1000000000000003E-2</v>
      </c>
      <c r="N23" s="1">
        <f t="shared" si="0"/>
        <v>2.4999999999999994E-2</v>
      </c>
      <c r="S23" s="1">
        <f>AVERAGE(S3:S22)</f>
        <v>0.41999999999999993</v>
      </c>
      <c r="T23" s="1">
        <f t="shared" ref="T23:AD23" si="1">AVERAGE(T3:T22)</f>
        <v>0.46860000000000002</v>
      </c>
      <c r="U23" s="1">
        <f t="shared" si="1"/>
        <v>0.50222222222222224</v>
      </c>
      <c r="V23" s="1">
        <f t="shared" si="1"/>
        <v>0.43122222222222217</v>
      </c>
      <c r="W23" s="1">
        <f t="shared" si="1"/>
        <v>0.51119999999999999</v>
      </c>
      <c r="X23" s="1">
        <f t="shared" si="1"/>
        <v>0.47472727272727266</v>
      </c>
      <c r="Y23" s="1">
        <f t="shared" si="1"/>
        <v>0.3741666666666667</v>
      </c>
      <c r="Z23" s="1">
        <f t="shared" si="1"/>
        <v>0.35749999999999998</v>
      </c>
      <c r="AA23" s="1">
        <f t="shared" si="1"/>
        <v>0.20874999999999999</v>
      </c>
      <c r="AB23" s="1">
        <f t="shared" si="1"/>
        <v>0.14866666666666667</v>
      </c>
      <c r="AC23" s="1">
        <f t="shared" si="1"/>
        <v>7.9499999999999987E-2</v>
      </c>
      <c r="AD23" s="1">
        <f t="shared" si="1"/>
        <v>5.6750000000000016E-2</v>
      </c>
      <c r="AH23" s="1">
        <f t="shared" ref="AH23:AP23" si="2">(V23-U23)/10</f>
        <v>-7.1000000000000065E-3</v>
      </c>
      <c r="AI23" s="1">
        <f t="shared" si="2"/>
        <v>7.9977777777777807E-3</v>
      </c>
      <c r="AJ23" s="1">
        <f t="shared" si="2"/>
        <v>-3.6472727272727325E-3</v>
      </c>
      <c r="AK23" s="1">
        <f t="shared" si="2"/>
        <v>-1.0056060606060596E-2</v>
      </c>
      <c r="AL23" s="1">
        <f t="shared" si="2"/>
        <v>-1.6666666666666718E-3</v>
      </c>
      <c r="AM23" s="1">
        <f t="shared" si="2"/>
        <v>-1.4874999999999999E-2</v>
      </c>
      <c r="AN23" s="1">
        <f t="shared" si="2"/>
        <v>-6.0083333333333325E-3</v>
      </c>
      <c r="AO23" s="1">
        <f t="shared" si="2"/>
        <v>-6.9166666666666682E-3</v>
      </c>
      <c r="AP23" s="1">
        <f t="shared" si="2"/>
        <v>-2.2749999999999971E-3</v>
      </c>
    </row>
    <row r="24" spans="3:47">
      <c r="S24" s="1">
        <f>STDEV(S4:S15)/SQRT(COUNT(S4:S15))</f>
        <v>0.10728466805653089</v>
      </c>
      <c r="T24" s="1">
        <f t="shared" ref="T24:AD24" si="3">STDEV(T4:T15)/SQRT(COUNT(T4:T15))</f>
        <v>0.13154071613002569</v>
      </c>
      <c r="U24" s="1">
        <f t="shared" si="3"/>
        <v>7.351828528743666E-2</v>
      </c>
      <c r="V24" s="1">
        <f t="shared" si="3"/>
        <v>8.0843431977045424E-2</v>
      </c>
      <c r="W24" s="1">
        <f t="shared" si="3"/>
        <v>5.9882254837676667E-2</v>
      </c>
      <c r="X24" s="1">
        <f t="shared" si="3"/>
        <v>7.0291482855204243E-2</v>
      </c>
      <c r="Y24" s="1">
        <f t="shared" si="3"/>
        <v>5.3922620391622211E-2</v>
      </c>
      <c r="Z24" s="1">
        <f t="shared" si="3"/>
        <v>4.3831028859805367E-2</v>
      </c>
      <c r="AA24" s="1">
        <f t="shared" si="3"/>
        <v>4.6567664193996786E-2</v>
      </c>
      <c r="AB24" s="1">
        <f t="shared" si="3"/>
        <v>8.0362467997357218E-2</v>
      </c>
      <c r="AC24" s="1">
        <f t="shared" si="3"/>
        <v>5.2877431171273137E-2</v>
      </c>
      <c r="AD24" s="1">
        <f t="shared" si="3"/>
        <v>7.5125463241651494E-2</v>
      </c>
    </row>
    <row r="25" spans="3:47">
      <c r="AC25" t="s">
        <v>111</v>
      </c>
      <c r="AD25">
        <f>(U23-AD23)/2</f>
        <v>0.22273611111111111</v>
      </c>
      <c r="AE25"/>
      <c r="AG25" t="s">
        <v>104</v>
      </c>
      <c r="AH25">
        <f>(V23-U23)/($AD$23-$U$23)</f>
        <v>0.15938143044210279</v>
      </c>
      <c r="AI25">
        <f t="shared" ref="AI25:AP25" si="4">(W23-V23)/($AD$23-$U$23)</f>
        <v>-0.17953482571553292</v>
      </c>
      <c r="AJ25">
        <f t="shared" si="4"/>
        <v>8.1874302040168587E-2</v>
      </c>
      <c r="AK25">
        <f t="shared" si="4"/>
        <v>0.22573934140935428</v>
      </c>
      <c r="AL25">
        <f t="shared" si="4"/>
        <v>3.7413481324437357E-2</v>
      </c>
      <c r="AM25">
        <f t="shared" si="4"/>
        <v>0.33391532082060232</v>
      </c>
      <c r="AN25">
        <f t="shared" si="4"/>
        <v>0.13487560017459621</v>
      </c>
      <c r="AO25">
        <f t="shared" si="4"/>
        <v>0.15526594749641459</v>
      </c>
      <c r="AP25">
        <f t="shared" si="4"/>
        <v>5.1069402007856771E-2</v>
      </c>
    </row>
    <row r="26" spans="3:47">
      <c r="AC26" t="s">
        <v>112</v>
      </c>
      <c r="AD26">
        <f>U23-AD25</f>
        <v>0.2794861111111111</v>
      </c>
    </row>
  </sheetData>
  <phoneticPr fontId="1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0"/>
  <sheetViews>
    <sheetView topLeftCell="Q1" zoomScale="70" zoomScaleNormal="70" workbookViewId="0">
      <selection activeCell="AJ25" sqref="AJ25"/>
    </sheetView>
  </sheetViews>
  <sheetFormatPr defaultRowHeight="14.4"/>
  <cols>
    <col min="1" max="1" width="8.5546875" style="1"/>
    <col min="2" max="2" width="15" style="1" customWidth="1"/>
    <col min="3" max="15" width="8.5546875" style="1"/>
    <col min="17" max="17" width="8.5546875" style="1"/>
    <col min="18" max="18" width="10.21875" style="1" bestFit="1" customWidth="1"/>
    <col min="19" max="31" width="8.5546875" style="1"/>
  </cols>
  <sheetData>
    <row r="2" spans="1:31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R2" s="2" t="s">
        <v>0</v>
      </c>
      <c r="S2" s="1">
        <v>10</v>
      </c>
      <c r="T2" s="1">
        <v>20</v>
      </c>
      <c r="U2" s="1">
        <v>30</v>
      </c>
      <c r="V2" s="1">
        <v>40</v>
      </c>
      <c r="W2" s="1">
        <v>50</v>
      </c>
      <c r="X2" s="1">
        <v>60</v>
      </c>
      <c r="Y2" s="1">
        <v>70</v>
      </c>
      <c r="Z2" s="1">
        <v>80</v>
      </c>
      <c r="AA2" s="1">
        <v>90</v>
      </c>
      <c r="AB2" s="1">
        <v>100</v>
      </c>
      <c r="AC2" s="1">
        <v>110</v>
      </c>
      <c r="AD2" s="1">
        <v>120</v>
      </c>
    </row>
    <row r="3" spans="1:31">
      <c r="A3" s="1" t="s">
        <v>22</v>
      </c>
      <c r="B3" s="1">
        <v>20170818</v>
      </c>
      <c r="C3" s="1">
        <v>0.65</v>
      </c>
      <c r="D3" s="1">
        <v>0.73</v>
      </c>
      <c r="E3" s="1">
        <v>0.86</v>
      </c>
      <c r="F3" s="1">
        <v>0.83</v>
      </c>
      <c r="G3" s="1">
        <v>0.85</v>
      </c>
      <c r="H3" s="1">
        <v>0.9</v>
      </c>
      <c r="I3" s="1">
        <v>0.89</v>
      </c>
      <c r="J3" s="1">
        <v>0.9</v>
      </c>
      <c r="K3" s="1">
        <v>0.88</v>
      </c>
      <c r="L3" s="1">
        <v>0.88</v>
      </c>
      <c r="M3" s="1">
        <v>0.83</v>
      </c>
      <c r="N3" s="1">
        <v>0.85</v>
      </c>
      <c r="O3" s="1" t="s">
        <v>23</v>
      </c>
      <c r="Q3" s="1" t="s">
        <v>55</v>
      </c>
      <c r="R3" s="1">
        <v>20170828</v>
      </c>
      <c r="S3" s="1">
        <v>0.81</v>
      </c>
      <c r="T3" s="1">
        <v>0.94</v>
      </c>
      <c r="U3" s="1">
        <v>0.85</v>
      </c>
      <c r="V3" s="1">
        <v>0.87</v>
      </c>
      <c r="W3" s="1">
        <v>0.9</v>
      </c>
      <c r="X3" s="1">
        <v>0.84</v>
      </c>
      <c r="Y3" s="1">
        <v>0.81</v>
      </c>
      <c r="Z3" s="1">
        <v>0.92</v>
      </c>
      <c r="AA3" s="1">
        <v>0.71</v>
      </c>
      <c r="AB3" s="1">
        <v>0.61</v>
      </c>
      <c r="AC3" s="1">
        <v>0.42</v>
      </c>
      <c r="AD3" s="1">
        <v>0.32</v>
      </c>
      <c r="AE3" s="1" t="s">
        <v>56</v>
      </c>
    </row>
    <row r="4" spans="1:31">
      <c r="R4" s="1">
        <v>20170829</v>
      </c>
      <c r="S4" s="1">
        <v>0.83</v>
      </c>
      <c r="T4" s="1">
        <v>0.97</v>
      </c>
      <c r="U4" s="1">
        <v>0.97</v>
      </c>
      <c r="V4" s="1">
        <v>0.97</v>
      </c>
      <c r="W4" s="1">
        <v>0.92</v>
      </c>
      <c r="X4" s="1">
        <v>0.93</v>
      </c>
      <c r="Y4" s="1">
        <v>0.91</v>
      </c>
      <c r="Z4" s="1">
        <v>0.83</v>
      </c>
      <c r="AA4" s="1">
        <v>0.71</v>
      </c>
      <c r="AB4" s="1">
        <v>0.67</v>
      </c>
      <c r="AC4" s="1">
        <v>0.57999999999999996</v>
      </c>
      <c r="AD4" s="1">
        <v>0.48</v>
      </c>
    </row>
    <row r="5" spans="1:31">
      <c r="Q5" s="1" t="s">
        <v>65</v>
      </c>
      <c r="R5" s="1">
        <v>20170830</v>
      </c>
      <c r="S5" s="1">
        <v>0.72</v>
      </c>
      <c r="T5" s="1">
        <v>0.94</v>
      </c>
      <c r="U5" s="1">
        <v>0.94</v>
      </c>
      <c r="V5" s="1">
        <v>0.9</v>
      </c>
      <c r="W5" s="1">
        <v>0.97</v>
      </c>
      <c r="X5" s="1">
        <v>0.97</v>
      </c>
      <c r="Y5" s="1">
        <v>0.98</v>
      </c>
      <c r="Z5" s="1">
        <v>0.98</v>
      </c>
      <c r="AA5" s="1">
        <v>0.97</v>
      </c>
      <c r="AB5" s="1">
        <v>0.96</v>
      </c>
      <c r="AC5" s="1">
        <v>0.92</v>
      </c>
      <c r="AD5" s="1">
        <v>0.88</v>
      </c>
    </row>
    <row r="6" spans="1:31">
      <c r="Q6" s="1" t="s">
        <v>4</v>
      </c>
      <c r="R6" s="1">
        <v>20170901</v>
      </c>
      <c r="S6" s="1">
        <v>0.83</v>
      </c>
      <c r="T6" s="1">
        <v>0.96</v>
      </c>
      <c r="U6" s="1">
        <v>0.98</v>
      </c>
      <c r="V6" s="1">
        <v>0.92</v>
      </c>
      <c r="W6" s="1">
        <v>0.95</v>
      </c>
      <c r="X6" s="1">
        <v>0.96</v>
      </c>
      <c r="Y6" s="1">
        <v>0.89</v>
      </c>
      <c r="Z6" s="1">
        <v>0.89</v>
      </c>
      <c r="AA6" s="1">
        <v>0.81</v>
      </c>
      <c r="AB6" s="1">
        <v>0.78</v>
      </c>
      <c r="AC6" s="1">
        <v>0.67</v>
      </c>
      <c r="AD6" s="1">
        <v>0.86</v>
      </c>
    </row>
    <row r="7" spans="1:31">
      <c r="Q7" s="1" t="s">
        <v>73</v>
      </c>
      <c r="R7" s="1">
        <v>20170904</v>
      </c>
      <c r="S7" s="1">
        <v>0.92</v>
      </c>
      <c r="T7" s="1">
        <v>1</v>
      </c>
      <c r="U7" s="1">
        <v>0.97</v>
      </c>
      <c r="V7" s="1">
        <v>0.92</v>
      </c>
      <c r="W7" s="1">
        <v>0.81</v>
      </c>
      <c r="X7" s="1">
        <v>0.82</v>
      </c>
      <c r="Y7" s="1">
        <v>0.81</v>
      </c>
      <c r="Z7" s="1">
        <v>0.74</v>
      </c>
      <c r="AA7" s="1">
        <v>0.64</v>
      </c>
      <c r="AB7" s="1">
        <v>0.59</v>
      </c>
      <c r="AC7" s="1">
        <v>0.48</v>
      </c>
      <c r="AD7" s="1">
        <v>0.25</v>
      </c>
    </row>
    <row r="8" spans="1:31">
      <c r="Q8" s="1" t="s">
        <v>86</v>
      </c>
      <c r="R8" s="1">
        <v>20170905</v>
      </c>
      <c r="S8" s="1">
        <v>0.63</v>
      </c>
      <c r="T8" s="1">
        <v>0.91</v>
      </c>
      <c r="U8" s="1">
        <v>0.93</v>
      </c>
      <c r="V8" s="1">
        <v>0.91</v>
      </c>
      <c r="W8" s="1">
        <v>0.95</v>
      </c>
      <c r="X8" s="1">
        <v>0.87</v>
      </c>
      <c r="Y8" s="1">
        <v>0.93</v>
      </c>
      <c r="Z8" s="1">
        <v>0.9</v>
      </c>
      <c r="AA8" s="1">
        <v>0.81</v>
      </c>
      <c r="AB8" s="1">
        <v>0.69</v>
      </c>
      <c r="AC8" s="1">
        <v>0.55000000000000004</v>
      </c>
      <c r="AD8" s="1">
        <v>0.49</v>
      </c>
    </row>
    <row r="9" spans="1:31">
      <c r="Q9" s="1" t="s">
        <v>89</v>
      </c>
      <c r="R9" s="1">
        <v>20170906</v>
      </c>
      <c r="S9" s="1">
        <v>1</v>
      </c>
      <c r="T9" s="1">
        <v>0.88</v>
      </c>
      <c r="U9" s="1">
        <v>0.92</v>
      </c>
      <c r="V9" s="1">
        <v>0.93</v>
      </c>
      <c r="W9" s="1">
        <v>0.89</v>
      </c>
      <c r="X9" s="1">
        <v>0.92</v>
      </c>
      <c r="Y9" s="1">
        <v>0.89</v>
      </c>
      <c r="Z9" s="1">
        <v>0.85</v>
      </c>
      <c r="AA9" s="1">
        <v>0.89</v>
      </c>
      <c r="AB9" s="1">
        <v>0.81</v>
      </c>
      <c r="AC9" s="1">
        <v>0.8</v>
      </c>
      <c r="AD9" s="1">
        <v>0.73</v>
      </c>
    </row>
    <row r="10" spans="1:31">
      <c r="Q10" s="1" t="s">
        <v>98</v>
      </c>
      <c r="R10" s="1">
        <v>20170926</v>
      </c>
      <c r="S10" s="1">
        <v>0.75</v>
      </c>
      <c r="T10" s="1">
        <v>0.78600000000000003</v>
      </c>
      <c r="U10" s="1">
        <v>0.90400000000000003</v>
      </c>
      <c r="V10" s="1">
        <v>0.92900000000000005</v>
      </c>
      <c r="W10" s="1">
        <v>0.94099999999999995</v>
      </c>
      <c r="X10" s="1">
        <v>0.84799999999999998</v>
      </c>
      <c r="Y10" s="1">
        <v>0.85099999999999998</v>
      </c>
      <c r="Z10" s="1">
        <v>0.86399999999999999</v>
      </c>
      <c r="AA10" s="1">
        <v>0.83099999999999996</v>
      </c>
      <c r="AB10" s="1">
        <v>0.80900000000000005</v>
      </c>
      <c r="AC10" s="1">
        <v>0.80300000000000005</v>
      </c>
      <c r="AD10" s="1">
        <v>0.436</v>
      </c>
    </row>
    <row r="11" spans="1:31">
      <c r="Q11" s="1" t="s">
        <v>99</v>
      </c>
      <c r="R11" s="1">
        <v>20170919</v>
      </c>
      <c r="S11" s="1">
        <v>0.65</v>
      </c>
      <c r="T11" s="1">
        <v>0.81</v>
      </c>
      <c r="U11" s="1">
        <v>0.83</v>
      </c>
      <c r="V11" s="1">
        <v>0.88</v>
      </c>
      <c r="W11" s="1">
        <v>0.9</v>
      </c>
      <c r="X11" s="1">
        <v>0.93</v>
      </c>
      <c r="Y11" s="1">
        <v>0.88</v>
      </c>
      <c r="Z11" s="1">
        <v>0.83</v>
      </c>
      <c r="AA11" s="1">
        <v>0.76</v>
      </c>
      <c r="AB11" s="1">
        <v>0.76</v>
      </c>
      <c r="AC11" s="1">
        <v>0.67</v>
      </c>
      <c r="AD11" s="1">
        <v>0.59</v>
      </c>
    </row>
    <row r="12" spans="1:31">
      <c r="Q12" s="1" t="s">
        <v>99</v>
      </c>
      <c r="R12" s="1">
        <v>20170915</v>
      </c>
      <c r="S12" s="1">
        <v>0.8</v>
      </c>
      <c r="T12" s="1">
        <v>0.94</v>
      </c>
      <c r="U12" s="1">
        <v>0.93</v>
      </c>
      <c r="V12" s="1">
        <v>0.96</v>
      </c>
      <c r="W12" s="1">
        <v>0.97</v>
      </c>
      <c r="X12" s="1">
        <v>0.9</v>
      </c>
      <c r="Y12" s="1">
        <v>0.88</v>
      </c>
      <c r="Z12" s="1">
        <v>0.92</v>
      </c>
      <c r="AA12" s="1">
        <v>0.9</v>
      </c>
      <c r="AB12" s="1">
        <v>0.8</v>
      </c>
      <c r="AC12" s="1">
        <v>0.62</v>
      </c>
      <c r="AD12" s="1">
        <v>0.6</v>
      </c>
    </row>
    <row r="13" spans="1:31">
      <c r="Q13" s="1" t="s">
        <v>99</v>
      </c>
      <c r="R13" s="1">
        <v>20170911</v>
      </c>
      <c r="S13" s="1">
        <v>0.72</v>
      </c>
      <c r="T13" s="1">
        <v>0.97</v>
      </c>
      <c r="U13" s="1">
        <v>0.99</v>
      </c>
      <c r="V13" s="1">
        <v>0.97</v>
      </c>
      <c r="W13" s="1">
        <v>0.97</v>
      </c>
      <c r="X13" s="1">
        <v>0.95</v>
      </c>
      <c r="Y13" s="1">
        <v>0.81</v>
      </c>
      <c r="Z13" s="1">
        <v>0.79</v>
      </c>
      <c r="AA13" s="1">
        <v>0.75</v>
      </c>
      <c r="AB13" s="1">
        <v>0.79</v>
      </c>
      <c r="AC13" s="1">
        <v>0.72</v>
      </c>
      <c r="AD13" s="1">
        <v>0.69</v>
      </c>
    </row>
    <row r="14" spans="1:31">
      <c r="Q14" s="1" t="s">
        <v>1</v>
      </c>
      <c r="R14" s="1">
        <v>20190911</v>
      </c>
      <c r="S14" s="1">
        <v>0.52</v>
      </c>
      <c r="T14" s="1">
        <v>0.54</v>
      </c>
      <c r="U14" s="1">
        <v>0.75</v>
      </c>
      <c r="V14" s="1">
        <v>0.77</v>
      </c>
      <c r="W14" s="1">
        <v>0.82</v>
      </c>
      <c r="X14" s="1">
        <v>0.82</v>
      </c>
      <c r="Y14" s="1">
        <v>0.83</v>
      </c>
      <c r="Z14" s="1">
        <v>0.79</v>
      </c>
      <c r="AA14" s="1">
        <v>0.65</v>
      </c>
      <c r="AB14" s="1">
        <v>0.61</v>
      </c>
      <c r="AC14" s="1">
        <v>0.48</v>
      </c>
      <c r="AD14" s="1">
        <v>0.37</v>
      </c>
    </row>
    <row r="15" spans="1:31">
      <c r="Q15" s="1" t="s">
        <v>1</v>
      </c>
      <c r="R15" s="1">
        <v>20170908</v>
      </c>
      <c r="S15" s="1">
        <v>0.56000000000000005</v>
      </c>
      <c r="T15" s="1">
        <v>0.9</v>
      </c>
      <c r="U15" s="1">
        <v>0.91</v>
      </c>
      <c r="V15" s="1">
        <v>0.94</v>
      </c>
      <c r="W15" s="1">
        <v>0.79</v>
      </c>
      <c r="X15" s="1">
        <v>0.92</v>
      </c>
      <c r="Y15" s="1">
        <v>0.82</v>
      </c>
      <c r="Z15" s="1">
        <v>0.84</v>
      </c>
      <c r="AA15" s="1">
        <v>0.76</v>
      </c>
      <c r="AB15" s="1">
        <v>0.68</v>
      </c>
      <c r="AC15" s="1">
        <v>0.66</v>
      </c>
      <c r="AD15" s="1">
        <v>0.64</v>
      </c>
    </row>
    <row r="17" spans="3:42" customFormat="1">
      <c r="C17" s="1">
        <f>AVERAGE(C3:C16)</f>
        <v>0.65</v>
      </c>
      <c r="D17" s="1">
        <f t="shared" ref="D17:N17" si="0">AVERAGE(D3:D16)</f>
        <v>0.73</v>
      </c>
      <c r="E17" s="1">
        <f t="shared" si="0"/>
        <v>0.86</v>
      </c>
      <c r="F17" s="1">
        <f t="shared" si="0"/>
        <v>0.83</v>
      </c>
      <c r="G17" s="1">
        <f t="shared" si="0"/>
        <v>0.85</v>
      </c>
      <c r="H17" s="1">
        <f t="shared" si="0"/>
        <v>0.9</v>
      </c>
      <c r="I17" s="1">
        <f t="shared" si="0"/>
        <v>0.89</v>
      </c>
      <c r="J17" s="1">
        <f t="shared" si="0"/>
        <v>0.9</v>
      </c>
      <c r="K17" s="1">
        <f t="shared" si="0"/>
        <v>0.88</v>
      </c>
      <c r="L17" s="1">
        <f t="shared" si="0"/>
        <v>0.88</v>
      </c>
      <c r="M17" s="1">
        <f t="shared" si="0"/>
        <v>0.83</v>
      </c>
      <c r="N17" s="1">
        <f t="shared" si="0"/>
        <v>0.85</v>
      </c>
      <c r="O17" s="1"/>
      <c r="Q17" s="1"/>
      <c r="R17" s="1"/>
      <c r="S17" s="1">
        <f>AVERAGE(S3:S16)</f>
        <v>0.74923076923076926</v>
      </c>
      <c r="T17" s="1">
        <f t="shared" ref="T17:AD17" si="1">AVERAGE(T3:T16)</f>
        <v>0.88815384615384629</v>
      </c>
      <c r="U17" s="1">
        <f t="shared" si="1"/>
        <v>0.91338461538461524</v>
      </c>
      <c r="V17" s="1">
        <f t="shared" si="1"/>
        <v>0.91300000000000003</v>
      </c>
      <c r="W17" s="1">
        <f t="shared" si="1"/>
        <v>0.9062307692307694</v>
      </c>
      <c r="X17" s="1">
        <f t="shared" si="1"/>
        <v>0.89830769230769236</v>
      </c>
      <c r="Y17" s="1">
        <f t="shared" si="1"/>
        <v>0.86853846153846159</v>
      </c>
      <c r="Z17" s="1">
        <f t="shared" si="1"/>
        <v>0.85723076923076913</v>
      </c>
      <c r="AA17" s="1">
        <f t="shared" si="1"/>
        <v>0.78392307692307694</v>
      </c>
      <c r="AB17" s="1">
        <f t="shared" si="1"/>
        <v>0.73530769230769244</v>
      </c>
      <c r="AC17" s="1">
        <f t="shared" si="1"/>
        <v>0.64407692307692299</v>
      </c>
      <c r="AD17" s="1">
        <f t="shared" si="1"/>
        <v>0.56430769230769218</v>
      </c>
      <c r="AH17" s="1"/>
      <c r="AI17" s="1"/>
      <c r="AJ17" s="1"/>
      <c r="AK17" s="1"/>
      <c r="AL17" s="1"/>
      <c r="AM17" s="1"/>
      <c r="AN17" s="1"/>
      <c r="AO17" s="1"/>
      <c r="AP17" s="1"/>
    </row>
    <row r="18" spans="3:42">
      <c r="S18" s="1">
        <f>STDEV(S3:S15)/SQRT(COUNT(S3:S15))</f>
        <v>3.8019251844928818E-2</v>
      </c>
      <c r="T18" s="1">
        <f t="shared" ref="T18:AD18" si="2">STDEV(T3:T15)/SQRT(COUNT(T3:T15))</f>
        <v>3.3738406585010275E-2</v>
      </c>
      <c r="U18" s="1">
        <f t="shared" si="2"/>
        <v>1.8910564969234031E-2</v>
      </c>
      <c r="V18" s="1">
        <f t="shared" si="2"/>
        <v>1.4685593847940458E-2</v>
      </c>
      <c r="W18" s="1">
        <f t="shared" si="2"/>
        <v>1.7536830783384125E-2</v>
      </c>
      <c r="X18" s="1">
        <f t="shared" si="2"/>
        <v>1.4668728562255703E-2</v>
      </c>
      <c r="Y18" s="1">
        <f t="shared" si="2"/>
        <v>1.4661398551811795E-2</v>
      </c>
      <c r="Z18" s="1">
        <f t="shared" si="2"/>
        <v>1.7995068357944646E-2</v>
      </c>
      <c r="AA18" s="1">
        <f t="shared" si="2"/>
        <v>2.7127538647234363E-2</v>
      </c>
      <c r="AB18" s="1">
        <f t="shared" si="2"/>
        <v>2.9217878399123116E-2</v>
      </c>
      <c r="AC18" s="1">
        <f t="shared" si="2"/>
        <v>4.0084280047212574E-2</v>
      </c>
      <c r="AD18" s="1">
        <f t="shared" si="2"/>
        <v>5.4498574977298452E-2</v>
      </c>
    </row>
    <row r="19" spans="3:42">
      <c r="AC19" t="s">
        <v>111</v>
      </c>
      <c r="AD19">
        <f>(U17-AD17)/2</f>
        <v>0.17453846153846153</v>
      </c>
    </row>
    <row r="20" spans="3:42">
      <c r="AC20" t="s">
        <v>112</v>
      </c>
      <c r="AD20">
        <f>U17-AD19</f>
        <v>0.73884615384615371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8"/>
  <sheetViews>
    <sheetView zoomScale="70" zoomScaleNormal="70" workbookViewId="0">
      <selection activeCell="L36" sqref="L36"/>
    </sheetView>
  </sheetViews>
  <sheetFormatPr defaultRowHeight="14.4"/>
  <cols>
    <col min="1" max="1" width="8.5546875" style="1"/>
    <col min="2" max="2" width="10.33203125" style="1" customWidth="1"/>
    <col min="3" max="15" width="8.5546875" style="1"/>
    <col min="16" max="16" width="8.5546875" customWidth="1"/>
    <col min="17" max="17" width="8.5546875" style="1" customWidth="1"/>
    <col min="18" max="18" width="10.21875" style="1" customWidth="1"/>
    <col min="19" max="30" width="8.5546875" style="1" customWidth="1"/>
    <col min="31" max="35" width="8.5546875" style="1"/>
  </cols>
  <sheetData>
    <row r="2" spans="1:31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  <c r="R2" s="2" t="s">
        <v>0</v>
      </c>
      <c r="S2" s="1">
        <v>10</v>
      </c>
      <c r="T2" s="1">
        <v>20</v>
      </c>
      <c r="U2" s="1">
        <v>30</v>
      </c>
      <c r="V2" s="1">
        <v>40</v>
      </c>
      <c r="W2" s="1">
        <v>50</v>
      </c>
      <c r="X2" s="1">
        <v>60</v>
      </c>
      <c r="Y2" s="1">
        <v>70</v>
      </c>
      <c r="Z2" s="1">
        <v>80</v>
      </c>
      <c r="AA2" s="1">
        <v>90</v>
      </c>
      <c r="AB2" s="1">
        <v>100</v>
      </c>
      <c r="AC2" s="1">
        <v>110</v>
      </c>
      <c r="AD2" s="1">
        <v>120</v>
      </c>
    </row>
    <row r="3" spans="1:31">
      <c r="A3" s="1" t="s">
        <v>6</v>
      </c>
      <c r="B3" s="1">
        <v>20170811</v>
      </c>
      <c r="C3" s="1">
        <v>0.5</v>
      </c>
      <c r="D3" s="1">
        <v>0</v>
      </c>
      <c r="E3" s="1">
        <v>0.5</v>
      </c>
      <c r="F3" s="1">
        <v>0.14000000000000001</v>
      </c>
      <c r="G3" s="1">
        <v>0.19</v>
      </c>
      <c r="H3" s="1">
        <v>0.31</v>
      </c>
      <c r="I3" s="1">
        <v>0.06</v>
      </c>
      <c r="J3" s="1">
        <v>-0.14000000000000001</v>
      </c>
      <c r="K3" s="1">
        <v>-0.25</v>
      </c>
      <c r="L3" s="1">
        <v>-0.32</v>
      </c>
      <c r="M3" s="1">
        <v>-0.45</v>
      </c>
      <c r="N3" s="1">
        <v>-0.42</v>
      </c>
      <c r="O3" s="1" t="s">
        <v>25</v>
      </c>
      <c r="Q3" s="1" t="s">
        <v>34</v>
      </c>
      <c r="R3" s="1">
        <v>20170822</v>
      </c>
      <c r="S3" s="1">
        <v>0.5</v>
      </c>
      <c r="T3" s="1">
        <v>0.5</v>
      </c>
      <c r="U3" s="1">
        <v>0.5</v>
      </c>
      <c r="V3" s="1">
        <v>0.5</v>
      </c>
      <c r="W3" s="1">
        <v>0.53</v>
      </c>
      <c r="X3" s="1">
        <v>0.54</v>
      </c>
      <c r="Y3" s="1">
        <v>0.54</v>
      </c>
      <c r="Z3" s="1">
        <v>0.51</v>
      </c>
      <c r="AA3" s="1">
        <v>0.5</v>
      </c>
      <c r="AB3" s="1">
        <v>0.43</v>
      </c>
      <c r="AC3" s="1">
        <v>0.32</v>
      </c>
      <c r="AD3" s="1">
        <v>0.21</v>
      </c>
      <c r="AE3" s="1" t="s">
        <v>35</v>
      </c>
    </row>
    <row r="4" spans="1:31">
      <c r="B4" s="1">
        <v>20170816</v>
      </c>
      <c r="C4" s="1">
        <v>0.5</v>
      </c>
      <c r="D4" s="1">
        <v>0.5</v>
      </c>
      <c r="E4" s="1">
        <v>0.63</v>
      </c>
      <c r="F4" s="1">
        <v>-0.56000000000000005</v>
      </c>
      <c r="G4" s="1">
        <v>-0.28999999999999998</v>
      </c>
      <c r="H4" s="1">
        <v>-0.375</v>
      </c>
      <c r="I4" s="1">
        <v>-0.42180000000000001</v>
      </c>
      <c r="J4" s="1">
        <v>-0.44</v>
      </c>
      <c r="K4" s="1">
        <v>-0.6</v>
      </c>
      <c r="L4" s="1">
        <v>-0.6</v>
      </c>
      <c r="M4" s="1">
        <v>-0.65</v>
      </c>
      <c r="N4" s="1">
        <v>-0.53</v>
      </c>
    </row>
    <row r="5" spans="1:31">
      <c r="A5" s="1" t="s">
        <v>10</v>
      </c>
      <c r="B5" s="1">
        <v>20170816</v>
      </c>
      <c r="C5" s="1">
        <v>-0.28000000000000003</v>
      </c>
      <c r="D5" s="1">
        <v>0.1</v>
      </c>
      <c r="E5" s="1">
        <v>-0.06</v>
      </c>
      <c r="F5" s="1">
        <v>0</v>
      </c>
      <c r="G5" s="1">
        <v>-0.28999999999999998</v>
      </c>
      <c r="H5" s="1">
        <v>-0.25</v>
      </c>
      <c r="I5" s="1">
        <v>-0.41</v>
      </c>
      <c r="J5" s="1">
        <v>-0.22</v>
      </c>
      <c r="K5" s="1">
        <v>-0.3</v>
      </c>
      <c r="L5" s="1">
        <v>-0.38</v>
      </c>
      <c r="M5" s="1">
        <v>-0.37</v>
      </c>
      <c r="N5" s="1">
        <v>-0.38</v>
      </c>
    </row>
    <row r="6" spans="1:31">
      <c r="A6" s="1" t="s">
        <v>11</v>
      </c>
      <c r="B6" s="1">
        <v>20170816</v>
      </c>
      <c r="C6" s="1">
        <v>-0.36</v>
      </c>
      <c r="D6" s="1">
        <v>-7.0000000000000007E-2</v>
      </c>
      <c r="E6" s="1">
        <v>0.3</v>
      </c>
      <c r="F6" s="1">
        <v>-0.03</v>
      </c>
      <c r="G6" s="1">
        <v>0.08</v>
      </c>
      <c r="H6" s="1">
        <v>-0.38</v>
      </c>
      <c r="I6" s="1">
        <v>-0.49</v>
      </c>
      <c r="J6" s="1">
        <v>-0.51</v>
      </c>
      <c r="K6" s="1">
        <v>-0.48</v>
      </c>
      <c r="L6" s="1">
        <v>-0.4</v>
      </c>
      <c r="M6" s="1">
        <v>-0.47</v>
      </c>
      <c r="N6" s="1">
        <v>-0.53</v>
      </c>
    </row>
    <row r="9" spans="1:31">
      <c r="C9" s="1">
        <f>AVERAGE(C3:C8)</f>
        <v>0.09</v>
      </c>
      <c r="D9" s="1">
        <f t="shared" ref="D9:N9" si="0">AVERAGE(D3:D8)</f>
        <v>0.13250000000000001</v>
      </c>
      <c r="E9" s="1">
        <f t="shared" si="0"/>
        <v>0.34249999999999997</v>
      </c>
      <c r="F9" s="1">
        <f t="shared" si="0"/>
        <v>-0.11250000000000002</v>
      </c>
      <c r="G9" s="1">
        <f t="shared" si="0"/>
        <v>-7.7499999999999986E-2</v>
      </c>
      <c r="H9" s="1">
        <f t="shared" si="0"/>
        <v>-0.17375000000000002</v>
      </c>
      <c r="I9" s="1">
        <f t="shared" si="0"/>
        <v>-0.31545000000000001</v>
      </c>
      <c r="J9" s="1">
        <f t="shared" si="0"/>
        <v>-0.32750000000000001</v>
      </c>
      <c r="K9" s="1">
        <f t="shared" si="0"/>
        <v>-0.40749999999999997</v>
      </c>
      <c r="L9" s="1">
        <f t="shared" si="0"/>
        <v>-0.42499999999999993</v>
      </c>
      <c r="M9" s="1">
        <f t="shared" si="0"/>
        <v>-0.48500000000000004</v>
      </c>
      <c r="N9" s="1">
        <f t="shared" si="0"/>
        <v>-0.46500000000000002</v>
      </c>
      <c r="S9" s="1">
        <f>AVERAGE(S3:S8)</f>
        <v>0.5</v>
      </c>
      <c r="T9" s="1">
        <f t="shared" ref="T9:AD9" si="1">AVERAGE(T3:T8)</f>
        <v>0.5</v>
      </c>
      <c r="U9" s="1">
        <f t="shared" si="1"/>
        <v>0.5</v>
      </c>
      <c r="V9" s="1">
        <f t="shared" si="1"/>
        <v>0.5</v>
      </c>
      <c r="W9" s="1">
        <f t="shared" si="1"/>
        <v>0.53</v>
      </c>
      <c r="X9" s="1">
        <f t="shared" si="1"/>
        <v>0.54</v>
      </c>
      <c r="Y9" s="1">
        <f t="shared" si="1"/>
        <v>0.54</v>
      </c>
      <c r="Z9" s="1">
        <f t="shared" si="1"/>
        <v>0.51</v>
      </c>
      <c r="AA9" s="1">
        <f t="shared" si="1"/>
        <v>0.5</v>
      </c>
      <c r="AB9" s="1">
        <f t="shared" si="1"/>
        <v>0.43</v>
      </c>
      <c r="AC9" s="1">
        <f t="shared" si="1"/>
        <v>0.32</v>
      </c>
      <c r="AD9" s="1">
        <f t="shared" si="1"/>
        <v>0.21</v>
      </c>
    </row>
    <row r="11" spans="1:31">
      <c r="M11" t="s">
        <v>111</v>
      </c>
      <c r="N11">
        <f>(E9-N9)/2</f>
        <v>0.40375</v>
      </c>
    </row>
    <row r="12" spans="1:31">
      <c r="M12" t="s">
        <v>112</v>
      </c>
      <c r="N12">
        <f>E9-N11</f>
        <v>-6.1250000000000027E-2</v>
      </c>
    </row>
    <row r="31" spans="17:31">
      <c r="R31" s="2" t="s">
        <v>0</v>
      </c>
      <c r="S31" s="1">
        <v>10</v>
      </c>
      <c r="T31" s="1">
        <v>20</v>
      </c>
      <c r="U31" s="1">
        <v>30</v>
      </c>
      <c r="V31" s="1">
        <v>40</v>
      </c>
      <c r="W31" s="1">
        <v>50</v>
      </c>
      <c r="X31" s="1">
        <v>60</v>
      </c>
      <c r="Y31" s="1">
        <v>70</v>
      </c>
      <c r="Z31" s="1">
        <v>80</v>
      </c>
      <c r="AA31" s="1">
        <v>90</v>
      </c>
      <c r="AB31" s="1">
        <v>100</v>
      </c>
      <c r="AC31" s="1">
        <v>110</v>
      </c>
      <c r="AD31" s="1">
        <v>120</v>
      </c>
    </row>
    <row r="32" spans="17:31">
      <c r="Q32" s="1" t="s">
        <v>34</v>
      </c>
      <c r="R32" s="1">
        <v>20170823</v>
      </c>
      <c r="S32" s="1">
        <v>0.5</v>
      </c>
      <c r="T32" s="1">
        <v>0.5</v>
      </c>
      <c r="U32" s="1">
        <v>0.52</v>
      </c>
      <c r="V32" s="1">
        <v>0.52</v>
      </c>
      <c r="W32" s="1">
        <v>0.55000000000000004</v>
      </c>
      <c r="X32" s="1">
        <v>0.53</v>
      </c>
      <c r="Y32" s="1">
        <v>0.52</v>
      </c>
      <c r="Z32" s="1">
        <v>0.22</v>
      </c>
      <c r="AA32" s="1">
        <v>7.0000000000000007E-2</v>
      </c>
      <c r="AB32" s="1">
        <v>4.5999999999999999E-2</v>
      </c>
      <c r="AC32" s="1">
        <v>-0.01</v>
      </c>
      <c r="AD32" s="1">
        <v>-0.19</v>
      </c>
      <c r="AE32" s="1" t="s">
        <v>36</v>
      </c>
    </row>
    <row r="33" spans="17:30">
      <c r="Q33" s="1" t="s">
        <v>44</v>
      </c>
      <c r="R33" s="1">
        <v>20170824</v>
      </c>
      <c r="S33" s="1">
        <v>0.09</v>
      </c>
      <c r="T33" s="1">
        <v>-0.17</v>
      </c>
      <c r="U33" s="1">
        <v>-0.08</v>
      </c>
      <c r="V33" s="1">
        <v>0.26</v>
      </c>
      <c r="W33" s="1">
        <v>0.02</v>
      </c>
      <c r="X33" s="1">
        <v>-0.26</v>
      </c>
      <c r="Y33" s="1">
        <v>-0.13</v>
      </c>
      <c r="Z33" s="1">
        <v>-0.12</v>
      </c>
      <c r="AA33" s="1">
        <v>-0.08</v>
      </c>
      <c r="AB33" s="1">
        <v>-0.1</v>
      </c>
      <c r="AC33" s="1">
        <v>-0.19</v>
      </c>
      <c r="AD33" s="1">
        <v>-0.22</v>
      </c>
    </row>
    <row r="38" spans="17:30">
      <c r="S38" s="1">
        <f>AVERAGE(S32:S37)</f>
        <v>0.29499999999999998</v>
      </c>
      <c r="T38" s="1">
        <f t="shared" ref="T38:AD38" si="2">AVERAGE(T32:T37)</f>
        <v>0.16499999999999998</v>
      </c>
      <c r="U38" s="1">
        <f t="shared" si="2"/>
        <v>0.22</v>
      </c>
      <c r="V38" s="1">
        <f t="shared" si="2"/>
        <v>0.39</v>
      </c>
      <c r="W38" s="1">
        <f t="shared" si="2"/>
        <v>0.28500000000000003</v>
      </c>
      <c r="X38" s="1">
        <f t="shared" si="2"/>
        <v>0.13500000000000001</v>
      </c>
      <c r="Y38" s="1">
        <f t="shared" si="2"/>
        <v>0.19500000000000001</v>
      </c>
      <c r="Z38" s="1">
        <f t="shared" si="2"/>
        <v>0.05</v>
      </c>
      <c r="AA38" s="1">
        <f t="shared" si="2"/>
        <v>-4.9999999999999975E-3</v>
      </c>
      <c r="AB38" s="1">
        <f t="shared" si="2"/>
        <v>-2.7000000000000003E-2</v>
      </c>
      <c r="AC38" s="1">
        <f t="shared" si="2"/>
        <v>-0.1</v>
      </c>
      <c r="AD38" s="1">
        <f t="shared" si="2"/>
        <v>-0.20500000000000002</v>
      </c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"/>
  <sheetViews>
    <sheetView zoomScale="55" zoomScaleNormal="55" workbookViewId="0">
      <selection activeCell="AF36" sqref="AF36"/>
    </sheetView>
  </sheetViews>
  <sheetFormatPr defaultRowHeight="14.4"/>
  <cols>
    <col min="1" max="1" width="8.5546875" style="1"/>
    <col min="2" max="2" width="9.44140625" style="1" bestFit="1" customWidth="1"/>
    <col min="3" max="15" width="8.5546875" style="1"/>
  </cols>
  <sheetData>
    <row r="2" spans="1:15">
      <c r="B2" s="2" t="s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110</v>
      </c>
      <c r="N2" s="1">
        <v>120</v>
      </c>
    </row>
    <row r="3" spans="1:15">
      <c r="A3" s="1" t="s">
        <v>20</v>
      </c>
      <c r="B3" s="1">
        <v>20170818</v>
      </c>
      <c r="C3" s="1">
        <v>-0.19</v>
      </c>
      <c r="D3" s="1">
        <v>0.41</v>
      </c>
      <c r="E3" s="1">
        <v>0.63</v>
      </c>
      <c r="F3" s="1">
        <v>0.62</v>
      </c>
      <c r="G3" s="1">
        <v>0.61</v>
      </c>
      <c r="H3" s="1">
        <v>0.57999999999999996</v>
      </c>
      <c r="I3" s="1">
        <v>0.66</v>
      </c>
      <c r="J3" s="1">
        <v>0.53</v>
      </c>
      <c r="K3" s="1">
        <v>0.39</v>
      </c>
      <c r="L3" s="1">
        <v>0.38</v>
      </c>
      <c r="M3" s="1">
        <v>0.4</v>
      </c>
      <c r="N3" s="1">
        <v>0.17</v>
      </c>
      <c r="O3" s="1" t="s">
        <v>24</v>
      </c>
    </row>
    <row r="4" spans="1:15">
      <c r="A4" s="1" t="s">
        <v>29</v>
      </c>
      <c r="B4" s="1">
        <v>20170822</v>
      </c>
      <c r="C4" s="1">
        <v>0.54</v>
      </c>
      <c r="D4" s="1">
        <v>0.56999999999999995</v>
      </c>
      <c r="E4" s="1">
        <v>0.54</v>
      </c>
      <c r="F4" s="1">
        <v>0.51</v>
      </c>
      <c r="G4" s="1">
        <v>0.62</v>
      </c>
      <c r="H4" s="1">
        <v>0.8</v>
      </c>
      <c r="I4" s="1">
        <v>0.8</v>
      </c>
      <c r="J4" s="1">
        <v>0.73</v>
      </c>
      <c r="K4" s="1">
        <v>0.66</v>
      </c>
      <c r="L4" s="1">
        <v>0.59</v>
      </c>
      <c r="M4" s="1">
        <v>0.45</v>
      </c>
      <c r="N4" s="1">
        <v>0.38</v>
      </c>
    </row>
    <row r="5" spans="1:15">
      <c r="A5" s="1" t="s">
        <v>39</v>
      </c>
      <c r="B5" s="1">
        <v>20170823</v>
      </c>
      <c r="C5" s="1">
        <v>0.92</v>
      </c>
      <c r="D5" s="1">
        <v>0.88</v>
      </c>
      <c r="E5" s="1">
        <v>0.95</v>
      </c>
      <c r="F5" s="1">
        <v>0.95</v>
      </c>
      <c r="G5" s="1">
        <v>0.96</v>
      </c>
      <c r="H5" s="1">
        <v>0.93</v>
      </c>
      <c r="I5" s="1">
        <v>0.9</v>
      </c>
      <c r="J5" s="1">
        <v>0.91</v>
      </c>
      <c r="K5" s="1">
        <v>0.87</v>
      </c>
      <c r="L5" s="1">
        <v>0.91</v>
      </c>
      <c r="M5" s="1">
        <v>0.85</v>
      </c>
      <c r="N5" s="1">
        <v>0.79</v>
      </c>
    </row>
    <row r="6" spans="1:15">
      <c r="A6" s="1" t="s">
        <v>42</v>
      </c>
      <c r="B6" s="1">
        <v>20170824</v>
      </c>
      <c r="C6" s="1">
        <v>0.76</v>
      </c>
      <c r="D6" s="1">
        <v>0.91</v>
      </c>
      <c r="E6" s="1">
        <v>0.88</v>
      </c>
      <c r="F6" s="1">
        <v>0.8</v>
      </c>
      <c r="G6" s="1">
        <v>0.73</v>
      </c>
      <c r="H6" s="1">
        <v>0.72</v>
      </c>
      <c r="I6" s="1">
        <v>0.59</v>
      </c>
      <c r="J6" s="1">
        <v>0.49</v>
      </c>
      <c r="K6" s="1">
        <v>0.35</v>
      </c>
      <c r="L6" s="1">
        <v>0.27</v>
      </c>
      <c r="M6" s="1">
        <v>0.26</v>
      </c>
      <c r="N6" s="1">
        <v>0.12</v>
      </c>
    </row>
    <row r="7" spans="1:15">
      <c r="A7" s="1" t="s">
        <v>53</v>
      </c>
      <c r="B7" s="1">
        <v>20170828</v>
      </c>
      <c r="C7" s="1">
        <v>0.56000000000000005</v>
      </c>
      <c r="D7" s="1">
        <v>0.7</v>
      </c>
      <c r="E7" s="1">
        <v>0.79</v>
      </c>
      <c r="F7" s="1">
        <v>0.87</v>
      </c>
      <c r="G7" s="1">
        <v>0.91</v>
      </c>
      <c r="H7" s="1">
        <v>0.92</v>
      </c>
      <c r="I7" s="1">
        <v>0.94</v>
      </c>
      <c r="J7" s="1">
        <v>0.92</v>
      </c>
      <c r="K7" s="1">
        <v>0.86</v>
      </c>
      <c r="L7" s="1">
        <v>0.87</v>
      </c>
      <c r="M7" s="1">
        <v>0.77</v>
      </c>
      <c r="N7" s="1">
        <v>0.73</v>
      </c>
    </row>
    <row r="8" spans="1:15">
      <c r="A8" s="1" t="s">
        <v>66</v>
      </c>
      <c r="B8" s="1">
        <v>20170901</v>
      </c>
      <c r="C8" s="1">
        <v>1</v>
      </c>
      <c r="D8" s="1">
        <v>0.78600000000000003</v>
      </c>
      <c r="E8" s="1">
        <v>0.93799999999999994</v>
      </c>
      <c r="F8" s="1">
        <v>1</v>
      </c>
      <c r="G8" s="1">
        <v>0.65</v>
      </c>
      <c r="H8" s="1">
        <v>0.72699999999999998</v>
      </c>
      <c r="I8" s="1">
        <v>0.63800000000000001</v>
      </c>
      <c r="J8" s="1">
        <v>0.65800000000000003</v>
      </c>
      <c r="K8" s="1">
        <v>0.73299999999999998</v>
      </c>
      <c r="L8" s="1">
        <v>0.66100000000000003</v>
      </c>
      <c r="M8" s="1">
        <v>0.66100000000000003</v>
      </c>
      <c r="N8" s="1">
        <v>0.25</v>
      </c>
    </row>
    <row r="9" spans="1:15">
      <c r="A9" s="1" t="s">
        <v>68</v>
      </c>
      <c r="B9" s="1">
        <v>20170901</v>
      </c>
      <c r="C9" s="1">
        <v>0.8</v>
      </c>
      <c r="D9" s="1">
        <v>0.95</v>
      </c>
      <c r="E9" s="1">
        <v>0.95</v>
      </c>
      <c r="F9" s="1">
        <v>0.91</v>
      </c>
      <c r="G9" s="1">
        <v>0.87</v>
      </c>
      <c r="H9" s="1">
        <v>0.79</v>
      </c>
      <c r="I9" s="1">
        <v>0.86</v>
      </c>
      <c r="J9" s="1">
        <v>0.85</v>
      </c>
      <c r="K9" s="1">
        <v>0.77</v>
      </c>
      <c r="L9" s="1">
        <v>0.69</v>
      </c>
      <c r="M9" s="1">
        <v>0.61</v>
      </c>
      <c r="N9" s="1">
        <v>0.57999999999999996</v>
      </c>
    </row>
    <row r="10" spans="1:15">
      <c r="A10" s="1" t="s">
        <v>71</v>
      </c>
      <c r="B10" s="1">
        <v>20170904</v>
      </c>
      <c r="C10" s="1">
        <v>0.6</v>
      </c>
      <c r="D10" s="1">
        <v>0.9</v>
      </c>
      <c r="E10" s="1">
        <v>0.97</v>
      </c>
      <c r="F10" s="1">
        <v>1</v>
      </c>
      <c r="G10" s="1">
        <v>0.95</v>
      </c>
      <c r="H10" s="1">
        <v>0.84</v>
      </c>
      <c r="I10" s="1">
        <v>0.96</v>
      </c>
      <c r="J10" s="1">
        <v>0.86</v>
      </c>
      <c r="K10" s="1">
        <v>0.84</v>
      </c>
      <c r="L10" s="1">
        <v>0.66</v>
      </c>
      <c r="M10" s="1">
        <v>0.49</v>
      </c>
      <c r="N10" s="1">
        <v>0.41</v>
      </c>
    </row>
    <row r="11" spans="1:15">
      <c r="A11" s="1" t="s">
        <v>71</v>
      </c>
      <c r="B11" s="1">
        <v>20170905</v>
      </c>
      <c r="C11" s="1">
        <v>0.67</v>
      </c>
      <c r="D11" s="1">
        <v>0.73</v>
      </c>
      <c r="E11" s="1">
        <v>0.83</v>
      </c>
      <c r="F11" s="1">
        <v>0.91</v>
      </c>
      <c r="G11" s="1">
        <v>0.97</v>
      </c>
      <c r="H11" s="1">
        <v>0.92</v>
      </c>
      <c r="I11" s="1">
        <v>0.84</v>
      </c>
      <c r="J11" s="1">
        <v>0.67</v>
      </c>
      <c r="K11" s="1">
        <v>0.6</v>
      </c>
      <c r="L11" s="1">
        <v>0.49</v>
      </c>
      <c r="M11" s="1">
        <v>0.26</v>
      </c>
      <c r="N11" s="1">
        <v>0.26</v>
      </c>
    </row>
    <row r="12" spans="1:15">
      <c r="A12" s="1" t="s">
        <v>74</v>
      </c>
      <c r="B12" s="1">
        <v>20170905</v>
      </c>
      <c r="C12" s="1">
        <v>0.5</v>
      </c>
      <c r="D12" s="1">
        <v>0.625</v>
      </c>
      <c r="E12" s="1">
        <v>0.68799999999999994</v>
      </c>
      <c r="F12" s="1">
        <v>0.73899999999999999</v>
      </c>
      <c r="G12" s="1">
        <v>0.74</v>
      </c>
      <c r="H12" s="1">
        <v>0.71199999999999997</v>
      </c>
      <c r="I12" s="1">
        <v>0.71499999999999997</v>
      </c>
      <c r="J12" s="1">
        <v>0.61799999999999999</v>
      </c>
      <c r="K12" s="1">
        <v>0.876</v>
      </c>
      <c r="L12" s="1">
        <v>0.253</v>
      </c>
      <c r="M12" s="1">
        <v>6.6000000000000003E-2</v>
      </c>
      <c r="N12" s="1">
        <v>4.3999999999999997E-2</v>
      </c>
    </row>
    <row r="13" spans="1:15">
      <c r="A13" s="1" t="s">
        <v>76</v>
      </c>
      <c r="B13" s="1">
        <v>20170905</v>
      </c>
      <c r="C13" s="1">
        <v>0.63</v>
      </c>
      <c r="D13" s="1">
        <v>0.84</v>
      </c>
      <c r="E13" s="1">
        <v>0.88</v>
      </c>
      <c r="F13" s="1">
        <v>0.93</v>
      </c>
      <c r="G13" s="1">
        <v>0.77</v>
      </c>
      <c r="H13" s="1">
        <v>0.73</v>
      </c>
      <c r="I13" s="1">
        <v>0.69</v>
      </c>
      <c r="J13" s="1">
        <v>0.72</v>
      </c>
      <c r="K13" s="1">
        <v>0.75</v>
      </c>
      <c r="L13" s="1">
        <v>0.57999999999999996</v>
      </c>
      <c r="M13" s="1">
        <v>0.41</v>
      </c>
      <c r="N13" s="1">
        <v>0.27</v>
      </c>
    </row>
    <row r="14" spans="1:15">
      <c r="A14" s="1" t="s">
        <v>85</v>
      </c>
      <c r="B14" s="1">
        <v>20170905</v>
      </c>
      <c r="C14" s="1">
        <v>0.63</v>
      </c>
      <c r="D14" s="1">
        <v>0.71</v>
      </c>
      <c r="E14" s="1">
        <v>0.78</v>
      </c>
      <c r="F14" s="1">
        <v>0.89</v>
      </c>
      <c r="G14" s="1">
        <v>0.87</v>
      </c>
      <c r="H14" s="1">
        <v>0.84</v>
      </c>
      <c r="I14" s="1">
        <v>0.8</v>
      </c>
      <c r="J14" s="1">
        <v>0.73</v>
      </c>
      <c r="K14" s="1">
        <v>0.64</v>
      </c>
      <c r="L14" s="1">
        <v>0.31</v>
      </c>
      <c r="M14" s="1">
        <v>0.21</v>
      </c>
      <c r="N14" s="1">
        <v>0.15</v>
      </c>
    </row>
    <row r="15" spans="1:15">
      <c r="A15" s="1" t="s">
        <v>77</v>
      </c>
      <c r="B15" s="1">
        <v>20170906</v>
      </c>
      <c r="C15" s="1">
        <v>0.7</v>
      </c>
      <c r="D15" s="1">
        <v>0.88</v>
      </c>
      <c r="E15" s="1">
        <v>0.73</v>
      </c>
      <c r="F15" s="1">
        <v>0.78</v>
      </c>
      <c r="G15" s="1">
        <v>0.71</v>
      </c>
      <c r="H15" s="1">
        <v>0.8</v>
      </c>
      <c r="I15" s="1">
        <v>0.79</v>
      </c>
      <c r="J15" s="1">
        <v>0.74</v>
      </c>
      <c r="K15" s="1">
        <v>0.68</v>
      </c>
      <c r="L15" s="1">
        <v>0.71</v>
      </c>
      <c r="M15" s="1">
        <v>0.62</v>
      </c>
      <c r="N15" s="1">
        <v>0.36</v>
      </c>
    </row>
    <row r="16" spans="1:15">
      <c r="A16" s="1" t="s">
        <v>96</v>
      </c>
      <c r="B16" s="1">
        <v>20170913</v>
      </c>
      <c r="C16" s="1">
        <v>0.75</v>
      </c>
      <c r="D16" s="1">
        <v>0.76</v>
      </c>
      <c r="E16" s="1">
        <v>0.69</v>
      </c>
      <c r="F16" s="1">
        <v>0.64</v>
      </c>
      <c r="G16" s="1">
        <v>0.62</v>
      </c>
      <c r="H16" s="1">
        <v>0.65</v>
      </c>
      <c r="I16" s="1">
        <v>0.68</v>
      </c>
      <c r="J16" s="1">
        <v>0.6</v>
      </c>
      <c r="K16" s="1">
        <v>0.33</v>
      </c>
      <c r="L16" s="1">
        <v>0.18</v>
      </c>
      <c r="M16" s="1">
        <v>-0.04</v>
      </c>
      <c r="N16" s="1">
        <v>-0.31</v>
      </c>
    </row>
    <row r="17" spans="1:26">
      <c r="A17" s="1" t="s">
        <v>4</v>
      </c>
      <c r="B17" s="1">
        <v>20170913</v>
      </c>
      <c r="C17" s="1">
        <v>0.53</v>
      </c>
      <c r="D17" s="1">
        <v>0.82</v>
      </c>
      <c r="E17" s="1">
        <v>0.85</v>
      </c>
      <c r="F17" s="1">
        <v>0.77</v>
      </c>
      <c r="G17" s="1">
        <v>0.78</v>
      </c>
      <c r="H17" s="1">
        <v>0.73</v>
      </c>
      <c r="I17" s="1">
        <v>0.73</v>
      </c>
      <c r="J17" s="1">
        <v>0.75</v>
      </c>
      <c r="K17" s="1">
        <v>0.78</v>
      </c>
      <c r="L17" s="1">
        <v>0.71</v>
      </c>
      <c r="M17" s="1">
        <v>0.77</v>
      </c>
      <c r="N17" s="1">
        <v>0.72</v>
      </c>
    </row>
    <row r="19" spans="1:26">
      <c r="C19" s="1">
        <f>AVERAGE(C3:C18)</f>
        <v>0.62666666666666659</v>
      </c>
      <c r="D19" s="1">
        <f t="shared" ref="D19:N19" si="0">AVERAGE(D3:D18)</f>
        <v>0.76473333333333338</v>
      </c>
      <c r="E19" s="1">
        <f t="shared" si="0"/>
        <v>0.80640000000000001</v>
      </c>
      <c r="F19" s="1">
        <f t="shared" si="0"/>
        <v>0.8212666666666667</v>
      </c>
      <c r="G19" s="1">
        <f t="shared" si="0"/>
        <v>0.78399999999999992</v>
      </c>
      <c r="H19" s="1">
        <f t="shared" si="0"/>
        <v>0.77926666666666677</v>
      </c>
      <c r="I19" s="1">
        <f t="shared" si="0"/>
        <v>0.7728666666666667</v>
      </c>
      <c r="J19" s="1">
        <f t="shared" si="0"/>
        <v>0.71840000000000004</v>
      </c>
      <c r="K19" s="1">
        <f t="shared" si="0"/>
        <v>0.67526666666666668</v>
      </c>
      <c r="L19" s="1">
        <f t="shared" si="0"/>
        <v>0.55093333333333327</v>
      </c>
      <c r="M19" s="1">
        <f t="shared" si="0"/>
        <v>0.45246666666666674</v>
      </c>
      <c r="N19" s="1">
        <f t="shared" si="0"/>
        <v>0.32826666666666676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C20" s="1">
        <f>STDEV(C3:C17)/SQRT(COUNT(C3:C17))</f>
        <v>6.9031853701004176E-2</v>
      </c>
      <c r="D20" s="1">
        <f t="shared" ref="D20:N20" si="1">STDEV(D3:D17)/SQRT(COUNT(D3:D17))</f>
        <v>3.7869760101679091E-2</v>
      </c>
      <c r="E20" s="1">
        <f t="shared" si="1"/>
        <v>3.3457407180445146E-2</v>
      </c>
      <c r="F20" s="1">
        <f t="shared" si="1"/>
        <v>3.7602997178754066E-2</v>
      </c>
      <c r="G20" s="1">
        <f t="shared" si="1"/>
        <v>3.3548827245133556E-2</v>
      </c>
      <c r="H20" s="1">
        <f t="shared" si="1"/>
        <v>2.6069954731117659E-2</v>
      </c>
      <c r="I20" s="1">
        <f t="shared" si="1"/>
        <v>2.9116002254801189E-2</v>
      </c>
      <c r="J20" s="1">
        <f t="shared" si="1"/>
        <v>3.3395865156090936E-2</v>
      </c>
      <c r="K20" s="1">
        <f t="shared" si="1"/>
        <v>4.7903123137737105E-2</v>
      </c>
      <c r="L20" s="1">
        <f t="shared" si="1"/>
        <v>5.8688724208372046E-2</v>
      </c>
      <c r="M20" s="1">
        <f t="shared" si="1"/>
        <v>6.8549104170220046E-2</v>
      </c>
      <c r="N20" s="1">
        <f t="shared" si="1"/>
        <v>7.5729812124713747E-2</v>
      </c>
    </row>
    <row r="21" spans="1:26">
      <c r="M21" t="s">
        <v>111</v>
      </c>
      <c r="N21">
        <f>(E19-N19)/2</f>
        <v>0.23906666666666662</v>
      </c>
    </row>
    <row r="22" spans="1:26">
      <c r="M22" t="s">
        <v>112</v>
      </c>
      <c r="N22">
        <f>E19-N21</f>
        <v>0.56733333333333336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Supp Fig 1A</vt:lpstr>
      <vt:lpstr>Supp Fig 1B</vt:lpstr>
      <vt:lpstr>butanone(N2)</vt:lpstr>
      <vt:lpstr>diacetyl(N2)</vt:lpstr>
      <vt:lpstr>Isoamyl alcohol(N2)</vt:lpstr>
      <vt:lpstr>2-heptanone</vt:lpstr>
      <vt:lpstr>2,4,5-Trimethylthiazole(N2)</vt:lpstr>
      <vt:lpstr>Isobutyric  acid(N2)</vt:lpstr>
      <vt:lpstr>4-Chlorobenzyl mercaptan</vt:lpstr>
      <vt:lpstr>2-Ethoxythiazole(N2)</vt:lpstr>
      <vt:lpstr>2-cyclohexylethanol(N2)</vt:lpstr>
      <vt:lpstr>1-Methylpyrrole(N2)</vt:lpstr>
      <vt:lpstr>1-pentanol(N2)</vt:lpstr>
      <vt:lpstr>2-methylpyrazine</vt:lpstr>
      <vt:lpstr>Isobutylthiazole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Behavior Genetics</cp:lastModifiedBy>
  <dcterms:created xsi:type="dcterms:W3CDTF">2017-07-28T06:04:37Z</dcterms:created>
  <dcterms:modified xsi:type="dcterms:W3CDTF">2018-01-15T08:24:38Z</dcterms:modified>
</cp:coreProperties>
</file>