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vior Genetics\Documents\yonsei\Data\URP data\"/>
    </mc:Choice>
  </mc:AlternateContent>
  <bookViews>
    <workbookView xWindow="0" yWindow="0" windowWidth="23040" windowHeight="8808" tabRatio="847" activeTab="1"/>
  </bookViews>
  <sheets>
    <sheet name="N2 standard" sheetId="22" r:id="rId1"/>
    <sheet name="Supp Fig 2" sheetId="23" r:id="rId2"/>
    <sheet name="Fig 2B" sheetId="21" r:id="rId3"/>
    <sheet name="Fig 1C" sheetId="14" r:id="rId4"/>
    <sheet name="N2" sheetId="1" r:id="rId5"/>
    <sheet name="cng-3" sheetId="3" r:id="rId6"/>
    <sheet name="adp-1" sheetId="2" r:id="rId7"/>
    <sheet name="Fig 2C" sheetId="2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3" l="1"/>
  <c r="H20" i="23"/>
  <c r="G20" i="23"/>
  <c r="F20" i="23"/>
  <c r="E20" i="23"/>
  <c r="D20" i="23"/>
  <c r="C20" i="23"/>
  <c r="I19" i="23"/>
  <c r="H19" i="23"/>
  <c r="G19" i="23"/>
  <c r="F19" i="23"/>
  <c r="E19" i="23"/>
  <c r="D19" i="23"/>
  <c r="C19" i="23"/>
  <c r="R16" i="23"/>
  <c r="Q16" i="23"/>
  <c r="P16" i="23"/>
  <c r="O16" i="23"/>
  <c r="N16" i="23"/>
  <c r="M16" i="23"/>
  <c r="L16" i="23"/>
  <c r="R15" i="23"/>
  <c r="Q15" i="23"/>
  <c r="P15" i="23"/>
  <c r="O15" i="23"/>
  <c r="N15" i="23"/>
  <c r="M15" i="23"/>
  <c r="L15" i="23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H19" i="20" l="1"/>
  <c r="H18" i="20"/>
  <c r="G19" i="20"/>
  <c r="G18" i="20"/>
  <c r="J31" i="20" l="1"/>
  <c r="J18" i="20"/>
  <c r="F25" i="20"/>
  <c r="F15" i="20"/>
  <c r="V12" i="1" l="1"/>
  <c r="U12" i="1"/>
  <c r="T12" i="1"/>
  <c r="S12" i="1"/>
  <c r="V10" i="3"/>
  <c r="U10" i="3"/>
  <c r="T10" i="3"/>
  <c r="S10" i="3"/>
  <c r="V8" i="3"/>
  <c r="V7" i="3"/>
  <c r="U8" i="3"/>
  <c r="U7" i="3"/>
  <c r="T8" i="3"/>
  <c r="T7" i="3"/>
  <c r="S8" i="3"/>
  <c r="S7" i="3"/>
  <c r="R8" i="3"/>
  <c r="R7" i="3"/>
  <c r="V10" i="1"/>
  <c r="U10" i="1"/>
  <c r="T10" i="1"/>
  <c r="S10" i="1"/>
  <c r="R10" i="1"/>
  <c r="V9" i="1"/>
  <c r="U9" i="1"/>
  <c r="T9" i="1"/>
  <c r="S9" i="1"/>
  <c r="R9" i="1"/>
  <c r="N17" i="1" l="1"/>
  <c r="M17" i="1"/>
  <c r="L17" i="1"/>
  <c r="K17" i="1"/>
  <c r="J17" i="1"/>
  <c r="I17" i="1"/>
  <c r="H17" i="1"/>
  <c r="G17" i="1"/>
  <c r="F17" i="1"/>
  <c r="E17" i="1"/>
  <c r="Q3" i="1" s="1"/>
  <c r="D17" i="1"/>
  <c r="C17" i="1"/>
  <c r="E20" i="14" l="1"/>
  <c r="D20" i="14"/>
  <c r="O20" i="14" l="1"/>
  <c r="N20" i="14"/>
  <c r="M20" i="14"/>
  <c r="L20" i="14"/>
  <c r="K20" i="14"/>
  <c r="J20" i="14"/>
  <c r="I20" i="14"/>
  <c r="H20" i="14"/>
  <c r="G20" i="14"/>
  <c r="F20" i="14"/>
  <c r="N18" i="1" l="1"/>
  <c r="M18" i="1"/>
  <c r="L18" i="1"/>
  <c r="K18" i="1"/>
  <c r="J18" i="1"/>
  <c r="I18" i="1"/>
  <c r="H18" i="1"/>
  <c r="G18" i="1"/>
  <c r="F18" i="1"/>
  <c r="E18" i="1"/>
  <c r="D18" i="1"/>
  <c r="C18" i="1"/>
  <c r="N13" i="2"/>
  <c r="M13" i="2"/>
  <c r="L13" i="2"/>
  <c r="K13" i="2"/>
  <c r="J13" i="2"/>
  <c r="I13" i="2"/>
  <c r="H13" i="2"/>
  <c r="G13" i="2"/>
  <c r="F13" i="2"/>
  <c r="E13" i="2"/>
  <c r="D13" i="2"/>
  <c r="C13" i="2"/>
  <c r="N13" i="3"/>
  <c r="M13" i="3"/>
  <c r="L13" i="3"/>
  <c r="K13" i="3"/>
  <c r="J13" i="3"/>
  <c r="I13" i="3"/>
  <c r="H13" i="3"/>
  <c r="G13" i="3"/>
  <c r="F13" i="3"/>
  <c r="E13" i="3"/>
  <c r="D13" i="3"/>
  <c r="C13" i="3"/>
  <c r="O19" i="14" l="1"/>
  <c r="N19" i="14"/>
  <c r="M19" i="14"/>
  <c r="L19" i="14"/>
  <c r="K19" i="14"/>
  <c r="J19" i="14"/>
  <c r="I19" i="14"/>
  <c r="H19" i="14"/>
  <c r="G19" i="14"/>
  <c r="F19" i="14"/>
  <c r="E19" i="14"/>
  <c r="D19" i="14"/>
  <c r="D12" i="3" l="1"/>
  <c r="E12" i="3"/>
  <c r="F12" i="3"/>
  <c r="G12" i="3"/>
  <c r="H12" i="3"/>
  <c r="I12" i="3"/>
  <c r="J12" i="3"/>
  <c r="K12" i="3"/>
  <c r="L12" i="3"/>
  <c r="M12" i="3"/>
  <c r="N12" i="3"/>
  <c r="C12" i="3"/>
  <c r="D12" i="2" l="1"/>
  <c r="E12" i="2"/>
  <c r="F12" i="2"/>
  <c r="G12" i="2"/>
  <c r="H12" i="2"/>
  <c r="I12" i="2"/>
  <c r="J12" i="2"/>
  <c r="K12" i="2"/>
  <c r="L12" i="2"/>
  <c r="M12" i="2"/>
  <c r="N12" i="2"/>
  <c r="C12" i="2"/>
  <c r="W18" i="1" l="1"/>
  <c r="W19" i="1"/>
  <c r="W17" i="1"/>
  <c r="R19" i="1"/>
  <c r="R20" i="1" s="1"/>
  <c r="R18" i="1"/>
  <c r="R17" i="1"/>
  <c r="S18" i="1"/>
  <c r="S19" i="1"/>
  <c r="S17" i="1"/>
  <c r="V19" i="1"/>
  <c r="V18" i="1"/>
  <c r="V17" i="1"/>
  <c r="U19" i="1"/>
  <c r="U18" i="1"/>
  <c r="U17" i="1"/>
  <c r="Z19" i="1"/>
  <c r="Z18" i="1"/>
  <c r="Z17" i="1"/>
  <c r="Y19" i="1"/>
  <c r="Y18" i="1"/>
  <c r="Y17" i="1"/>
  <c r="X19" i="1"/>
  <c r="X18" i="1"/>
  <c r="X17" i="1"/>
  <c r="T19" i="1"/>
  <c r="T18" i="1"/>
  <c r="T17" i="1"/>
  <c r="S20" i="1" l="1"/>
  <c r="T20" i="1" s="1"/>
  <c r="U20" i="1" s="1"/>
  <c r="V20" i="1" s="1"/>
  <c r="W20" i="1" s="1"/>
  <c r="X20" i="1" s="1"/>
  <c r="Y20" i="1" s="1"/>
  <c r="Z20" i="1" s="1"/>
</calcChain>
</file>

<file path=xl/sharedStrings.xml><?xml version="1.0" encoding="utf-8"?>
<sst xmlns="http://schemas.openxmlformats.org/spreadsheetml/2006/main" count="103" uniqueCount="51">
  <si>
    <t>min</t>
    <phoneticPr fontId="1" type="noConversion"/>
  </si>
  <si>
    <t>해수</t>
    <phoneticPr fontId="1" type="noConversion"/>
  </si>
  <si>
    <t>avarage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</si>
  <si>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</si>
  <si>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</si>
  <si>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</si>
  <si>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</si>
  <si>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N2</t>
    <phoneticPr fontId="1" type="noConversion"/>
  </si>
  <si>
    <t>ADP-1</t>
    <phoneticPr fontId="1" type="noConversion"/>
  </si>
  <si>
    <t>N2</t>
    <phoneticPr fontId="1" type="noConversion"/>
  </si>
  <si>
    <t>N2</t>
  </si>
  <si>
    <t>cng-3</t>
  </si>
  <si>
    <t>adp-1</t>
  </si>
  <si>
    <t>해수</t>
    <phoneticPr fontId="1" type="noConversion"/>
  </si>
  <si>
    <t>해수</t>
    <phoneticPr fontId="1" type="noConversion"/>
  </si>
  <si>
    <t>Change over time</t>
  </si>
  <si>
    <t>proportion of change</t>
  </si>
  <si>
    <t>Soyoung</t>
  </si>
  <si>
    <t>heekyung</t>
  </si>
  <si>
    <t xml:space="preserve">heekyung </t>
  </si>
  <si>
    <t>haesoo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</si>
  <si>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</si>
  <si>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</si>
  <si>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</si>
  <si>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</si>
  <si>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</si>
  <si>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</si>
  <si>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</si>
  <si>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</si>
  <si>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</si>
  <si>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benzaldehyde</t>
  </si>
  <si>
    <t>control</t>
  </si>
  <si>
    <t>N</t>
  </si>
  <si>
    <t>p=</t>
  </si>
  <si>
    <t>N2 circle</t>
  </si>
  <si>
    <t>N2 square</t>
  </si>
  <si>
    <t>cng-3 circle</t>
  </si>
  <si>
    <t>cng square</t>
  </si>
  <si>
    <t>cng-1</t>
  </si>
  <si>
    <t>교수님</t>
    <phoneticPr fontId="1" type="noConversion"/>
  </si>
  <si>
    <t>cng-3</t>
    <phoneticPr fontId="1" type="noConversion"/>
  </si>
  <si>
    <t>adp-1</t>
    <phoneticPr fontId="1" type="noConversion"/>
  </si>
  <si>
    <t>CNG-3</t>
    <phoneticPr fontId="1" type="noConversion"/>
  </si>
  <si>
    <t>0-0.03</t>
    <phoneticPr fontId="1" type="noConversion"/>
  </si>
  <si>
    <t>ADP-1</t>
    <phoneticPr fontId="1" type="noConversion"/>
  </si>
  <si>
    <t>1:200 TMT</t>
  </si>
  <si>
    <t>Heekyung</t>
  </si>
  <si>
    <t>Haesoo</t>
  </si>
  <si>
    <t xml:space="preserve"> </t>
  </si>
  <si>
    <t>Benzaldehyde</t>
  </si>
  <si>
    <t>2,4,5-TMT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</si>
</sst>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'N2 standard'!$C$14:$O$14</c:f>
              <c:numCache>
                <c:formatCode>General</c:formatCode>
                <c:ptCount val="13"/>
                <c:pt idx="0">
                  <c:v>0.91722222222222227</c:v>
                </c:pt>
                <c:pt idx="1">
                  <c:v>0.88687500000000008</c:v>
                </c:pt>
                <c:pt idx="2">
                  <c:v>0.82250000000000001</c:v>
                </c:pt>
                <c:pt idx="3">
                  <c:v>0.78749999999999998</c:v>
                </c:pt>
                <c:pt idx="4">
                  <c:v>0.58374999999999999</c:v>
                </c:pt>
                <c:pt idx="5">
                  <c:v>0.32500000000000001</c:v>
                </c:pt>
                <c:pt idx="6">
                  <c:v>0.27374999999999999</c:v>
                </c:pt>
                <c:pt idx="7">
                  <c:v>0.28499999999999998</c:v>
                </c:pt>
                <c:pt idx="8">
                  <c:v>0.21750000000000003</c:v>
                </c:pt>
                <c:pt idx="9">
                  <c:v>0.14874999999999999</c:v>
                </c:pt>
                <c:pt idx="10">
                  <c:v>-2.3125E-2</c:v>
                </c:pt>
                <c:pt idx="11">
                  <c:v>-5.000000000000001E-2</c:v>
                </c:pt>
                <c:pt idx="12">
                  <c:v>3.7499999999999992E-2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30-40E6-A94C-24C0249CA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34560"/>
        <c:axId val="-1026661216"/>
      </c:lineChart>
      <c:catAx>
        <c:axId val="-10266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61216"/>
        <c:crosses val="autoZero"/>
        <c:auto val="1"/>
        <c:lblAlgn val="ctr"/>
        <c:lblOffset val="100"/>
        <c:noMultiLvlLbl val="0"/>
      </c:catAx>
      <c:valAx>
        <c:axId val="-10266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3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'adp-1'!$C$12:$N$12</c:f>
              <c:numCache>
                <c:formatCode>General</c:formatCode>
                <c:ptCount val="12"/>
                <c:pt idx="0">
                  <c:v>0.65375000000000005</c:v>
                </c:pt>
                <c:pt idx="1">
                  <c:v>0.77593749999999995</c:v>
                </c:pt>
                <c:pt idx="2">
                  <c:v>0.82999999999999985</c:v>
                </c:pt>
                <c:pt idx="3">
                  <c:v>0.87875000000000003</c:v>
                </c:pt>
                <c:pt idx="4">
                  <c:v>0.90375000000000005</c:v>
                </c:pt>
                <c:pt idx="5">
                  <c:v>0.90874999999999995</c:v>
                </c:pt>
                <c:pt idx="6">
                  <c:v>0.88625000000000009</c:v>
                </c:pt>
                <c:pt idx="7">
                  <c:v>0.83749999999999991</c:v>
                </c:pt>
                <c:pt idx="8">
                  <c:v>0.77124999999999999</c:v>
                </c:pt>
                <c:pt idx="9">
                  <c:v>0.84249999999999992</c:v>
                </c:pt>
                <c:pt idx="10">
                  <c:v>0.828125</c:v>
                </c:pt>
                <c:pt idx="11">
                  <c:v>0.7712500000000001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12-4F2B-8C7C-5A85CEFA8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76992"/>
        <c:axId val="-1026665568"/>
      </c:lineChart>
      <c:catAx>
        <c:axId val="-10266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65568"/>
        <c:crosses val="autoZero"/>
        <c:auto val="1"/>
        <c:lblAlgn val="ctr"/>
        <c:lblOffset val="100"/>
        <c:noMultiLvlLbl val="0"/>
      </c:catAx>
      <c:valAx>
        <c:axId val="-10266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2C'!$K$10:$O$10</c:f>
                <c:numCache>
                  <c:formatCode>General</c:formatCode>
                  <c:ptCount val="5"/>
                  <c:pt idx="0">
                    <c:v>1.824050573264667E-2</c:v>
                  </c:pt>
                  <c:pt idx="1">
                    <c:v>7.0253050264231051E-2</c:v>
                  </c:pt>
                  <c:pt idx="3">
                    <c:v>4.0689286741789239E-2</c:v>
                  </c:pt>
                  <c:pt idx="4">
                    <c:v>7.0319903931169409E-2</c:v>
                  </c:pt>
                </c:numCache>
              </c:numRef>
            </c:plus>
            <c:minus>
              <c:numRef>
                <c:f>'Fig 2C'!$K$10:$O$10</c:f>
                <c:numCache>
                  <c:formatCode>General</c:formatCode>
                  <c:ptCount val="5"/>
                  <c:pt idx="0">
                    <c:v>1.824050573264667E-2</c:v>
                  </c:pt>
                  <c:pt idx="1">
                    <c:v>7.0253050264231051E-2</c:v>
                  </c:pt>
                  <c:pt idx="3">
                    <c:v>4.0689286741789239E-2</c:v>
                  </c:pt>
                  <c:pt idx="4">
                    <c:v>7.0319903931169409E-2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2C'!$J$4:$J$8</c:f>
              <c:strCache>
                <c:ptCount val="5"/>
                <c:pt idx="0">
                  <c:v>N2</c:v>
                </c:pt>
                <c:pt idx="1">
                  <c:v>cng-1</c:v>
                </c:pt>
                <c:pt idx="3">
                  <c:v>N2</c:v>
                </c:pt>
                <c:pt idx="4">
                  <c:v>cng-1</c:v>
                </c:pt>
              </c:strCache>
            </c:strRef>
          </c:cat>
          <c:val>
            <c:numRef>
              <c:f>'Fig 2C'!$K$4:$K$8</c:f>
              <c:numCache>
                <c:formatCode>General</c:formatCode>
                <c:ptCount val="5"/>
                <c:pt idx="0">
                  <c:v>0.91722222222222227</c:v>
                </c:pt>
                <c:pt idx="1">
                  <c:v>0.86</c:v>
                </c:pt>
                <c:pt idx="3">
                  <c:v>0.80974999999999997</c:v>
                </c:pt>
                <c:pt idx="4">
                  <c:v>0.72444444444444445</c:v>
                </c:pt>
              </c:numCache>
            </c:numRef>
          </c:val>
        </c:ser>
        <c:ser>
          <c:idx val="1"/>
          <c:order val="1"/>
          <c:spPr>
            <a:solidFill>
              <a:srgbClr val="FF6699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2C'!$K$11:$O$11</c:f>
                <c:numCache>
                  <c:formatCode>General</c:formatCode>
                  <c:ptCount val="5"/>
                  <c:pt idx="0">
                    <c:v>2.0330600909302537E-2</c:v>
                  </c:pt>
                  <c:pt idx="1">
                    <c:v>7.0313583324987883E-2</c:v>
                  </c:pt>
                  <c:pt idx="3">
                    <c:v>3.5083674230771106E-2</c:v>
                  </c:pt>
                  <c:pt idx="4">
                    <c:v>4.2277011235567923E-2</c:v>
                  </c:pt>
                </c:numCache>
              </c:numRef>
            </c:plus>
            <c:minus>
              <c:numRef>
                <c:f>'Fig 2C'!$K$11:$O$11</c:f>
                <c:numCache>
                  <c:formatCode>General</c:formatCode>
                  <c:ptCount val="5"/>
                  <c:pt idx="0">
                    <c:v>2.0330600909302537E-2</c:v>
                  </c:pt>
                  <c:pt idx="1">
                    <c:v>7.0313583324987883E-2</c:v>
                  </c:pt>
                  <c:pt idx="3">
                    <c:v>3.5083674230771106E-2</c:v>
                  </c:pt>
                  <c:pt idx="4">
                    <c:v>4.2277011235567923E-2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2C'!$J$4:$J$8</c:f>
              <c:strCache>
                <c:ptCount val="5"/>
                <c:pt idx="0">
                  <c:v>N2</c:v>
                </c:pt>
                <c:pt idx="1">
                  <c:v>cng-1</c:v>
                </c:pt>
                <c:pt idx="3">
                  <c:v>N2</c:v>
                </c:pt>
                <c:pt idx="4">
                  <c:v>cng-1</c:v>
                </c:pt>
              </c:strCache>
            </c:strRef>
          </c:cat>
          <c:val>
            <c:numRef>
              <c:f>'Fig 2C'!$L$4:$L$8</c:f>
              <c:numCache>
                <c:formatCode>General</c:formatCode>
                <c:ptCount val="5"/>
                <c:pt idx="0">
                  <c:v>0.58374999999999999</c:v>
                </c:pt>
                <c:pt idx="1">
                  <c:v>0.72799999999999998</c:v>
                </c:pt>
                <c:pt idx="3">
                  <c:v>0.626</c:v>
                </c:pt>
                <c:pt idx="4">
                  <c:v>0.74111111111111116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75904"/>
        <c:axId val="-1026674816"/>
      </c:barChart>
      <c:catAx>
        <c:axId val="-10266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4816"/>
        <c:crosses val="autoZero"/>
        <c:auto val="1"/>
        <c:lblAlgn val="ctr"/>
        <c:lblOffset val="100"/>
        <c:noMultiLvlLbl val="0"/>
      </c:catAx>
      <c:valAx>
        <c:axId val="-102667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'N2 standard'!$C$27:$O$27</c:f>
              <c:numCache>
                <c:formatCode>General</c:formatCode>
                <c:ptCount val="13"/>
                <c:pt idx="0">
                  <c:v>0.86</c:v>
                </c:pt>
                <c:pt idx="1">
                  <c:v>0.82200000000000006</c:v>
                </c:pt>
                <c:pt idx="2">
                  <c:v>0.72</c:v>
                </c:pt>
                <c:pt idx="3">
                  <c:v>0.76400000000000001</c:v>
                </c:pt>
                <c:pt idx="4">
                  <c:v>0.72799999999999998</c:v>
                </c:pt>
                <c:pt idx="5">
                  <c:v>0.67</c:v>
                </c:pt>
                <c:pt idx="6">
                  <c:v>0.69</c:v>
                </c:pt>
                <c:pt idx="7">
                  <c:v>0.29799999999999999</c:v>
                </c:pt>
                <c:pt idx="8">
                  <c:v>0.10600000000000001</c:v>
                </c:pt>
                <c:pt idx="9">
                  <c:v>-1.9999999999999992E-3</c:v>
                </c:pt>
                <c:pt idx="10">
                  <c:v>-2.375E-2</c:v>
                </c:pt>
                <c:pt idx="11">
                  <c:v>2.6999999999999996E-2</c:v>
                </c:pt>
                <c:pt idx="12">
                  <c:v>-2.1999999999999999E-2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1E-468C-93F4-51776822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69376"/>
        <c:axId val="-1026685152"/>
      </c:lineChart>
      <c:catAx>
        <c:axId val="-10266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5152"/>
        <c:crosses val="autoZero"/>
        <c:auto val="1"/>
        <c:lblAlgn val="ctr"/>
        <c:lblOffset val="100"/>
        <c:noMultiLvlLbl val="0"/>
      </c:catAx>
      <c:valAx>
        <c:axId val="-10266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'N2 standard'!$C$37:$O$37</c:f>
              <c:numCache>
                <c:formatCode>General</c:formatCode>
                <c:ptCount val="13"/>
                <c:pt idx="0">
                  <c:v>0.80999999999999994</c:v>
                </c:pt>
                <c:pt idx="1">
                  <c:v>0.83750000000000002</c:v>
                </c:pt>
                <c:pt idx="2">
                  <c:v>0.90249999999999997</c:v>
                </c:pt>
                <c:pt idx="3">
                  <c:v>0.84</c:v>
                </c:pt>
                <c:pt idx="4">
                  <c:v>0.8075</c:v>
                </c:pt>
                <c:pt idx="5">
                  <c:v>0.80750000000000011</c:v>
                </c:pt>
                <c:pt idx="6">
                  <c:v>0.75</c:v>
                </c:pt>
                <c:pt idx="7">
                  <c:v>0.76249999999999996</c:v>
                </c:pt>
                <c:pt idx="8">
                  <c:v>0.65749999999999997</c:v>
                </c:pt>
                <c:pt idx="9">
                  <c:v>0.8075</c:v>
                </c:pt>
                <c:pt idx="10">
                  <c:v>0.68500000000000005</c:v>
                </c:pt>
                <c:pt idx="11">
                  <c:v>0.73249999999999993</c:v>
                </c:pt>
                <c:pt idx="12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D6-4CD5-A997-625B091F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80256"/>
        <c:axId val="-1026677536"/>
      </c:lineChart>
      <c:catAx>
        <c:axId val="-10266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7536"/>
        <c:crosses val="autoZero"/>
        <c:auto val="1"/>
        <c:lblAlgn val="ctr"/>
        <c:lblOffset val="100"/>
        <c:noMultiLvlLbl val="0"/>
      </c:catAx>
      <c:valAx>
        <c:axId val="-102667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'N2 standard'!$W$10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'N2 standard'!$C$15:$O$15</c:f>
                <c:numCache>
                  <c:formatCode>General</c:formatCode>
                  <c:ptCount val="13"/>
                  <c:pt idx="0">
                    <c:v>1.824050573264667E-2</c:v>
                  </c:pt>
                  <c:pt idx="1">
                    <c:v>3.8740638270057165E-2</c:v>
                  </c:pt>
                  <c:pt idx="2">
                    <c:v>3.3044882897572722E-2</c:v>
                  </c:pt>
                  <c:pt idx="3">
                    <c:v>3.4213092731960291E-2</c:v>
                  </c:pt>
                  <c:pt idx="4">
                    <c:v>7.0253050264231051E-2</c:v>
                  </c:pt>
                  <c:pt idx="5">
                    <c:v>8.1064348337777745E-2</c:v>
                  </c:pt>
                  <c:pt idx="6">
                    <c:v>7.3337222570027255E-2</c:v>
                  </c:pt>
                  <c:pt idx="7">
                    <c:v>7.2727475649067577E-2</c:v>
                  </c:pt>
                  <c:pt idx="8">
                    <c:v>5.7716981903075969E-2</c:v>
                  </c:pt>
                  <c:pt idx="9">
                    <c:v>5.3799810806889864E-2</c:v>
                  </c:pt>
                  <c:pt idx="10">
                    <c:v>6.5376229160802116E-2</c:v>
                  </c:pt>
                  <c:pt idx="11">
                    <c:v>7.9462479915276454E-2</c:v>
                  </c:pt>
                  <c:pt idx="12">
                    <c:v>7.1257831649781292E-2</c:v>
                  </c:pt>
                </c:numCache>
              </c:numRef>
            </c:plus>
            <c:minus>
              <c:numRef>
                <c:f>'N2 standard'!$C$15:$O$15</c:f>
                <c:numCache>
                  <c:formatCode>General</c:formatCode>
                  <c:ptCount val="13"/>
                  <c:pt idx="0">
                    <c:v>1.824050573264667E-2</c:v>
                  </c:pt>
                  <c:pt idx="1">
                    <c:v>3.8740638270057165E-2</c:v>
                  </c:pt>
                  <c:pt idx="2">
                    <c:v>3.3044882897572722E-2</c:v>
                  </c:pt>
                  <c:pt idx="3">
                    <c:v>3.4213092731960291E-2</c:v>
                  </c:pt>
                  <c:pt idx="4">
                    <c:v>7.0253050264231051E-2</c:v>
                  </c:pt>
                  <c:pt idx="5">
                    <c:v>8.1064348337777745E-2</c:v>
                  </c:pt>
                  <c:pt idx="6">
                    <c:v>7.3337222570027255E-2</c:v>
                  </c:pt>
                  <c:pt idx="7">
                    <c:v>7.2727475649067577E-2</c:v>
                  </c:pt>
                  <c:pt idx="8">
                    <c:v>5.7716981903075969E-2</c:v>
                  </c:pt>
                  <c:pt idx="9">
                    <c:v>5.3799810806889864E-2</c:v>
                  </c:pt>
                  <c:pt idx="10">
                    <c:v>6.5376229160802116E-2</c:v>
                  </c:pt>
                  <c:pt idx="11">
                    <c:v>7.9462479915276454E-2</c:v>
                  </c:pt>
                  <c:pt idx="12">
                    <c:v>7.1257831649781292E-2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'N2 standard'!$X$9:$AJ$9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'N2 standard'!$C$14:$O$14</c:f>
              <c:numCache>
                <c:formatCode>General</c:formatCode>
                <c:ptCount val="13"/>
                <c:pt idx="0">
                  <c:v>0.91722222222222227</c:v>
                </c:pt>
                <c:pt idx="1">
                  <c:v>0.88687500000000008</c:v>
                </c:pt>
                <c:pt idx="2">
                  <c:v>0.82250000000000001</c:v>
                </c:pt>
                <c:pt idx="3">
                  <c:v>0.78749999999999998</c:v>
                </c:pt>
                <c:pt idx="4">
                  <c:v>0.58374999999999999</c:v>
                </c:pt>
                <c:pt idx="5">
                  <c:v>0.32500000000000001</c:v>
                </c:pt>
                <c:pt idx="6">
                  <c:v>0.27374999999999999</c:v>
                </c:pt>
                <c:pt idx="7">
                  <c:v>0.28499999999999998</c:v>
                </c:pt>
                <c:pt idx="8">
                  <c:v>0.21750000000000003</c:v>
                </c:pt>
                <c:pt idx="9">
                  <c:v>0.14874999999999999</c:v>
                </c:pt>
                <c:pt idx="10">
                  <c:v>-2.3125E-2</c:v>
                </c:pt>
                <c:pt idx="11">
                  <c:v>-5.000000000000001E-2</c:v>
                </c:pt>
                <c:pt idx="12">
                  <c:v>3.7499999999999992E-2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70-4468-9209-4DF5D4BB5D09}"/>
            </c:ext>
          </c:extLst>
        </c:ser>
        <c:ser>
          <c:idx val="1"/>
          <c:order val="1"/>
          <c:tx>
            <c:strRef>
              <c:f>'N2 standard'!$W$11</c:f>
              <c:strCache>
                <c:ptCount val="1"/>
                <c:pt idx="0">
                  <c:v>cng-3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'N2 standard'!$C$28:$O$28</c:f>
                <c:numCache>
                  <c:formatCode>General</c:formatCode>
                  <c:ptCount val="13"/>
                  <c:pt idx="0">
                    <c:v>2.0330600909302537E-2</c:v>
                  </c:pt>
                  <c:pt idx="1">
                    <c:v>3.3674916480965475E-2</c:v>
                  </c:pt>
                  <c:pt idx="2">
                    <c:v>7.3143694191639033E-2</c:v>
                  </c:pt>
                  <c:pt idx="3">
                    <c:v>6.185466837676843E-2</c:v>
                  </c:pt>
                  <c:pt idx="4">
                    <c:v>7.0313583324987883E-2</c:v>
                  </c:pt>
                  <c:pt idx="5">
                    <c:v>7.3891812807644647E-2</c:v>
                  </c:pt>
                  <c:pt idx="6">
                    <c:v>6.9282032302755273E-2</c:v>
                  </c:pt>
                  <c:pt idx="7">
                    <c:v>0.12725564820470639</c:v>
                  </c:pt>
                  <c:pt idx="8">
                    <c:v>2.357965224510318E-2</c:v>
                  </c:pt>
                  <c:pt idx="9">
                    <c:v>4.2825226210727714E-2</c:v>
                  </c:pt>
                  <c:pt idx="10">
                    <c:v>9.9778400301200804E-2</c:v>
                  </c:pt>
                  <c:pt idx="11">
                    <c:v>4.1581245772583583E-2</c:v>
                  </c:pt>
                  <c:pt idx="12">
                    <c:v>5.7827329179203843E-2</c:v>
                  </c:pt>
                </c:numCache>
              </c:numRef>
            </c:plus>
            <c:minus>
              <c:numRef>
                <c:f>'N2 standard'!$C$28:$O$28</c:f>
                <c:numCache>
                  <c:formatCode>General</c:formatCode>
                  <c:ptCount val="13"/>
                  <c:pt idx="0">
                    <c:v>2.0330600909302537E-2</c:v>
                  </c:pt>
                  <c:pt idx="1">
                    <c:v>3.3674916480965475E-2</c:v>
                  </c:pt>
                  <c:pt idx="2">
                    <c:v>7.3143694191639033E-2</c:v>
                  </c:pt>
                  <c:pt idx="3">
                    <c:v>6.185466837676843E-2</c:v>
                  </c:pt>
                  <c:pt idx="4">
                    <c:v>7.0313583324987883E-2</c:v>
                  </c:pt>
                  <c:pt idx="5">
                    <c:v>7.3891812807644647E-2</c:v>
                  </c:pt>
                  <c:pt idx="6">
                    <c:v>6.9282032302755273E-2</c:v>
                  </c:pt>
                  <c:pt idx="7">
                    <c:v>0.12725564820470639</c:v>
                  </c:pt>
                  <c:pt idx="8">
                    <c:v>2.357965224510318E-2</c:v>
                  </c:pt>
                  <c:pt idx="9">
                    <c:v>4.2825226210727714E-2</c:v>
                  </c:pt>
                  <c:pt idx="10">
                    <c:v>9.9778400301200804E-2</c:v>
                  </c:pt>
                  <c:pt idx="11">
                    <c:v>4.1581245772583583E-2</c:v>
                  </c:pt>
                  <c:pt idx="12">
                    <c:v>5.7827329179203843E-2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'N2 standard'!$X$9:$AJ$9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'N2 standard'!$C$27:$O$27</c:f>
              <c:numCache>
                <c:formatCode>General</c:formatCode>
                <c:ptCount val="13"/>
                <c:pt idx="0">
                  <c:v>0.86</c:v>
                </c:pt>
                <c:pt idx="1">
                  <c:v>0.82200000000000006</c:v>
                </c:pt>
                <c:pt idx="2">
                  <c:v>0.72</c:v>
                </c:pt>
                <c:pt idx="3">
                  <c:v>0.76400000000000001</c:v>
                </c:pt>
                <c:pt idx="4">
                  <c:v>0.72799999999999998</c:v>
                </c:pt>
                <c:pt idx="5">
                  <c:v>0.67</c:v>
                </c:pt>
                <c:pt idx="6">
                  <c:v>0.69</c:v>
                </c:pt>
                <c:pt idx="7">
                  <c:v>0.29799999999999999</c:v>
                </c:pt>
                <c:pt idx="8">
                  <c:v>0.10600000000000001</c:v>
                </c:pt>
                <c:pt idx="9">
                  <c:v>-1.9999999999999992E-3</c:v>
                </c:pt>
                <c:pt idx="10">
                  <c:v>-2.375E-2</c:v>
                </c:pt>
                <c:pt idx="11">
                  <c:v>2.6999999999999996E-2</c:v>
                </c:pt>
                <c:pt idx="12">
                  <c:v>-2.1999999999999999E-2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70-4468-9209-4DF5D4BB5D09}"/>
            </c:ext>
          </c:extLst>
        </c:ser>
        <c:ser>
          <c:idx val="2"/>
          <c:order val="2"/>
          <c:tx>
            <c:strRef>
              <c:f>'N2 standard'!$W$12</c:f>
              <c:strCache>
                <c:ptCount val="1"/>
                <c:pt idx="0">
                  <c:v>adp-1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'N2 standard'!$C$38:$O$38</c:f>
                <c:numCache>
                  <c:formatCode>General</c:formatCode>
                  <c:ptCount val="13"/>
                  <c:pt idx="0">
                    <c:v>0.12048513047951891</c:v>
                  </c:pt>
                  <c:pt idx="1">
                    <c:v>3.9660013447635985E-2</c:v>
                  </c:pt>
                  <c:pt idx="2">
                    <c:v>3.6371921404658634E-2</c:v>
                  </c:pt>
                  <c:pt idx="3">
                    <c:v>4.3011626335213125E-2</c:v>
                  </c:pt>
                  <c:pt idx="4">
                    <c:v>7.2154348448309091E-2</c:v>
                  </c:pt>
                  <c:pt idx="5">
                    <c:v>6.82367203197803E-2</c:v>
                  </c:pt>
                  <c:pt idx="6">
                    <c:v>9.4162979278836823E-2</c:v>
                  </c:pt>
                  <c:pt idx="7">
                    <c:v>9.7243251693883717E-2</c:v>
                  </c:pt>
                  <c:pt idx="8">
                    <c:v>7.53187670283222E-2</c:v>
                  </c:pt>
                  <c:pt idx="9">
                    <c:v>3.300883720056394E-2</c:v>
                  </c:pt>
                  <c:pt idx="10">
                    <c:v>8.5683526226846274E-2</c:v>
                  </c:pt>
                  <c:pt idx="11">
                    <c:v>5.850569772822746E-2</c:v>
                  </c:pt>
                  <c:pt idx="12">
                    <c:v>5.2440442408507155E-2</c:v>
                  </c:pt>
                </c:numCache>
              </c:numRef>
            </c:plus>
            <c:minus>
              <c:numRef>
                <c:f>'N2 standard'!$C$38:$O$38</c:f>
                <c:numCache>
                  <c:formatCode>General</c:formatCode>
                  <c:ptCount val="13"/>
                  <c:pt idx="0">
                    <c:v>0.12048513047951891</c:v>
                  </c:pt>
                  <c:pt idx="1">
                    <c:v>3.9660013447635985E-2</c:v>
                  </c:pt>
                  <c:pt idx="2">
                    <c:v>3.6371921404658634E-2</c:v>
                  </c:pt>
                  <c:pt idx="3">
                    <c:v>4.3011626335213125E-2</c:v>
                  </c:pt>
                  <c:pt idx="4">
                    <c:v>7.2154348448309091E-2</c:v>
                  </c:pt>
                  <c:pt idx="5">
                    <c:v>6.82367203197803E-2</c:v>
                  </c:pt>
                  <c:pt idx="6">
                    <c:v>9.4162979278836823E-2</c:v>
                  </c:pt>
                  <c:pt idx="7">
                    <c:v>9.7243251693883717E-2</c:v>
                  </c:pt>
                  <c:pt idx="8">
                    <c:v>7.53187670283222E-2</c:v>
                  </c:pt>
                  <c:pt idx="9">
                    <c:v>3.300883720056394E-2</c:v>
                  </c:pt>
                  <c:pt idx="10">
                    <c:v>8.5683526226846274E-2</c:v>
                  </c:pt>
                  <c:pt idx="11">
                    <c:v>5.850569772822746E-2</c:v>
                  </c:pt>
                  <c:pt idx="12">
                    <c:v>5.2440442408507155E-2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'N2 standard'!$X$9:$AJ$9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'N2 standard'!$C$37:$O$37</c:f>
              <c:numCache>
                <c:formatCode>General</c:formatCode>
                <c:ptCount val="13"/>
                <c:pt idx="0">
                  <c:v>0.80999999999999994</c:v>
                </c:pt>
                <c:pt idx="1">
                  <c:v>0.83750000000000002</c:v>
                </c:pt>
                <c:pt idx="2">
                  <c:v>0.90249999999999997</c:v>
                </c:pt>
                <c:pt idx="3">
                  <c:v>0.84</c:v>
                </c:pt>
                <c:pt idx="4">
                  <c:v>0.8075</c:v>
                </c:pt>
                <c:pt idx="5">
                  <c:v>0.80750000000000011</c:v>
                </c:pt>
                <c:pt idx="6">
                  <c:v>0.75</c:v>
                </c:pt>
                <c:pt idx="7">
                  <c:v>0.76249999999999996</c:v>
                </c:pt>
                <c:pt idx="8">
                  <c:v>0.65749999999999997</c:v>
                </c:pt>
                <c:pt idx="9">
                  <c:v>0.8075</c:v>
                </c:pt>
                <c:pt idx="10">
                  <c:v>0.68500000000000005</c:v>
                </c:pt>
                <c:pt idx="11">
                  <c:v>0.73249999999999993</c:v>
                </c:pt>
                <c:pt idx="12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70-4468-9209-4DF5D4BB5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79168"/>
        <c:axId val="-1026687872"/>
      </c:lineChart>
      <c:catAx>
        <c:axId val="-10266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7872"/>
        <c:crosses val="autoZero"/>
        <c:auto val="1"/>
        <c:lblAlgn val="ctr"/>
        <c:lblOffset val="100"/>
        <c:noMultiLvlLbl val="0"/>
      </c:catAx>
      <c:valAx>
        <c:axId val="-10266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9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 Fig 2'!$K$19</c:f>
              <c:strCache>
                <c:ptCount val="1"/>
                <c:pt idx="0">
                  <c:v>Benzaldehyde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'Supp Fig 2'!$L$16:$R$16</c:f>
                <c:numCache>
                  <c:formatCode>General</c:formatCode>
                  <c:ptCount val="7"/>
                  <c:pt idx="0">
                    <c:v>1.824050573264667E-2</c:v>
                  </c:pt>
                  <c:pt idx="1">
                    <c:v>3.3044882897572722E-2</c:v>
                  </c:pt>
                  <c:pt idx="2">
                    <c:v>7.0253050264231051E-2</c:v>
                  </c:pt>
                  <c:pt idx="3">
                    <c:v>7.3337222570027255E-2</c:v>
                  </c:pt>
                  <c:pt idx="4">
                    <c:v>5.7716981903075969E-2</c:v>
                  </c:pt>
                  <c:pt idx="5">
                    <c:v>6.5376229160802116E-2</c:v>
                  </c:pt>
                  <c:pt idx="6">
                    <c:v>7.1257831649781292E-2</c:v>
                  </c:pt>
                </c:numCache>
              </c:numRef>
            </c:plus>
            <c:minus>
              <c:numRef>
                <c:f>'Supp Fig 2'!$L$16:$R$16</c:f>
                <c:numCache>
                  <c:formatCode>General</c:formatCode>
                  <c:ptCount val="7"/>
                  <c:pt idx="0">
                    <c:v>1.824050573264667E-2</c:v>
                  </c:pt>
                  <c:pt idx="1">
                    <c:v>3.3044882897572722E-2</c:v>
                  </c:pt>
                  <c:pt idx="2">
                    <c:v>7.0253050264231051E-2</c:v>
                  </c:pt>
                  <c:pt idx="3">
                    <c:v>7.3337222570027255E-2</c:v>
                  </c:pt>
                  <c:pt idx="4">
                    <c:v>5.7716981903075969E-2</c:v>
                  </c:pt>
                  <c:pt idx="5">
                    <c:v>6.5376229160802116E-2</c:v>
                  </c:pt>
                  <c:pt idx="6">
                    <c:v>7.1257831649781292E-2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2'!$L$18:$R$18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'Supp Fig 2'!$L$19:$R$19</c:f>
              <c:numCache>
                <c:formatCode>General</c:formatCode>
                <c:ptCount val="7"/>
                <c:pt idx="0">
                  <c:v>0.91722222222222227</c:v>
                </c:pt>
                <c:pt idx="1">
                  <c:v>0.82250000000000001</c:v>
                </c:pt>
                <c:pt idx="2">
                  <c:v>0.58374999999999999</c:v>
                </c:pt>
                <c:pt idx="3">
                  <c:v>0.27374999999999999</c:v>
                </c:pt>
                <c:pt idx="4">
                  <c:v>0.21750000000000003</c:v>
                </c:pt>
                <c:pt idx="5">
                  <c:v>-2.3125E-2</c:v>
                </c:pt>
                <c:pt idx="6">
                  <c:v>3.7499999999999992E-2</c:v>
                </c:pt>
              </c:numCache>
            </c:numRef>
          </c:val>
        </c:ser>
        <c:ser>
          <c:idx val="1"/>
          <c:order val="1"/>
          <c:tx>
            <c:strRef>
              <c:f>'Supp Fig 2'!$K$20</c:f>
              <c:strCache>
                <c:ptCount val="1"/>
                <c:pt idx="0">
                  <c:v>2,4,5-TMT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'Supp Fig 2'!$C$20:$I$20</c:f>
                <c:numCache>
                  <c:formatCode>General</c:formatCode>
                  <c:ptCount val="7"/>
                  <c:pt idx="0">
                    <c:v>1.6687825397082641E-2</c:v>
                  </c:pt>
                  <c:pt idx="1">
                    <c:v>5.6364607647799839E-2</c:v>
                  </c:pt>
                  <c:pt idx="2">
                    <c:v>8.6045595959278687E-2</c:v>
                  </c:pt>
                  <c:pt idx="3">
                    <c:v>8.2152777709583943E-2</c:v>
                  </c:pt>
                  <c:pt idx="4">
                    <c:v>3.324061936111012E-2</c:v>
                  </c:pt>
                  <c:pt idx="5">
                    <c:v>4.1616040410714782E-2</c:v>
                  </c:pt>
                  <c:pt idx="6">
                    <c:v>4.4633889209143199E-2</c:v>
                  </c:pt>
                </c:numCache>
              </c:numRef>
            </c:plus>
            <c:minus>
              <c:numRef>
                <c:f>'Supp Fig 2'!$C$20:$I$20</c:f>
                <c:numCache>
                  <c:formatCode>General</c:formatCode>
                  <c:ptCount val="7"/>
                  <c:pt idx="0">
                    <c:v>1.6687825397082641E-2</c:v>
                  </c:pt>
                  <c:pt idx="1">
                    <c:v>5.6364607647799839E-2</c:v>
                  </c:pt>
                  <c:pt idx="2">
                    <c:v>8.6045595959278687E-2</c:v>
                  </c:pt>
                  <c:pt idx="3">
                    <c:v>8.2152777709583943E-2</c:v>
                  </c:pt>
                  <c:pt idx="4">
                    <c:v>3.324061936111012E-2</c:v>
                  </c:pt>
                  <c:pt idx="5">
                    <c:v>4.1616040410714782E-2</c:v>
                  </c:pt>
                  <c:pt idx="6">
                    <c:v>4.4633889209143199E-2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2'!$L$18:$R$18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'Supp Fig 2'!$L$20:$R$20</c:f>
              <c:numCache>
                <c:formatCode>General</c:formatCode>
                <c:ptCount val="7"/>
                <c:pt idx="0">
                  <c:v>0.93299999999999983</c:v>
                </c:pt>
                <c:pt idx="1">
                  <c:v>0.67621428571428577</c:v>
                </c:pt>
                <c:pt idx="2">
                  <c:v>0.56885714285714284</c:v>
                </c:pt>
                <c:pt idx="3">
                  <c:v>0.53921428571428576</c:v>
                </c:pt>
                <c:pt idx="4">
                  <c:v>0.57328571428571429</c:v>
                </c:pt>
                <c:pt idx="5">
                  <c:v>0.55671428571428572</c:v>
                </c:pt>
                <c:pt idx="6">
                  <c:v>0.35049999999999992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90048"/>
        <c:axId val="-1026685696"/>
      </c:barChart>
      <c:catAx>
        <c:axId val="-10266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5696"/>
        <c:crosses val="autoZero"/>
        <c:auto val="1"/>
        <c:lblAlgn val="ctr"/>
        <c:lblOffset val="100"/>
        <c:noMultiLvlLbl val="0"/>
      </c:catAx>
      <c:valAx>
        <c:axId val="-1026685696"/>
        <c:scaling>
          <c:orientation val="minMax"/>
          <c:max val="1"/>
          <c:min val="-0.2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2B'!$B$3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2B'!$N$3:$W$3</c:f>
                <c:numCache>
                  <c:formatCode>General</c:formatCode>
                  <c:ptCount val="10"/>
                  <c:pt idx="0">
                    <c:v>4.0689286741789239E-2</c:v>
                  </c:pt>
                  <c:pt idx="1">
                    <c:v>2.7528268299251146E-2</c:v>
                  </c:pt>
                  <c:pt idx="2">
                    <c:v>4.4301993935563277E-2</c:v>
                  </c:pt>
                  <c:pt idx="3">
                    <c:v>5.9940711447970731E-2</c:v>
                  </c:pt>
                  <c:pt idx="4">
                    <c:v>7.0319903931169409E-2</c:v>
                  </c:pt>
                  <c:pt idx="5">
                    <c:v>7.4027772566186964E-2</c:v>
                  </c:pt>
                  <c:pt idx="6">
                    <c:v>8.1422253305428335E-2</c:v>
                  </c:pt>
                  <c:pt idx="7">
                    <c:v>8.4735149469128579E-2</c:v>
                  </c:pt>
                  <c:pt idx="8">
                    <c:v>7.1514567280613076E-2</c:v>
                  </c:pt>
                  <c:pt idx="9">
                    <c:v>7.7158566889519442E-2</c:v>
                  </c:pt>
                </c:numCache>
              </c:numRef>
            </c:plus>
            <c:minus>
              <c:numRef>
                <c:f>'Fig 2B'!$N$3:$W$3</c:f>
                <c:numCache>
                  <c:formatCode>General</c:formatCode>
                  <c:ptCount val="10"/>
                  <c:pt idx="0">
                    <c:v>4.0689286741789239E-2</c:v>
                  </c:pt>
                  <c:pt idx="1">
                    <c:v>2.7528268299251146E-2</c:v>
                  </c:pt>
                  <c:pt idx="2">
                    <c:v>4.4301993935563277E-2</c:v>
                  </c:pt>
                  <c:pt idx="3">
                    <c:v>5.9940711447970731E-2</c:v>
                  </c:pt>
                  <c:pt idx="4">
                    <c:v>7.0319903931169409E-2</c:v>
                  </c:pt>
                  <c:pt idx="5">
                    <c:v>7.4027772566186964E-2</c:v>
                  </c:pt>
                  <c:pt idx="6">
                    <c:v>8.1422253305428335E-2</c:v>
                  </c:pt>
                  <c:pt idx="7">
                    <c:v>8.4735149469128579E-2</c:v>
                  </c:pt>
                  <c:pt idx="8">
                    <c:v>7.1514567280613076E-2</c:v>
                  </c:pt>
                  <c:pt idx="9">
                    <c:v>7.7158566889519442E-2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2B'!$C$2:$L$2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'Fig 2B'!$C$3:$L$3</c:f>
              <c:numCache>
                <c:formatCode>General</c:formatCode>
                <c:ptCount val="10"/>
                <c:pt idx="0">
                  <c:v>0.80974999999999997</c:v>
                </c:pt>
                <c:pt idx="1">
                  <c:v>0.83650000000000002</c:v>
                </c:pt>
                <c:pt idx="2">
                  <c:v>0.77399999999999991</c:v>
                </c:pt>
                <c:pt idx="3">
                  <c:v>0.75800000000000001</c:v>
                </c:pt>
                <c:pt idx="4">
                  <c:v>0.626</c:v>
                </c:pt>
                <c:pt idx="5">
                  <c:v>0.627</c:v>
                </c:pt>
                <c:pt idx="6">
                  <c:v>0.40750000000000003</c:v>
                </c:pt>
                <c:pt idx="7">
                  <c:v>0.41929999999999995</c:v>
                </c:pt>
                <c:pt idx="8">
                  <c:v>0.371</c:v>
                </c:pt>
                <c:pt idx="9">
                  <c:v>0.24699999999999997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2B'!$B$4</c:f>
              <c:strCache>
                <c:ptCount val="1"/>
                <c:pt idx="0">
                  <c:v>cng-3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2B'!$N$4:$W$4</c:f>
                <c:numCache>
                  <c:formatCode>General</c:formatCode>
                  <c:ptCount val="10"/>
                  <c:pt idx="0">
                    <c:v>3.5083674230771106E-2</c:v>
                  </c:pt>
                  <c:pt idx="1">
                    <c:v>3.4480268109295407E-2</c:v>
                  </c:pt>
                  <c:pt idx="2">
                    <c:v>3.4832048532038362E-2</c:v>
                  </c:pt>
                  <c:pt idx="3">
                    <c:v>2.5273198608431708E-2</c:v>
                  </c:pt>
                  <c:pt idx="4">
                    <c:v>4.2277011235567923E-2</c:v>
                  </c:pt>
                  <c:pt idx="5">
                    <c:v>4.1972249797770228E-2</c:v>
                  </c:pt>
                  <c:pt idx="6">
                    <c:v>9.0308114560960426E-2</c:v>
                  </c:pt>
                  <c:pt idx="7">
                    <c:v>0.10375599045624088</c:v>
                  </c:pt>
                  <c:pt idx="8">
                    <c:v>0.11228606544815417</c:v>
                  </c:pt>
                  <c:pt idx="9">
                    <c:v>9.3325892560544091E-2</c:v>
                  </c:pt>
                </c:numCache>
              </c:numRef>
            </c:plus>
            <c:minus>
              <c:numRef>
                <c:f>'Fig 2B'!$N$4:$W$4</c:f>
                <c:numCache>
                  <c:formatCode>General</c:formatCode>
                  <c:ptCount val="10"/>
                  <c:pt idx="0">
                    <c:v>3.5083674230771106E-2</c:v>
                  </c:pt>
                  <c:pt idx="1">
                    <c:v>3.4480268109295407E-2</c:v>
                  </c:pt>
                  <c:pt idx="2">
                    <c:v>3.4832048532038362E-2</c:v>
                  </c:pt>
                  <c:pt idx="3">
                    <c:v>2.5273198608431708E-2</c:v>
                  </c:pt>
                  <c:pt idx="4">
                    <c:v>4.2277011235567923E-2</c:v>
                  </c:pt>
                  <c:pt idx="5">
                    <c:v>4.1972249797770228E-2</c:v>
                  </c:pt>
                  <c:pt idx="6">
                    <c:v>9.0308114560960426E-2</c:v>
                  </c:pt>
                  <c:pt idx="7">
                    <c:v>0.10375599045624088</c:v>
                  </c:pt>
                  <c:pt idx="8">
                    <c:v>0.11228606544815417</c:v>
                  </c:pt>
                  <c:pt idx="9">
                    <c:v>9.3325892560544091E-2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2B'!$C$2:$L$2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'Fig 2B'!$C$4:$L$4</c:f>
              <c:numCache>
                <c:formatCode>General</c:formatCode>
                <c:ptCount val="10"/>
                <c:pt idx="0">
                  <c:v>0.72444444444444445</c:v>
                </c:pt>
                <c:pt idx="1">
                  <c:v>0.7433333333333334</c:v>
                </c:pt>
                <c:pt idx="2">
                  <c:v>0.75777777777777777</c:v>
                </c:pt>
                <c:pt idx="3">
                  <c:v>0.79388888888888887</c:v>
                </c:pt>
                <c:pt idx="4">
                  <c:v>0.74111111111111116</c:v>
                </c:pt>
                <c:pt idx="5">
                  <c:v>0.70644444444444454</c:v>
                </c:pt>
                <c:pt idx="6">
                  <c:v>0.53333333333333333</c:v>
                </c:pt>
                <c:pt idx="7">
                  <c:v>0.39516666666666667</c:v>
                </c:pt>
                <c:pt idx="8">
                  <c:v>0.26177777777777772</c:v>
                </c:pt>
                <c:pt idx="9">
                  <c:v>0.2416666666666667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2B'!$B$5</c:f>
              <c:strCache>
                <c:ptCount val="1"/>
                <c:pt idx="0">
                  <c:v>adp-1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2B'!$N$5:$W$5</c:f>
                <c:numCache>
                  <c:formatCode>General</c:formatCode>
                  <c:ptCount val="10"/>
                  <c:pt idx="0">
                    <c:v>4.694221371613698E-2</c:v>
                  </c:pt>
                  <c:pt idx="1">
                    <c:v>3.4353077425049269E-2</c:v>
                  </c:pt>
                  <c:pt idx="2">
                    <c:v>2.1459055697503823E-2</c:v>
                  </c:pt>
                  <c:pt idx="3">
                    <c:v>2.6487025125521358E-2</c:v>
                  </c:pt>
                  <c:pt idx="4">
                    <c:v>2.549071959977366E-2</c:v>
                  </c:pt>
                  <c:pt idx="5">
                    <c:v>4.9596586864132625E-2</c:v>
                  </c:pt>
                  <c:pt idx="6">
                    <c:v>6.174363761323353E-2</c:v>
                  </c:pt>
                  <c:pt idx="7">
                    <c:v>3.0281418158902083E-2</c:v>
                  </c:pt>
                  <c:pt idx="8">
                    <c:v>3.2949332043955948E-2</c:v>
                  </c:pt>
                  <c:pt idx="9">
                    <c:v>4.9114934446808076E-2</c:v>
                  </c:pt>
                </c:numCache>
              </c:numRef>
            </c:plus>
            <c:minus>
              <c:numRef>
                <c:f>'Fig 2B'!$N$5:$W$5</c:f>
                <c:numCache>
                  <c:formatCode>General</c:formatCode>
                  <c:ptCount val="10"/>
                  <c:pt idx="0">
                    <c:v>4.694221371613698E-2</c:v>
                  </c:pt>
                  <c:pt idx="1">
                    <c:v>3.4353077425049269E-2</c:v>
                  </c:pt>
                  <c:pt idx="2">
                    <c:v>2.1459055697503823E-2</c:v>
                  </c:pt>
                  <c:pt idx="3">
                    <c:v>2.6487025125521358E-2</c:v>
                  </c:pt>
                  <c:pt idx="4">
                    <c:v>2.549071959977366E-2</c:v>
                  </c:pt>
                  <c:pt idx="5">
                    <c:v>4.9596586864132625E-2</c:v>
                  </c:pt>
                  <c:pt idx="6">
                    <c:v>6.174363761323353E-2</c:v>
                  </c:pt>
                  <c:pt idx="7">
                    <c:v>3.0281418158902083E-2</c:v>
                  </c:pt>
                  <c:pt idx="8">
                    <c:v>3.2949332043955948E-2</c:v>
                  </c:pt>
                  <c:pt idx="9">
                    <c:v>4.9114934446808076E-2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2B'!$C$2:$L$2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'Fig 2B'!$C$5:$L$5</c:f>
              <c:numCache>
                <c:formatCode>General</c:formatCode>
                <c:ptCount val="10"/>
                <c:pt idx="0">
                  <c:v>0.82999999999999985</c:v>
                </c:pt>
                <c:pt idx="1">
                  <c:v>0.87875000000000003</c:v>
                </c:pt>
                <c:pt idx="2">
                  <c:v>0.90375000000000005</c:v>
                </c:pt>
                <c:pt idx="3">
                  <c:v>0.90874999999999995</c:v>
                </c:pt>
                <c:pt idx="4">
                  <c:v>0.88625000000000009</c:v>
                </c:pt>
                <c:pt idx="5">
                  <c:v>0.83749999999999991</c:v>
                </c:pt>
                <c:pt idx="6">
                  <c:v>0.77124999999999999</c:v>
                </c:pt>
                <c:pt idx="7">
                  <c:v>0.84249999999999992</c:v>
                </c:pt>
                <c:pt idx="8">
                  <c:v>0.828125</c:v>
                </c:pt>
                <c:pt idx="9">
                  <c:v>0.7712500000000001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71552"/>
        <c:axId val="-1026671008"/>
      </c:lineChart>
      <c:catAx>
        <c:axId val="-10266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1008"/>
        <c:crosses val="autoZero"/>
        <c:auto val="1"/>
        <c:lblAlgn val="ctr"/>
        <c:lblOffset val="100"/>
        <c:noMultiLvlLbl val="0"/>
      </c:catAx>
      <c:valAx>
        <c:axId val="-10266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1C'!$B$22</c:f>
              <c:strCache>
                <c:ptCount val="1"/>
                <c:pt idx="0">
                  <c:v>benzaldehyde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1C'!$C$25:$N$25</c:f>
                <c:numCache>
                  <c:formatCode>General</c:formatCode>
                  <c:ptCount val="12"/>
                  <c:pt idx="0">
                    <c:v>6.9078536329742604E-2</c:v>
                  </c:pt>
                  <c:pt idx="1">
                    <c:v>4.938777048791796E-2</c:v>
                  </c:pt>
                  <c:pt idx="2">
                    <c:v>5.7723602623214409E-2</c:v>
                  </c:pt>
                  <c:pt idx="3">
                    <c:v>4.6075253597596712E-2</c:v>
                  </c:pt>
                  <c:pt idx="4">
                    <c:v>3.785157351229939E-2</c:v>
                  </c:pt>
                  <c:pt idx="5">
                    <c:v>4.8113319556414826E-2</c:v>
                  </c:pt>
                  <c:pt idx="6">
                    <c:v>5.6928274191010431E-2</c:v>
                  </c:pt>
                  <c:pt idx="7">
                    <c:v>6.148796004722569E-2</c:v>
                  </c:pt>
                  <c:pt idx="8">
                    <c:v>6.6572542035415766E-2</c:v>
                  </c:pt>
                  <c:pt idx="9">
                    <c:v>7.1403298008351324E-2</c:v>
                  </c:pt>
                  <c:pt idx="10">
                    <c:v>6.0860982341707531E-2</c:v>
                  </c:pt>
                  <c:pt idx="11">
                    <c:v>6.6754872614300451E-2</c:v>
                  </c:pt>
                </c:numCache>
              </c:numRef>
            </c:plus>
            <c:minus>
              <c:numRef>
                <c:f>'Fig 1C'!$C$25:$N$25</c:f>
                <c:numCache>
                  <c:formatCode>General</c:formatCode>
                  <c:ptCount val="12"/>
                  <c:pt idx="0">
                    <c:v>6.9078536329742604E-2</c:v>
                  </c:pt>
                  <c:pt idx="1">
                    <c:v>4.938777048791796E-2</c:v>
                  </c:pt>
                  <c:pt idx="2">
                    <c:v>5.7723602623214409E-2</c:v>
                  </c:pt>
                  <c:pt idx="3">
                    <c:v>4.6075253597596712E-2</c:v>
                  </c:pt>
                  <c:pt idx="4">
                    <c:v>3.785157351229939E-2</c:v>
                  </c:pt>
                  <c:pt idx="5">
                    <c:v>4.8113319556414826E-2</c:v>
                  </c:pt>
                  <c:pt idx="6">
                    <c:v>5.6928274191010431E-2</c:v>
                  </c:pt>
                  <c:pt idx="7">
                    <c:v>6.148796004722569E-2</c:v>
                  </c:pt>
                  <c:pt idx="8">
                    <c:v>6.6572542035415766E-2</c:v>
                  </c:pt>
                  <c:pt idx="9">
                    <c:v>7.1403298008351324E-2</c:v>
                  </c:pt>
                  <c:pt idx="10">
                    <c:v>6.0860982341707531E-2</c:v>
                  </c:pt>
                  <c:pt idx="11">
                    <c:v>6.6754872614300451E-2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1C'!$C$21:$N$21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cat>
          <c:val>
            <c:numRef>
              <c:f>'Fig 1C'!$C$22:$N$22</c:f>
              <c:numCache>
                <c:formatCode>General</c:formatCode>
                <c:ptCount val="12"/>
                <c:pt idx="0">
                  <c:v>0.64318181818181819</c:v>
                </c:pt>
                <c:pt idx="1">
                  <c:v>0.65363636363636357</c:v>
                </c:pt>
                <c:pt idx="2">
                  <c:v>0.79159090909090901</c:v>
                </c:pt>
                <c:pt idx="3">
                  <c:v>0.8268181818181819</c:v>
                </c:pt>
                <c:pt idx="4">
                  <c:v>0.79181818181818187</c:v>
                </c:pt>
                <c:pt idx="5">
                  <c:v>0.78272727272727272</c:v>
                </c:pt>
                <c:pt idx="6">
                  <c:v>0.65545454545454551</c:v>
                </c:pt>
                <c:pt idx="7">
                  <c:v>0.67272727272727284</c:v>
                </c:pt>
                <c:pt idx="8">
                  <c:v>0.43681818181818177</c:v>
                </c:pt>
                <c:pt idx="9">
                  <c:v>0.44890909090909098</c:v>
                </c:pt>
                <c:pt idx="10">
                  <c:v>0.40272727272727271</c:v>
                </c:pt>
                <c:pt idx="11">
                  <c:v>0.29909090909090907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1C'!$B$23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1C'!$C$26:$N$26</c:f>
                <c:numCache>
                  <c:formatCode>General</c:formatCode>
                  <c:ptCount val="12"/>
                  <c:pt idx="0">
                    <c:v>0.26877422371450232</c:v>
                  </c:pt>
                  <c:pt idx="1">
                    <c:v>0.25113077602449818</c:v>
                  </c:pt>
                  <c:pt idx="2">
                    <c:v>0.13555152111294455</c:v>
                  </c:pt>
                  <c:pt idx="3">
                    <c:v>0.14715239191491586</c:v>
                  </c:pt>
                  <c:pt idx="4">
                    <c:v>0.12211704726336628</c:v>
                  </c:pt>
                  <c:pt idx="5">
                    <c:v>0.1257635221789217</c:v>
                  </c:pt>
                  <c:pt idx="6">
                    <c:v>0.10135906354793149</c:v>
                  </c:pt>
                  <c:pt idx="7">
                    <c:v>0.10923785188305229</c:v>
                  </c:pt>
                  <c:pt idx="8">
                    <c:v>9.1225801957564551E-2</c:v>
                  </c:pt>
                  <c:pt idx="9">
                    <c:v>9.8834100831542385E-2</c:v>
                  </c:pt>
                  <c:pt idx="10">
                    <c:v>8.6810978318456355E-2</c:v>
                  </c:pt>
                  <c:pt idx="11">
                    <c:v>7.321762433199068E-2</c:v>
                  </c:pt>
                </c:numCache>
              </c:numRef>
            </c:plus>
            <c:minus>
              <c:numRef>
                <c:f>'Fig 1C'!$C$26:$N$26</c:f>
                <c:numCache>
                  <c:formatCode>General</c:formatCode>
                  <c:ptCount val="12"/>
                  <c:pt idx="0">
                    <c:v>0.26877422371450232</c:v>
                  </c:pt>
                  <c:pt idx="1">
                    <c:v>0.25113077602449818</c:v>
                  </c:pt>
                  <c:pt idx="2">
                    <c:v>0.13555152111294455</c:v>
                  </c:pt>
                  <c:pt idx="3">
                    <c:v>0.14715239191491586</c:v>
                  </c:pt>
                  <c:pt idx="4">
                    <c:v>0.12211704726336628</c:v>
                  </c:pt>
                  <c:pt idx="5">
                    <c:v>0.1257635221789217</c:v>
                  </c:pt>
                  <c:pt idx="6">
                    <c:v>0.10135906354793149</c:v>
                  </c:pt>
                  <c:pt idx="7">
                    <c:v>0.10923785188305229</c:v>
                  </c:pt>
                  <c:pt idx="8">
                    <c:v>9.1225801957564551E-2</c:v>
                  </c:pt>
                  <c:pt idx="9">
                    <c:v>9.8834100831542385E-2</c:v>
                  </c:pt>
                  <c:pt idx="10">
                    <c:v>8.6810978318456355E-2</c:v>
                  </c:pt>
                  <c:pt idx="11">
                    <c:v>7.321762433199068E-2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1C'!$C$21:$N$21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cat>
          <c:val>
            <c:numRef>
              <c:f>'Fig 1C'!$C$23:$N$23</c:f>
              <c:numCache>
                <c:formatCode>General</c:formatCode>
                <c:ptCount val="12"/>
                <c:pt idx="0">
                  <c:v>-3.7500000000000006E-2</c:v>
                </c:pt>
                <c:pt idx="1">
                  <c:v>-8.0000000000000016E-2</c:v>
                </c:pt>
                <c:pt idx="2">
                  <c:v>-0.22581818181818181</c:v>
                </c:pt>
                <c:pt idx="3">
                  <c:v>-0.31809090909090909</c:v>
                </c:pt>
                <c:pt idx="4">
                  <c:v>-0.34283333333333338</c:v>
                </c:pt>
                <c:pt idx="5">
                  <c:v>-0.25376923076923075</c:v>
                </c:pt>
                <c:pt idx="6">
                  <c:v>-0.30707692307692308</c:v>
                </c:pt>
                <c:pt idx="7">
                  <c:v>-0.32784615384615379</c:v>
                </c:pt>
                <c:pt idx="8">
                  <c:v>-0.33507692307692305</c:v>
                </c:pt>
                <c:pt idx="9">
                  <c:v>-0.34099999999999997</c:v>
                </c:pt>
                <c:pt idx="10">
                  <c:v>-0.34430769230769226</c:v>
                </c:pt>
                <c:pt idx="11">
                  <c:v>-0.33700000000000002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68832"/>
        <c:axId val="-1026684064"/>
      </c:lineChart>
      <c:catAx>
        <c:axId val="-10266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4064"/>
        <c:crosses val="autoZero"/>
        <c:auto val="1"/>
        <c:lblAlgn val="ctr"/>
        <c:lblOffset val="100"/>
        <c:noMultiLvlLbl val="0"/>
      </c:catAx>
      <c:valAx>
        <c:axId val="-10266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6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Benzaldehyde (14)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'N2'!$E$2:$N$2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'N2'!$E$17:$N$17</c:f>
              <c:numCache>
                <c:formatCode>General</c:formatCode>
                <c:ptCount val="10"/>
                <c:pt idx="0">
                  <c:v>0.80974999999999997</c:v>
                </c:pt>
                <c:pt idx="1">
                  <c:v>0.83650000000000002</c:v>
                </c:pt>
                <c:pt idx="2">
                  <c:v>0.77399999999999991</c:v>
                </c:pt>
                <c:pt idx="3">
                  <c:v>0.75800000000000001</c:v>
                </c:pt>
                <c:pt idx="4">
                  <c:v>0.626</c:v>
                </c:pt>
                <c:pt idx="5">
                  <c:v>0.627</c:v>
                </c:pt>
                <c:pt idx="6">
                  <c:v>0.40750000000000003</c:v>
                </c:pt>
                <c:pt idx="7">
                  <c:v>0.41929999999999995</c:v>
                </c:pt>
                <c:pt idx="8">
                  <c:v>0.371</c:v>
                </c:pt>
                <c:pt idx="9">
                  <c:v>0.24699999999999997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75-4029-B17E-93DE78FAA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96032"/>
        <c:axId val="-1026688960"/>
      </c:lineChart>
      <c:catAx>
        <c:axId val="-10266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8960"/>
        <c:crosses val="autoZero"/>
        <c:auto val="1"/>
        <c:lblAlgn val="ctr"/>
        <c:lblOffset val="100"/>
        <c:noMultiLvlLbl val="0"/>
      </c:catAx>
      <c:valAx>
        <c:axId val="-1026688960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9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'cng-3'!$C$12:$N$12</c:f>
              <c:numCache>
                <c:formatCode>General</c:formatCode>
                <c:ptCount val="12"/>
                <c:pt idx="0">
                  <c:v>0.48888888888888893</c:v>
                </c:pt>
                <c:pt idx="1">
                  <c:v>0.68222222222222229</c:v>
                </c:pt>
                <c:pt idx="2">
                  <c:v>0.72444444444444445</c:v>
                </c:pt>
                <c:pt idx="3">
                  <c:v>0.7433333333333334</c:v>
                </c:pt>
                <c:pt idx="4">
                  <c:v>0.75777777777777777</c:v>
                </c:pt>
                <c:pt idx="5">
                  <c:v>0.79388888888888887</c:v>
                </c:pt>
                <c:pt idx="6">
                  <c:v>0.74111111111111116</c:v>
                </c:pt>
                <c:pt idx="7">
                  <c:v>0.70644444444444454</c:v>
                </c:pt>
                <c:pt idx="8">
                  <c:v>0.53333333333333333</c:v>
                </c:pt>
                <c:pt idx="9">
                  <c:v>0.39516666666666667</c:v>
                </c:pt>
                <c:pt idx="10">
                  <c:v>0.26177777777777772</c:v>
                </c:pt>
                <c:pt idx="11">
                  <c:v>0.2416666666666667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38-47D4-926A-56406C918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91680"/>
        <c:axId val="-1026679712"/>
      </c:lineChart>
      <c:catAx>
        <c:axId val="-10266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9712"/>
        <c:crosses val="autoZero"/>
        <c:auto val="1"/>
        <c:lblAlgn val="ctr"/>
        <c:lblOffset val="100"/>
        <c:noMultiLvlLbl val="0"/>
      </c:catAx>
      <c:valAx>
        <c:axId val="-10266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9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557481</xdr:colOff>
      <xdr:row>0</xdr:row>
      <xdr:rowOff>145760</xdr:rowOff>
    </xdr:from>
    <xdr:to>
      <xdr:col>20</xdr:col>
      <xdr:colOff>98962</xdr:colOff>
      <xdr:row>14</xdr:row>
      <xdr:rowOff>144686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483261</xdr:colOff>
      <xdr:row>17</xdr:row>
      <xdr:rowOff>191943</xdr:rowOff>
    </xdr:from>
    <xdr:to>
      <xdr:col>20</xdr:col>
      <xdr:colOff>93189</xdr:colOff>
      <xdr:row>28</xdr:row>
      <xdr:rowOff>30472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546760</xdr:colOff>
      <xdr:row>30</xdr:row>
      <xdr:rowOff>62056</xdr:rowOff>
    </xdr:from>
    <xdr:to>
      <xdr:col>20</xdr:col>
      <xdr:colOff>127000</xdr:colOff>
      <xdr:row>39</xdr:row>
      <xdr:rowOff>149635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85725</xdr:colOff>
      <xdr:row>25</xdr:row>
      <xdr:rowOff>71663</xdr:rowOff>
    </xdr:from>
    <xdr:to>
      <xdr:col>30</xdr:col>
      <xdr:colOff>207736</xdr:colOff>
      <xdr:row>47</xdr:row>
      <xdr:rowOff>145596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388620</xdr:colOff>
      <xdr:row>10</xdr:row>
      <xdr:rowOff>118110</xdr:rowOff>
    </xdr:from>
    <xdr:to>
      <xdr:col>21</xdr:col>
      <xdr:colOff>83820</xdr:colOff>
      <xdr:row>25</xdr:row>
      <xdr:rowOff>118110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7</xdr:row>
      <xdr:rowOff>95250</xdr:rowOff>
    </xdr:from>
    <xdr:to>
      <xdr:col>10</xdr:col>
      <xdr:colOff>480060</xdr:colOff>
      <xdr:row>22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251012</xdr:colOff>
      <xdr:row>5</xdr:row>
      <xdr:rowOff>156883</xdr:rowOff>
    </xdr:from>
    <xdr:to>
      <xdr:col>23</xdr:col>
      <xdr:colOff>591671</xdr:colOff>
      <xdr:row>21</xdr:row>
      <xdr:rowOff>31378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412750</xdr:colOff>
      <xdr:row>17</xdr:row>
      <xdr:rowOff>160564</xdr:rowOff>
    </xdr:from>
    <xdr:to>
      <xdr:col>21</xdr:col>
      <xdr:colOff>267607</xdr:colOff>
      <xdr:row>30</xdr:row>
      <xdr:rowOff>75654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42182</xdr:colOff>
      <xdr:row>19</xdr:row>
      <xdr:rowOff>40731</xdr:rowOff>
    </xdr:from>
    <xdr:to>
      <xdr:col>7</xdr:col>
      <xdr:colOff>573768</xdr:colOff>
      <xdr:row>32</xdr:row>
      <xdr:rowOff>7711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744897</xdr:colOff>
      <xdr:row>12</xdr:row>
      <xdr:rowOff>181775</xdr:rowOff>
    </xdr:from>
    <xdr:to>
      <xdr:col>7</xdr:col>
      <xdr:colOff>540417</xdr:colOff>
      <xdr:row>25</xdr:row>
      <xdr:rowOff>118273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594360</xdr:colOff>
      <xdr:row>11</xdr:row>
      <xdr:rowOff>57150</xdr:rowOff>
    </xdr:from>
    <xdr:to>
      <xdr:col>18</xdr:col>
      <xdr:colOff>289560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8"/>
  <sheetViews>
    <sheetView topLeftCell="A11" zoomScale="70" zoomScaleNormal="70" workbookViewId="0">
      <selection activeCell="C38" sqref="C38"/>
    </sheetView>
  </sheetViews>
  <sheetFormatPr defaultRowHeight="14.4"/>
  <cols>
    <col min="1" max="1" width="8.88671875" style="1"/>
    <col min="2" max="2" width="10.109375" style="1" customWidth="1"/>
    <col min="3" max="3" width="9.109375" style="1" customWidth="1"/>
    <col min="4" max="15" width="8.88671875" style="1"/>
    <col min="16" max="16" width="9.88671875" style="1" bestFit="1" customWidth="1"/>
    <col min="17" max="18" width="8.88671875" style="1"/>
  </cols>
  <sheetData>
    <row r="2" spans="1:36">
      <c r="A2" s="1" t="s">
        <v>9</v>
      </c>
      <c r="B2" s="1" t="s">
        <v>0</v>
      </c>
      <c r="C2" s="1">
        <v>0</v>
      </c>
      <c r="D2" s="1">
        <v>10</v>
      </c>
      <c r="E2" s="1">
        <v>20</v>
      </c>
      <c r="F2" s="1">
        <v>30</v>
      </c>
      <c r="G2" s="1">
        <v>40</v>
      </c>
      <c r="H2" s="1">
        <v>50</v>
      </c>
      <c r="I2" s="1">
        <v>60</v>
      </c>
      <c r="J2" s="1">
        <v>70</v>
      </c>
      <c r="K2" s="1">
        <v>80</v>
      </c>
      <c r="L2" s="1">
        <v>90</v>
      </c>
      <c r="M2" s="1">
        <v>100</v>
      </c>
      <c r="N2" s="1">
        <v>110</v>
      </c>
      <c r="O2" s="1">
        <v>120</v>
      </c>
    </row>
    <row r="3" spans="1:36">
      <c r="B3" s="1">
        <v>20170717</v>
      </c>
      <c r="C3" s="1">
        <v>0.875</v>
      </c>
    </row>
    <row r="4" spans="1:36">
      <c r="B4" s="1">
        <v>20170816</v>
      </c>
      <c r="C4" s="1">
        <v>1</v>
      </c>
      <c r="D4" s="1">
        <v>0.96</v>
      </c>
      <c r="E4" s="1">
        <v>0.71</v>
      </c>
      <c r="F4" s="1">
        <v>0.82</v>
      </c>
      <c r="G4" s="1">
        <v>0.77</v>
      </c>
      <c r="H4" s="1">
        <v>0.53</v>
      </c>
      <c r="I4" s="1">
        <v>0.51</v>
      </c>
      <c r="J4" s="1">
        <v>0.55000000000000004</v>
      </c>
      <c r="K4" s="1">
        <v>0.18</v>
      </c>
      <c r="L4" s="1">
        <v>0.28999999999999998</v>
      </c>
      <c r="M4" s="1">
        <v>0.09</v>
      </c>
      <c r="N4" s="1">
        <v>0.14000000000000001</v>
      </c>
      <c r="O4" s="1">
        <v>0.26</v>
      </c>
    </row>
    <row r="5" spans="1:36">
      <c r="A5" s="1" t="s">
        <v>39</v>
      </c>
      <c r="B5" s="1">
        <v>20170811</v>
      </c>
    </row>
    <row r="6" spans="1:36">
      <c r="B6" s="1">
        <v>20170823</v>
      </c>
      <c r="C6" s="1">
        <v>0.92</v>
      </c>
      <c r="D6" s="1">
        <v>0.79</v>
      </c>
      <c r="E6" s="1">
        <v>0.8</v>
      </c>
      <c r="F6" s="1">
        <v>0.7</v>
      </c>
      <c r="G6" s="1">
        <v>0.43</v>
      </c>
      <c r="H6" s="1">
        <v>0.11</v>
      </c>
      <c r="I6" s="1">
        <v>0.15</v>
      </c>
      <c r="J6" s="1">
        <v>0.1</v>
      </c>
      <c r="K6" s="1">
        <v>-0.02</v>
      </c>
      <c r="L6" s="1">
        <v>0.1</v>
      </c>
      <c r="M6" s="1">
        <v>-0.12</v>
      </c>
      <c r="N6" s="1">
        <v>0.05</v>
      </c>
      <c r="O6" s="1">
        <v>-0.14000000000000001</v>
      </c>
    </row>
    <row r="7" spans="1:36">
      <c r="B7" s="1">
        <v>20170824</v>
      </c>
      <c r="C7" s="1">
        <v>0.87</v>
      </c>
      <c r="D7" s="1">
        <v>0.97499999999999998</v>
      </c>
      <c r="E7" s="1">
        <v>0.89</v>
      </c>
      <c r="F7" s="1">
        <v>0.7</v>
      </c>
      <c r="G7" s="1">
        <v>0.59</v>
      </c>
      <c r="H7" s="1">
        <v>0.28999999999999998</v>
      </c>
      <c r="I7" s="1">
        <v>0.21</v>
      </c>
      <c r="J7" s="1">
        <v>0.18</v>
      </c>
      <c r="K7" s="1">
        <v>0.25</v>
      </c>
      <c r="L7" s="1">
        <v>0.26</v>
      </c>
      <c r="M7" s="1">
        <v>-0.09</v>
      </c>
      <c r="N7" s="1">
        <v>-0.25</v>
      </c>
      <c r="O7" s="1">
        <v>-0.13</v>
      </c>
    </row>
    <row r="8" spans="1:36">
      <c r="B8" s="1">
        <v>20170828</v>
      </c>
      <c r="C8" s="1">
        <v>0.94</v>
      </c>
      <c r="D8" s="1">
        <v>0.93</v>
      </c>
      <c r="E8" s="1">
        <v>0.91</v>
      </c>
      <c r="F8" s="1">
        <v>0.9</v>
      </c>
      <c r="G8" s="1">
        <v>0.92</v>
      </c>
      <c r="H8" s="1">
        <v>0.76</v>
      </c>
      <c r="I8" s="1">
        <v>0.67</v>
      </c>
      <c r="J8" s="1">
        <v>0.65</v>
      </c>
      <c r="K8" s="1">
        <v>0.56000000000000005</v>
      </c>
      <c r="L8" s="1">
        <v>0.4</v>
      </c>
      <c r="M8" s="1">
        <v>0.36</v>
      </c>
      <c r="N8" s="1">
        <v>0.3</v>
      </c>
      <c r="O8" s="1">
        <v>0.36</v>
      </c>
    </row>
    <row r="9" spans="1:36">
      <c r="B9" s="1">
        <v>20170913</v>
      </c>
      <c r="C9" s="1">
        <v>0.99</v>
      </c>
      <c r="D9" s="1">
        <v>0.96</v>
      </c>
      <c r="E9" s="1">
        <v>0.9</v>
      </c>
      <c r="F9" s="1">
        <v>0.82</v>
      </c>
      <c r="G9" s="1">
        <v>0.66</v>
      </c>
      <c r="H9" s="1">
        <v>0.19</v>
      </c>
      <c r="I9" s="1">
        <v>0.27</v>
      </c>
      <c r="J9" s="1">
        <v>0.22</v>
      </c>
      <c r="K9" s="1">
        <v>0.2</v>
      </c>
      <c r="L9" s="1">
        <v>0.12</v>
      </c>
      <c r="M9" s="1">
        <v>0.02</v>
      </c>
      <c r="N9" s="1">
        <v>-0.09</v>
      </c>
      <c r="O9" s="1">
        <v>0.05</v>
      </c>
      <c r="X9" s="1">
        <v>0</v>
      </c>
      <c r="Y9" s="1">
        <v>10</v>
      </c>
      <c r="Z9" s="1">
        <v>20</v>
      </c>
      <c r="AA9" s="1">
        <v>30</v>
      </c>
      <c r="AB9" s="1">
        <v>40</v>
      </c>
      <c r="AC9" s="1">
        <v>50</v>
      </c>
      <c r="AD9" s="1">
        <v>60</v>
      </c>
      <c r="AE9" s="1">
        <v>70</v>
      </c>
      <c r="AF9" s="1">
        <v>80</v>
      </c>
      <c r="AG9" s="1">
        <v>90</v>
      </c>
      <c r="AH9" s="1">
        <v>100</v>
      </c>
      <c r="AI9" s="1">
        <v>110</v>
      </c>
      <c r="AJ9" s="1">
        <v>120</v>
      </c>
    </row>
    <row r="10" spans="1:36">
      <c r="B10" s="1">
        <v>20170914</v>
      </c>
      <c r="C10" s="1">
        <v>0.87</v>
      </c>
      <c r="D10" s="1">
        <v>0.88</v>
      </c>
      <c r="E10" s="1">
        <v>0.78</v>
      </c>
      <c r="F10" s="1">
        <v>0.9</v>
      </c>
      <c r="G10" s="1">
        <v>0.28999999999999998</v>
      </c>
      <c r="H10" s="1">
        <v>0.1</v>
      </c>
      <c r="I10" s="1">
        <v>0.13</v>
      </c>
      <c r="J10" s="1">
        <v>0.1</v>
      </c>
      <c r="K10" s="1">
        <v>0.17</v>
      </c>
      <c r="L10" s="1">
        <v>-0.02</v>
      </c>
      <c r="M10" s="1">
        <v>-0.25</v>
      </c>
      <c r="N10" s="1">
        <v>-0.28000000000000003</v>
      </c>
      <c r="O10" s="1">
        <v>-0.13</v>
      </c>
      <c r="W10" t="s">
        <v>9</v>
      </c>
    </row>
    <row r="11" spans="1:36">
      <c r="B11" s="1">
        <v>20170915</v>
      </c>
      <c r="C11" s="1">
        <v>0.94</v>
      </c>
      <c r="D11" s="1">
        <v>0.94</v>
      </c>
      <c r="E11" s="1">
        <v>0.91</v>
      </c>
      <c r="F11" s="1">
        <v>0.82</v>
      </c>
      <c r="G11" s="1">
        <v>0.49</v>
      </c>
      <c r="H11" s="1">
        <v>0.41</v>
      </c>
      <c r="I11" s="1">
        <v>0.08</v>
      </c>
      <c r="J11" s="1">
        <v>0.19</v>
      </c>
      <c r="K11" s="1">
        <v>0.26</v>
      </c>
      <c r="L11" s="1">
        <v>-0.01</v>
      </c>
      <c r="M11" s="1">
        <v>-7.0000000000000007E-2</v>
      </c>
      <c r="N11" s="1">
        <v>-0.33</v>
      </c>
      <c r="O11" s="1">
        <v>-0.13</v>
      </c>
      <c r="W11" t="s">
        <v>40</v>
      </c>
    </row>
    <row r="12" spans="1:36">
      <c r="B12" s="1">
        <v>20170916</v>
      </c>
      <c r="C12" s="1">
        <v>0.85</v>
      </c>
      <c r="D12" s="1">
        <v>0.66</v>
      </c>
      <c r="E12" s="1">
        <v>0.68</v>
      </c>
      <c r="F12" s="1">
        <v>0.64</v>
      </c>
      <c r="G12" s="1">
        <v>0.52</v>
      </c>
      <c r="H12" s="1">
        <v>0.21</v>
      </c>
      <c r="I12" s="1">
        <v>0.17</v>
      </c>
      <c r="J12" s="1">
        <v>0.28999999999999998</v>
      </c>
      <c r="K12" s="1">
        <v>0.14000000000000001</v>
      </c>
      <c r="L12" s="1">
        <v>0.05</v>
      </c>
      <c r="M12" s="1">
        <v>-0.125</v>
      </c>
      <c r="N12" s="1">
        <v>0.06</v>
      </c>
      <c r="O12" s="1">
        <v>0.16</v>
      </c>
      <c r="W12" t="s">
        <v>41</v>
      </c>
    </row>
    <row r="13" spans="1:36"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C14" s="1">
        <f t="shared" ref="C14:O14" si="0">AVERAGE(C3:C12)</f>
        <v>0.91722222222222227</v>
      </c>
      <c r="D14" s="1">
        <f t="shared" si="0"/>
        <v>0.88687500000000008</v>
      </c>
      <c r="E14" s="1">
        <f t="shared" si="0"/>
        <v>0.82250000000000001</v>
      </c>
      <c r="F14" s="1">
        <f t="shared" si="0"/>
        <v>0.78749999999999998</v>
      </c>
      <c r="G14" s="1">
        <f t="shared" si="0"/>
        <v>0.58374999999999999</v>
      </c>
      <c r="H14" s="1">
        <f t="shared" si="0"/>
        <v>0.32500000000000001</v>
      </c>
      <c r="I14" s="1">
        <f t="shared" si="0"/>
        <v>0.27374999999999999</v>
      </c>
      <c r="J14" s="1">
        <f t="shared" si="0"/>
        <v>0.28499999999999998</v>
      </c>
      <c r="K14" s="1">
        <f t="shared" si="0"/>
        <v>0.21750000000000003</v>
      </c>
      <c r="L14" s="1">
        <f t="shared" si="0"/>
        <v>0.14874999999999999</v>
      </c>
      <c r="M14" s="1">
        <f t="shared" si="0"/>
        <v>-2.3125E-2</v>
      </c>
      <c r="N14" s="1">
        <f t="shared" si="0"/>
        <v>-5.000000000000001E-2</v>
      </c>
      <c r="O14" s="1">
        <f t="shared" si="0"/>
        <v>3.7499999999999992E-2</v>
      </c>
    </row>
    <row r="15" spans="1:36">
      <c r="C15" s="1">
        <f>STDEV(C3:C12)/SQRT(COUNT(C3:C12))</f>
        <v>1.824050573264667E-2</v>
      </c>
      <c r="D15" s="1">
        <f t="shared" ref="D15:O15" si="1">STDEV(D3:D12)/SQRT(COUNT(D3:D12))</f>
        <v>3.8740638270057165E-2</v>
      </c>
      <c r="E15" s="1">
        <f t="shared" si="1"/>
        <v>3.3044882897572722E-2</v>
      </c>
      <c r="F15" s="1">
        <f t="shared" si="1"/>
        <v>3.4213092731960291E-2</v>
      </c>
      <c r="G15" s="1">
        <f t="shared" si="1"/>
        <v>7.0253050264231051E-2</v>
      </c>
      <c r="H15" s="1">
        <f t="shared" si="1"/>
        <v>8.1064348337777745E-2</v>
      </c>
      <c r="I15" s="1">
        <f t="shared" si="1"/>
        <v>7.3337222570027255E-2</v>
      </c>
      <c r="J15" s="1">
        <f t="shared" si="1"/>
        <v>7.2727475649067577E-2</v>
      </c>
      <c r="K15" s="1">
        <f t="shared" si="1"/>
        <v>5.7716981903075969E-2</v>
      </c>
      <c r="L15" s="1">
        <f t="shared" si="1"/>
        <v>5.3799810806889864E-2</v>
      </c>
      <c r="M15" s="1">
        <f t="shared" si="1"/>
        <v>6.5376229160802116E-2</v>
      </c>
      <c r="N15" s="1">
        <f t="shared" si="1"/>
        <v>7.9462479915276454E-2</v>
      </c>
      <c r="O15" s="1">
        <f t="shared" si="1"/>
        <v>7.1257831649781292E-2</v>
      </c>
    </row>
    <row r="19" spans="1:15">
      <c r="A19" s="1" t="s">
        <v>42</v>
      </c>
      <c r="B19" s="1" t="s">
        <v>0</v>
      </c>
      <c r="C19" s="1">
        <v>0</v>
      </c>
      <c r="D19" s="1">
        <v>10</v>
      </c>
      <c r="E19" s="1">
        <v>20</v>
      </c>
      <c r="F19" s="1">
        <v>30</v>
      </c>
      <c r="G19" s="1">
        <v>40</v>
      </c>
      <c r="H19" s="1">
        <v>50</v>
      </c>
      <c r="I19" s="1">
        <v>60</v>
      </c>
      <c r="J19" s="1">
        <v>70</v>
      </c>
      <c r="K19" s="1">
        <v>80</v>
      </c>
      <c r="L19" s="1">
        <v>90</v>
      </c>
      <c r="M19" s="1">
        <v>100</v>
      </c>
      <c r="N19" s="1">
        <v>110</v>
      </c>
      <c r="O19" s="1">
        <v>120</v>
      </c>
    </row>
    <row r="20" spans="1:15">
      <c r="B20" s="1">
        <v>20170717</v>
      </c>
      <c r="C20" s="1">
        <v>0.95</v>
      </c>
    </row>
    <row r="21" spans="1:15">
      <c r="B21" s="1">
        <v>20170816</v>
      </c>
      <c r="C21" s="1">
        <v>0.84</v>
      </c>
      <c r="D21" s="1">
        <v>0.85</v>
      </c>
      <c r="E21" s="1">
        <v>0.44</v>
      </c>
      <c r="F21" s="1">
        <v>0.56000000000000005</v>
      </c>
      <c r="G21" s="1">
        <v>0.5</v>
      </c>
      <c r="H21" s="1">
        <v>0.4</v>
      </c>
      <c r="I21" s="1">
        <v>0.47</v>
      </c>
      <c r="J21" s="1">
        <v>0.08</v>
      </c>
      <c r="K21" s="1">
        <v>0.06</v>
      </c>
      <c r="L21" s="1">
        <v>0.13</v>
      </c>
      <c r="M21" s="1">
        <v>0.11</v>
      </c>
      <c r="N21" s="1">
        <v>0.03</v>
      </c>
      <c r="O21" s="1">
        <v>0.03</v>
      </c>
    </row>
    <row r="22" spans="1:15">
      <c r="B22" s="1">
        <v>20170912</v>
      </c>
      <c r="C22" s="1">
        <v>0.83</v>
      </c>
      <c r="D22" s="1">
        <v>0.82</v>
      </c>
      <c r="E22" s="1">
        <v>0.76</v>
      </c>
      <c r="F22" s="1">
        <v>0.87</v>
      </c>
      <c r="G22" s="1">
        <v>0.82</v>
      </c>
      <c r="H22" s="1">
        <v>0.84</v>
      </c>
      <c r="I22" s="1">
        <v>0.81</v>
      </c>
      <c r="J22" s="1">
        <v>0.77</v>
      </c>
      <c r="K22" s="1">
        <v>0.06</v>
      </c>
      <c r="L22" s="1">
        <v>0.04</v>
      </c>
      <c r="M22" s="1">
        <v>7.4999999999999997E-2</v>
      </c>
      <c r="N22" s="1">
        <v>0.17499999999999999</v>
      </c>
      <c r="O22" s="1">
        <v>0.08</v>
      </c>
    </row>
    <row r="23" spans="1:15">
      <c r="B23" s="1">
        <v>20170914</v>
      </c>
      <c r="C23" s="1">
        <v>0.88</v>
      </c>
      <c r="D23" s="1">
        <v>0.78</v>
      </c>
      <c r="E23" s="1">
        <v>0.87</v>
      </c>
      <c r="F23" s="1">
        <v>0.85</v>
      </c>
      <c r="G23" s="1">
        <v>0.7</v>
      </c>
      <c r="H23" s="1">
        <v>0.75</v>
      </c>
      <c r="I23" s="1">
        <v>0.83</v>
      </c>
      <c r="J23" s="1">
        <v>0.26</v>
      </c>
      <c r="K23" s="1">
        <v>0.18</v>
      </c>
      <c r="L23" s="1">
        <v>-0.1</v>
      </c>
      <c r="M23" s="1">
        <v>-0.32</v>
      </c>
      <c r="N23" s="1">
        <v>-7.0000000000000007E-2</v>
      </c>
      <c r="O23" s="1">
        <v>0.1</v>
      </c>
    </row>
    <row r="24" spans="1:15">
      <c r="B24" s="1">
        <v>20170915</v>
      </c>
      <c r="C24" s="1">
        <v>0.85</v>
      </c>
      <c r="D24" s="1">
        <v>0.93</v>
      </c>
      <c r="E24" s="1">
        <v>0.78</v>
      </c>
      <c r="F24" s="1">
        <v>0.86</v>
      </c>
      <c r="G24" s="1">
        <v>0.92</v>
      </c>
      <c r="H24" s="1">
        <v>0.7</v>
      </c>
      <c r="I24" s="1">
        <v>0.75</v>
      </c>
      <c r="J24" s="1">
        <v>7.0000000000000007E-2</v>
      </c>
      <c r="K24" s="1">
        <v>0.14000000000000001</v>
      </c>
      <c r="L24" s="1">
        <v>0.01</v>
      </c>
      <c r="M24" s="1" t="s">
        <v>43</v>
      </c>
      <c r="N24" s="1">
        <v>-0.03</v>
      </c>
      <c r="O24" s="1">
        <v>-0.14000000000000001</v>
      </c>
    </row>
    <row r="25" spans="1:15">
      <c r="B25" s="1">
        <v>20170916</v>
      </c>
      <c r="C25" s="1">
        <v>0.81</v>
      </c>
      <c r="D25" s="1">
        <v>0.73</v>
      </c>
      <c r="E25" s="1">
        <v>0.75</v>
      </c>
      <c r="F25" s="1">
        <v>0.68</v>
      </c>
      <c r="G25" s="1">
        <v>0.7</v>
      </c>
      <c r="H25" s="1">
        <v>0.66</v>
      </c>
      <c r="I25" s="1">
        <v>0.59</v>
      </c>
      <c r="J25" s="1">
        <v>0.31</v>
      </c>
      <c r="K25" s="1">
        <v>0.09</v>
      </c>
      <c r="L25" s="1">
        <v>-0.09</v>
      </c>
      <c r="M25" s="1">
        <v>0.04</v>
      </c>
      <c r="N25" s="1">
        <v>0.03</v>
      </c>
      <c r="O25" s="1">
        <v>-0.18</v>
      </c>
    </row>
    <row r="27" spans="1:15">
      <c r="C27" s="1">
        <f t="shared" ref="C27:O27" si="2">AVERAGE(C20:C26)</f>
        <v>0.86</v>
      </c>
      <c r="D27" s="1">
        <f t="shared" si="2"/>
        <v>0.82200000000000006</v>
      </c>
      <c r="E27" s="1">
        <f t="shared" si="2"/>
        <v>0.72</v>
      </c>
      <c r="F27" s="1">
        <f t="shared" si="2"/>
        <v>0.76400000000000001</v>
      </c>
      <c r="G27" s="1">
        <f t="shared" si="2"/>
        <v>0.72799999999999998</v>
      </c>
      <c r="H27" s="1">
        <f t="shared" si="2"/>
        <v>0.67</v>
      </c>
      <c r="I27" s="1">
        <f t="shared" si="2"/>
        <v>0.69</v>
      </c>
      <c r="J27" s="1">
        <f t="shared" si="2"/>
        <v>0.29799999999999999</v>
      </c>
      <c r="K27" s="1">
        <f t="shared" si="2"/>
        <v>0.10600000000000001</v>
      </c>
      <c r="L27" s="1">
        <f t="shared" si="2"/>
        <v>-1.9999999999999992E-3</v>
      </c>
      <c r="M27" s="1">
        <f t="shared" si="2"/>
        <v>-2.375E-2</v>
      </c>
      <c r="N27" s="1">
        <f t="shared" si="2"/>
        <v>2.6999999999999996E-2</v>
      </c>
      <c r="O27" s="1">
        <f t="shared" si="2"/>
        <v>-2.1999999999999999E-2</v>
      </c>
    </row>
    <row r="28" spans="1:15">
      <c r="C28" s="1">
        <f>STDEV(C20:C25)/SQRT(COUNT(C20:C25))</f>
        <v>2.0330600909302537E-2</v>
      </c>
      <c r="D28" s="1">
        <f t="shared" ref="D28:O28" si="3">STDEV(D20:D25)/SQRT(COUNT(D20:D25))</f>
        <v>3.3674916480965475E-2</v>
      </c>
      <c r="E28" s="1">
        <f t="shared" si="3"/>
        <v>7.3143694191639033E-2</v>
      </c>
      <c r="F28" s="1">
        <f t="shared" si="3"/>
        <v>6.185466837676843E-2</v>
      </c>
      <c r="G28" s="1">
        <f t="shared" si="3"/>
        <v>7.0313583324987883E-2</v>
      </c>
      <c r="H28" s="1">
        <f t="shared" si="3"/>
        <v>7.3891812807644647E-2</v>
      </c>
      <c r="I28" s="1">
        <f t="shared" si="3"/>
        <v>6.9282032302755273E-2</v>
      </c>
      <c r="J28" s="1">
        <f t="shared" si="3"/>
        <v>0.12725564820470639</v>
      </c>
      <c r="K28" s="1">
        <f t="shared" si="3"/>
        <v>2.357965224510318E-2</v>
      </c>
      <c r="L28" s="1">
        <f t="shared" si="3"/>
        <v>4.2825226210727714E-2</v>
      </c>
      <c r="M28" s="1">
        <f t="shared" si="3"/>
        <v>9.9778400301200804E-2</v>
      </c>
      <c r="N28" s="1">
        <f t="shared" si="3"/>
        <v>4.1581245772583583E-2</v>
      </c>
      <c r="O28" s="1">
        <f t="shared" si="3"/>
        <v>5.7827329179203843E-2</v>
      </c>
    </row>
    <row r="31" spans="1:15">
      <c r="A31" s="1" t="s">
        <v>44</v>
      </c>
      <c r="B31" s="1" t="s">
        <v>0</v>
      </c>
      <c r="C31" s="1">
        <v>0</v>
      </c>
      <c r="D31" s="1">
        <v>10</v>
      </c>
      <c r="E31" s="1">
        <v>20</v>
      </c>
      <c r="F31" s="1">
        <v>30</v>
      </c>
      <c r="G31" s="1">
        <v>40</v>
      </c>
      <c r="H31" s="1">
        <v>50</v>
      </c>
      <c r="I31" s="1">
        <v>60</v>
      </c>
      <c r="J31" s="1">
        <v>70</v>
      </c>
      <c r="K31" s="1">
        <v>80</v>
      </c>
      <c r="L31" s="1">
        <v>90</v>
      </c>
      <c r="M31" s="1">
        <v>100</v>
      </c>
      <c r="N31" s="1">
        <v>110</v>
      </c>
      <c r="O31" s="1">
        <v>120</v>
      </c>
    </row>
    <row r="32" spans="1:15">
      <c r="B32" s="1">
        <v>20170725</v>
      </c>
      <c r="C32" s="1">
        <v>0.45</v>
      </c>
      <c r="D32" s="1">
        <v>0.74</v>
      </c>
      <c r="E32" s="1">
        <v>0.81</v>
      </c>
      <c r="F32" s="1">
        <v>0.73</v>
      </c>
      <c r="G32" s="1">
        <v>0.79</v>
      </c>
      <c r="H32" s="1">
        <v>0.88</v>
      </c>
      <c r="I32" s="1">
        <v>0.85</v>
      </c>
      <c r="J32" s="1">
        <v>0.85</v>
      </c>
      <c r="K32" s="1">
        <v>0.56999999999999995</v>
      </c>
      <c r="L32" s="1">
        <v>0.88</v>
      </c>
      <c r="M32" s="1">
        <v>0.46</v>
      </c>
      <c r="N32" s="1">
        <v>0.62</v>
      </c>
      <c r="O32" s="1">
        <v>0.65</v>
      </c>
    </row>
    <row r="33" spans="2:15">
      <c r="B33" s="1">
        <v>20170811</v>
      </c>
      <c r="C33" s="1">
        <v>0.96</v>
      </c>
      <c r="D33" s="1">
        <v>0.81</v>
      </c>
      <c r="E33" s="1">
        <v>0.97</v>
      </c>
      <c r="F33" s="1">
        <v>0.85</v>
      </c>
      <c r="G33" s="1">
        <v>0.61</v>
      </c>
      <c r="H33" s="1">
        <v>0.64</v>
      </c>
      <c r="I33" s="1">
        <v>0.47</v>
      </c>
      <c r="J33" s="1">
        <v>0.49</v>
      </c>
      <c r="K33" s="1">
        <v>0.68</v>
      </c>
      <c r="L33" s="1">
        <v>0.72</v>
      </c>
      <c r="M33" s="1">
        <v>0.65</v>
      </c>
      <c r="N33" s="1">
        <v>0.66</v>
      </c>
      <c r="O33" s="1">
        <v>0.74</v>
      </c>
    </row>
    <row r="34" spans="2:15">
      <c r="B34" s="1">
        <v>20170816</v>
      </c>
      <c r="C34" s="1">
        <v>0.91</v>
      </c>
      <c r="D34" s="1">
        <v>0.88</v>
      </c>
      <c r="E34" s="1">
        <v>0.95</v>
      </c>
      <c r="F34" s="1">
        <v>0.94</v>
      </c>
      <c r="G34" s="1">
        <v>0.91</v>
      </c>
      <c r="H34" s="1">
        <v>0.76</v>
      </c>
      <c r="I34" s="1">
        <v>0.87</v>
      </c>
      <c r="J34" s="1">
        <v>0.77</v>
      </c>
      <c r="K34" s="1">
        <v>0.52</v>
      </c>
      <c r="L34" s="1">
        <v>0.81</v>
      </c>
      <c r="M34" s="1">
        <v>0.78</v>
      </c>
      <c r="N34" s="1">
        <v>0.77</v>
      </c>
      <c r="O34" s="1">
        <v>0.87</v>
      </c>
    </row>
    <row r="35" spans="2:15">
      <c r="B35" s="1">
        <v>20170828</v>
      </c>
      <c r="C35" s="1">
        <v>0.92</v>
      </c>
      <c r="D35" s="1">
        <v>0.92</v>
      </c>
      <c r="E35" s="1">
        <v>0.88</v>
      </c>
      <c r="F35" s="1">
        <v>0.84</v>
      </c>
      <c r="G35" s="1">
        <v>0.92</v>
      </c>
      <c r="H35" s="1">
        <v>0.95</v>
      </c>
      <c r="I35" s="1">
        <v>0.81</v>
      </c>
      <c r="J35" s="1">
        <v>0.94</v>
      </c>
      <c r="K35" s="1">
        <v>0.86</v>
      </c>
      <c r="L35" s="1">
        <v>0.82</v>
      </c>
      <c r="M35" s="1">
        <v>0.85</v>
      </c>
      <c r="N35" s="1">
        <v>0.88</v>
      </c>
      <c r="O35" s="1">
        <v>0.86</v>
      </c>
    </row>
    <row r="37" spans="2:15">
      <c r="C37" s="1">
        <f t="shared" ref="C37:O37" si="4">AVERAGE(C32:C36)</f>
        <v>0.80999999999999994</v>
      </c>
      <c r="D37" s="1">
        <f t="shared" si="4"/>
        <v>0.83750000000000002</v>
      </c>
      <c r="E37" s="1">
        <f t="shared" si="4"/>
        <v>0.90249999999999997</v>
      </c>
      <c r="F37" s="1">
        <f t="shared" si="4"/>
        <v>0.84</v>
      </c>
      <c r="G37" s="1">
        <f t="shared" si="4"/>
        <v>0.8075</v>
      </c>
      <c r="H37" s="1">
        <f t="shared" si="4"/>
        <v>0.80750000000000011</v>
      </c>
      <c r="I37" s="1">
        <f t="shared" si="4"/>
        <v>0.75</v>
      </c>
      <c r="J37" s="1">
        <f t="shared" si="4"/>
        <v>0.76249999999999996</v>
      </c>
      <c r="K37" s="1">
        <f t="shared" si="4"/>
        <v>0.65749999999999997</v>
      </c>
      <c r="L37" s="1">
        <f t="shared" si="4"/>
        <v>0.8075</v>
      </c>
      <c r="M37" s="1">
        <f t="shared" si="4"/>
        <v>0.68500000000000005</v>
      </c>
      <c r="N37" s="1">
        <f t="shared" si="4"/>
        <v>0.73249999999999993</v>
      </c>
      <c r="O37" s="1">
        <f t="shared" si="4"/>
        <v>0.78</v>
      </c>
    </row>
    <row r="38" spans="2:15">
      <c r="C38" s="1">
        <f>STDEV(C32:C35)/SQRT(COUNT(C32:C35))</f>
        <v>0.12048513047951891</v>
      </c>
      <c r="D38" s="1">
        <f t="shared" ref="D38:O38" si="5">STDEV(D32:D35)/SQRT(COUNT(D32:D35))</f>
        <v>3.9660013447635985E-2</v>
      </c>
      <c r="E38" s="1">
        <f t="shared" si="5"/>
        <v>3.6371921404658634E-2</v>
      </c>
      <c r="F38" s="1">
        <f t="shared" si="5"/>
        <v>4.3011626335213125E-2</v>
      </c>
      <c r="G38" s="1">
        <f t="shared" si="5"/>
        <v>7.2154348448309091E-2</v>
      </c>
      <c r="H38" s="1">
        <f t="shared" si="5"/>
        <v>6.82367203197803E-2</v>
      </c>
      <c r="I38" s="1">
        <f t="shared" si="5"/>
        <v>9.4162979278836823E-2</v>
      </c>
      <c r="J38" s="1">
        <f t="shared" si="5"/>
        <v>9.7243251693883717E-2</v>
      </c>
      <c r="K38" s="1">
        <f t="shared" si="5"/>
        <v>7.53187670283222E-2</v>
      </c>
      <c r="L38" s="1">
        <f t="shared" si="5"/>
        <v>3.300883720056394E-2</v>
      </c>
      <c r="M38" s="1">
        <f t="shared" si="5"/>
        <v>8.5683526226846274E-2</v>
      </c>
      <c r="N38" s="1">
        <f t="shared" si="5"/>
        <v>5.850569772822746E-2</v>
      </c>
      <c r="O38" s="1">
        <f t="shared" si="5"/>
        <v>5.2440442408507155E-2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F27" sqref="F27"/>
    </sheetView>
  </sheetViews>
  <sheetFormatPr defaultRowHeight="14.4"/>
  <sheetData>
    <row r="1" spans="1:18">
      <c r="B1" t="s">
        <v>45</v>
      </c>
    </row>
    <row r="3" spans="1:18">
      <c r="C3">
        <v>0</v>
      </c>
      <c r="D3">
        <v>20</v>
      </c>
      <c r="E3">
        <v>40</v>
      </c>
      <c r="F3">
        <v>60</v>
      </c>
      <c r="G3">
        <v>80</v>
      </c>
      <c r="H3">
        <v>100</v>
      </c>
      <c r="I3">
        <v>120</v>
      </c>
      <c r="K3" s="1" t="s">
        <v>0</v>
      </c>
      <c r="L3" s="1">
        <v>0</v>
      </c>
      <c r="M3" s="1">
        <v>20</v>
      </c>
      <c r="N3" s="1">
        <v>40</v>
      </c>
      <c r="O3" s="1">
        <v>60</v>
      </c>
      <c r="P3" s="1">
        <v>80</v>
      </c>
      <c r="Q3" s="1">
        <v>100</v>
      </c>
      <c r="R3" s="1">
        <v>120</v>
      </c>
    </row>
    <row r="4" spans="1:18">
      <c r="A4" t="s">
        <v>46</v>
      </c>
      <c r="B4">
        <v>171204</v>
      </c>
      <c r="C4">
        <v>0.9</v>
      </c>
      <c r="D4">
        <v>0.36</v>
      </c>
      <c r="E4">
        <v>0.71</v>
      </c>
      <c r="F4">
        <v>0.08</v>
      </c>
      <c r="G4">
        <v>0.39</v>
      </c>
      <c r="H4">
        <v>0.46</v>
      </c>
      <c r="I4">
        <v>0.37</v>
      </c>
      <c r="K4" s="1">
        <v>20170717</v>
      </c>
      <c r="L4" s="1">
        <v>0.875</v>
      </c>
      <c r="M4" s="1"/>
      <c r="N4" s="1"/>
      <c r="O4" s="1"/>
      <c r="P4" s="1"/>
      <c r="Q4" s="1"/>
      <c r="R4" s="1"/>
    </row>
    <row r="5" spans="1:18">
      <c r="A5" t="s">
        <v>47</v>
      </c>
      <c r="B5">
        <v>171204</v>
      </c>
      <c r="C5">
        <v>0.94</v>
      </c>
      <c r="D5">
        <v>0.79</v>
      </c>
      <c r="E5">
        <v>0.75</v>
      </c>
      <c r="F5">
        <v>0.3</v>
      </c>
      <c r="G5">
        <v>0.56000000000000005</v>
      </c>
      <c r="H5">
        <v>0.35</v>
      </c>
      <c r="I5">
        <v>0.56000000000000005</v>
      </c>
      <c r="K5" s="1">
        <v>20170816</v>
      </c>
      <c r="L5" s="1">
        <v>1</v>
      </c>
      <c r="M5" s="1">
        <v>0.71</v>
      </c>
      <c r="N5" s="1">
        <v>0.77</v>
      </c>
      <c r="O5" s="1">
        <v>0.51</v>
      </c>
      <c r="P5" s="1">
        <v>0.18</v>
      </c>
      <c r="Q5" s="1">
        <v>0.09</v>
      </c>
      <c r="R5" s="1">
        <v>0.26</v>
      </c>
    </row>
    <row r="6" spans="1:18">
      <c r="A6" t="s">
        <v>17</v>
      </c>
      <c r="B6">
        <v>171204</v>
      </c>
      <c r="C6">
        <v>0.89</v>
      </c>
      <c r="D6">
        <v>0.47</v>
      </c>
      <c r="E6">
        <v>0.12</v>
      </c>
      <c r="F6">
        <v>0.32</v>
      </c>
      <c r="G6">
        <v>0.36</v>
      </c>
      <c r="H6">
        <v>0.69</v>
      </c>
      <c r="I6">
        <v>0.42</v>
      </c>
      <c r="K6" s="1">
        <v>20170811</v>
      </c>
      <c r="L6" s="1"/>
      <c r="M6" s="1"/>
      <c r="N6" s="1"/>
      <c r="O6" s="1"/>
      <c r="P6" s="1"/>
      <c r="Q6" s="1"/>
      <c r="R6" s="1"/>
    </row>
    <row r="7" spans="1:18">
      <c r="A7" t="s">
        <v>46</v>
      </c>
      <c r="B7">
        <v>171203</v>
      </c>
      <c r="C7">
        <v>0.99</v>
      </c>
      <c r="D7">
        <v>0.3</v>
      </c>
      <c r="E7">
        <v>0.65</v>
      </c>
      <c r="F7">
        <v>0.32</v>
      </c>
      <c r="G7">
        <v>0.69</v>
      </c>
      <c r="H7">
        <v>0.55000000000000004</v>
      </c>
      <c r="I7">
        <v>0.18</v>
      </c>
      <c r="K7" s="1">
        <v>20170823</v>
      </c>
      <c r="L7" s="1">
        <v>0.92</v>
      </c>
      <c r="M7" s="1">
        <v>0.8</v>
      </c>
      <c r="N7" s="1">
        <v>0.43</v>
      </c>
      <c r="O7" s="1">
        <v>0.15</v>
      </c>
      <c r="P7" s="1">
        <v>-0.02</v>
      </c>
      <c r="Q7" s="1">
        <v>-0.12</v>
      </c>
      <c r="R7" s="1">
        <v>-0.14000000000000001</v>
      </c>
    </row>
    <row r="8" spans="1:18">
      <c r="A8" t="s">
        <v>47</v>
      </c>
      <c r="B8">
        <v>171203</v>
      </c>
      <c r="C8">
        <v>0.98</v>
      </c>
      <c r="D8">
        <v>0.79</v>
      </c>
      <c r="E8">
        <v>0.66</v>
      </c>
      <c r="F8">
        <v>0.23</v>
      </c>
      <c r="G8">
        <v>0.6</v>
      </c>
      <c r="H8">
        <v>0.49</v>
      </c>
      <c r="I8">
        <v>0.15</v>
      </c>
      <c r="K8" s="1">
        <v>20170824</v>
      </c>
      <c r="L8" s="1">
        <v>0.87</v>
      </c>
      <c r="M8" s="1">
        <v>0.89</v>
      </c>
      <c r="N8" s="1">
        <v>0.59</v>
      </c>
      <c r="O8" s="1">
        <v>0.21</v>
      </c>
      <c r="P8" s="1">
        <v>0.25</v>
      </c>
      <c r="Q8" s="1">
        <v>-0.09</v>
      </c>
      <c r="R8" s="1">
        <v>-0.13</v>
      </c>
    </row>
    <row r="9" spans="1:18">
      <c r="A9" t="s">
        <v>17</v>
      </c>
      <c r="B9">
        <v>171203</v>
      </c>
      <c r="C9">
        <v>0.96</v>
      </c>
      <c r="D9">
        <v>0.81</v>
      </c>
      <c r="E9">
        <v>0.27</v>
      </c>
      <c r="F9">
        <v>0.06</v>
      </c>
      <c r="G9">
        <v>0.53</v>
      </c>
      <c r="H9">
        <v>0.63</v>
      </c>
      <c r="I9">
        <v>0.41</v>
      </c>
      <c r="K9" s="1">
        <v>20170828</v>
      </c>
      <c r="L9" s="1">
        <v>0.94</v>
      </c>
      <c r="M9" s="1">
        <v>0.91</v>
      </c>
      <c r="N9" s="1">
        <v>0.92</v>
      </c>
      <c r="O9" s="1">
        <v>0.67</v>
      </c>
      <c r="P9" s="1">
        <v>0.56000000000000005</v>
      </c>
      <c r="Q9" s="1">
        <v>0.36</v>
      </c>
      <c r="R9" s="1">
        <v>0.36</v>
      </c>
    </row>
    <row r="10" spans="1:18">
      <c r="A10" t="s">
        <v>46</v>
      </c>
      <c r="B10">
        <v>171202</v>
      </c>
      <c r="C10">
        <v>0.95</v>
      </c>
      <c r="D10">
        <v>0.63</v>
      </c>
      <c r="E10">
        <v>0.09</v>
      </c>
      <c r="F10">
        <v>0.84</v>
      </c>
      <c r="G10">
        <v>0.54</v>
      </c>
      <c r="H10">
        <v>0.49</v>
      </c>
      <c r="I10">
        <v>0.11</v>
      </c>
      <c r="K10" s="1">
        <v>20170913</v>
      </c>
      <c r="L10" s="1">
        <v>0.99</v>
      </c>
      <c r="M10" s="1">
        <v>0.9</v>
      </c>
      <c r="N10" s="1">
        <v>0.66</v>
      </c>
      <c r="O10" s="1">
        <v>0.27</v>
      </c>
      <c r="P10" s="1">
        <v>0.2</v>
      </c>
      <c r="Q10" s="1">
        <v>0.02</v>
      </c>
      <c r="R10" s="1">
        <v>0.05</v>
      </c>
    </row>
    <row r="11" spans="1:18">
      <c r="A11" t="s">
        <v>47</v>
      </c>
      <c r="B11">
        <v>171202</v>
      </c>
      <c r="C11">
        <v>0.97</v>
      </c>
      <c r="D11">
        <v>0.71</v>
      </c>
      <c r="E11">
        <v>-0.02</v>
      </c>
      <c r="F11">
        <v>0.75</v>
      </c>
      <c r="G11">
        <v>0.65</v>
      </c>
      <c r="H11">
        <v>0.65</v>
      </c>
      <c r="I11">
        <v>0.56999999999999995</v>
      </c>
      <c r="K11" s="1">
        <v>20170914</v>
      </c>
      <c r="L11" s="1">
        <v>0.87</v>
      </c>
      <c r="M11" s="1">
        <v>0.78</v>
      </c>
      <c r="N11" s="1">
        <v>0.28999999999999998</v>
      </c>
      <c r="O11" s="1">
        <v>0.13</v>
      </c>
      <c r="P11" s="1">
        <v>0.17</v>
      </c>
      <c r="Q11" s="1">
        <v>-0.25</v>
      </c>
      <c r="R11" s="1">
        <v>-0.13</v>
      </c>
    </row>
    <row r="12" spans="1:18">
      <c r="A12" t="s">
        <v>17</v>
      </c>
      <c r="B12">
        <v>171202</v>
      </c>
      <c r="C12">
        <v>0.98</v>
      </c>
      <c r="D12">
        <v>0.65</v>
      </c>
      <c r="E12">
        <v>0.95</v>
      </c>
      <c r="F12">
        <v>0.79</v>
      </c>
      <c r="G12">
        <v>0.8</v>
      </c>
      <c r="H12">
        <v>0.93</v>
      </c>
      <c r="I12">
        <v>0.64</v>
      </c>
      <c r="K12" s="1">
        <v>20170915</v>
      </c>
      <c r="L12" s="1">
        <v>0.94</v>
      </c>
      <c r="M12" s="1">
        <v>0.91</v>
      </c>
      <c r="N12" s="1">
        <v>0.49</v>
      </c>
      <c r="O12" s="1">
        <v>0.08</v>
      </c>
      <c r="P12" s="1">
        <v>0.26</v>
      </c>
      <c r="Q12" s="1">
        <v>-7.0000000000000007E-2</v>
      </c>
      <c r="R12" s="1">
        <v>-0.13</v>
      </c>
    </row>
    <row r="13" spans="1:18">
      <c r="A13" t="s">
        <v>46</v>
      </c>
      <c r="B13">
        <v>171129</v>
      </c>
      <c r="C13">
        <v>0.98399999999999999</v>
      </c>
      <c r="D13">
        <v>0.94299999999999995</v>
      </c>
      <c r="E13">
        <v>0.89200000000000002</v>
      </c>
      <c r="F13">
        <v>0.54</v>
      </c>
      <c r="G13">
        <v>0.67500000000000004</v>
      </c>
      <c r="H13">
        <v>0.74</v>
      </c>
      <c r="I13">
        <v>0.41099999999999998</v>
      </c>
      <c r="K13" s="1">
        <v>20170916</v>
      </c>
      <c r="L13" s="1">
        <v>0.85</v>
      </c>
      <c r="M13" s="1">
        <v>0.68</v>
      </c>
      <c r="N13" s="1">
        <v>0.52</v>
      </c>
      <c r="O13" s="1">
        <v>0.17</v>
      </c>
      <c r="P13" s="1">
        <v>0.14000000000000001</v>
      </c>
      <c r="Q13" s="1">
        <v>-0.125</v>
      </c>
      <c r="R13" s="1">
        <v>0.16</v>
      </c>
    </row>
    <row r="14" spans="1:18">
      <c r="A14" t="s">
        <v>47</v>
      </c>
      <c r="B14">
        <v>171129</v>
      </c>
      <c r="C14">
        <v>0.94299999999999995</v>
      </c>
      <c r="D14">
        <v>0.46600000000000003</v>
      </c>
      <c r="E14">
        <v>0.81699999999999995</v>
      </c>
      <c r="F14">
        <v>0.81899999999999995</v>
      </c>
      <c r="G14">
        <v>0.67400000000000004</v>
      </c>
      <c r="H14">
        <v>0.39</v>
      </c>
      <c r="I14">
        <v>0.23200000000000001</v>
      </c>
    </row>
    <row r="15" spans="1:18">
      <c r="A15" t="s">
        <v>17</v>
      </c>
      <c r="B15">
        <v>171129</v>
      </c>
      <c r="C15">
        <v>0.89500000000000002</v>
      </c>
      <c r="D15">
        <v>0.96799999999999997</v>
      </c>
      <c r="E15">
        <v>0.88500000000000001</v>
      </c>
      <c r="F15">
        <v>0.88</v>
      </c>
      <c r="G15">
        <v>0.56699999999999995</v>
      </c>
      <c r="H15">
        <v>0.44400000000000001</v>
      </c>
      <c r="I15">
        <v>0.29399999999999998</v>
      </c>
      <c r="L15">
        <f>AVERAGE(L4:L13)</f>
        <v>0.91722222222222227</v>
      </c>
      <c r="M15">
        <f t="shared" ref="M15:R15" si="0">AVERAGE(M4:M13)</f>
        <v>0.82250000000000001</v>
      </c>
      <c r="N15">
        <f t="shared" si="0"/>
        <v>0.58374999999999999</v>
      </c>
      <c r="O15">
        <f t="shared" si="0"/>
        <v>0.27374999999999999</v>
      </c>
      <c r="P15">
        <f t="shared" si="0"/>
        <v>0.21750000000000003</v>
      </c>
      <c r="Q15">
        <f t="shared" si="0"/>
        <v>-2.3125E-2</v>
      </c>
      <c r="R15">
        <f t="shared" si="0"/>
        <v>3.7499999999999992E-2</v>
      </c>
    </row>
    <row r="16" spans="1:18">
      <c r="A16" t="s">
        <v>46</v>
      </c>
      <c r="B16">
        <v>171128</v>
      </c>
      <c r="C16">
        <v>0.75</v>
      </c>
      <c r="D16">
        <v>0.89</v>
      </c>
      <c r="E16">
        <v>0.61</v>
      </c>
      <c r="F16">
        <v>0.81</v>
      </c>
      <c r="G16">
        <v>0.57999999999999996</v>
      </c>
      <c r="H16">
        <v>0.49</v>
      </c>
      <c r="I16">
        <v>0.38</v>
      </c>
      <c r="L16" s="1">
        <f>STDEV(L4:L13)/SQRT(COUNT(L4:L14))</f>
        <v>1.824050573264667E-2</v>
      </c>
      <c r="M16" s="1">
        <f t="shared" ref="M16:R16" si="1">STDEV(M4:M13)/SQRT(COUNT(M4:M14))</f>
        <v>3.3044882897572722E-2</v>
      </c>
      <c r="N16" s="1">
        <f t="shared" si="1"/>
        <v>7.0253050264231051E-2</v>
      </c>
      <c r="O16" s="1">
        <f t="shared" si="1"/>
        <v>7.3337222570027255E-2</v>
      </c>
      <c r="P16" s="1">
        <f t="shared" si="1"/>
        <v>5.7716981903075969E-2</v>
      </c>
      <c r="Q16" s="1">
        <f t="shared" si="1"/>
        <v>6.5376229160802116E-2</v>
      </c>
      <c r="R16" s="1">
        <f t="shared" si="1"/>
        <v>7.1257831649781292E-2</v>
      </c>
    </row>
    <row r="17" spans="1:18">
      <c r="A17" t="s">
        <v>47</v>
      </c>
      <c r="B17">
        <v>171128</v>
      </c>
      <c r="C17">
        <v>0.93</v>
      </c>
      <c r="D17">
        <v>0.69</v>
      </c>
      <c r="E17">
        <v>0.57999999999999996</v>
      </c>
      <c r="F17">
        <v>0.81</v>
      </c>
      <c r="G17">
        <v>0.41</v>
      </c>
      <c r="H17">
        <v>0.49</v>
      </c>
      <c r="I17">
        <v>0.18</v>
      </c>
    </row>
    <row r="18" spans="1:18">
      <c r="L18" s="1">
        <v>0</v>
      </c>
      <c r="M18" s="1">
        <v>20</v>
      </c>
      <c r="N18" s="1">
        <v>40</v>
      </c>
      <c r="O18" s="1">
        <v>60</v>
      </c>
      <c r="P18" s="1">
        <v>80</v>
      </c>
      <c r="Q18" s="1">
        <v>100</v>
      </c>
      <c r="R18" s="1">
        <v>120</v>
      </c>
    </row>
    <row r="19" spans="1:18">
      <c r="A19" t="s">
        <v>48</v>
      </c>
      <c r="C19">
        <f>AVERAGE(C4:C17)</f>
        <v>0.93299999999999983</v>
      </c>
      <c r="D19">
        <f t="shared" ref="D19:I19" si="2">AVERAGE(D4:D17)</f>
        <v>0.67621428571428577</v>
      </c>
      <c r="E19">
        <f t="shared" si="2"/>
        <v>0.56885714285714284</v>
      </c>
      <c r="F19">
        <f t="shared" si="2"/>
        <v>0.53921428571428576</v>
      </c>
      <c r="G19">
        <f t="shared" si="2"/>
        <v>0.57328571428571429</v>
      </c>
      <c r="H19">
        <f t="shared" si="2"/>
        <v>0.55671428571428572</v>
      </c>
      <c r="I19">
        <f t="shared" si="2"/>
        <v>0.35049999999999992</v>
      </c>
      <c r="K19" t="s">
        <v>49</v>
      </c>
      <c r="L19">
        <v>0.91722222222222227</v>
      </c>
      <c r="M19">
        <v>0.82250000000000001</v>
      </c>
      <c r="N19">
        <v>0.58374999999999999</v>
      </c>
      <c r="O19">
        <v>0.27374999999999999</v>
      </c>
      <c r="P19">
        <v>0.21750000000000003</v>
      </c>
      <c r="Q19">
        <v>-2.3125E-2</v>
      </c>
      <c r="R19">
        <v>3.7499999999999992E-2</v>
      </c>
    </row>
    <row r="20" spans="1:18">
      <c r="C20" s="1">
        <f>STDEV(C4:C17)/SQRT(COUNT(C4:C17))</f>
        <v>1.6687825397082641E-2</v>
      </c>
      <c r="D20" s="1">
        <f t="shared" ref="D20:I20" si="3">STDEV(D4:D17)/SQRT(COUNT(D4:D17))</f>
        <v>5.6364607647799839E-2</v>
      </c>
      <c r="E20" s="1">
        <f t="shared" si="3"/>
        <v>8.6045595959278687E-2</v>
      </c>
      <c r="F20" s="1">
        <f t="shared" si="3"/>
        <v>8.2152777709583943E-2</v>
      </c>
      <c r="G20" s="1">
        <f t="shared" si="3"/>
        <v>3.324061936111012E-2</v>
      </c>
      <c r="H20" s="1">
        <f t="shared" si="3"/>
        <v>4.1616040410714782E-2</v>
      </c>
      <c r="I20" s="1">
        <f t="shared" si="3"/>
        <v>4.4633889209143199E-2</v>
      </c>
      <c r="K20" t="s">
        <v>50</v>
      </c>
      <c r="L20">
        <v>0.93299999999999983</v>
      </c>
      <c r="M20">
        <v>0.67621428571428577</v>
      </c>
      <c r="N20">
        <v>0.56885714285714284</v>
      </c>
      <c r="O20">
        <v>0.53921428571428576</v>
      </c>
      <c r="P20">
        <v>0.57328571428571429</v>
      </c>
      <c r="Q20">
        <v>0.55671428571428572</v>
      </c>
      <c r="R20">
        <v>0.35049999999999992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H27" sqref="H27"/>
    </sheetView>
  </sheetViews>
  <sheetFormatPr defaultRowHeight="14.4"/>
  <sheetData>
    <row r="1" spans="1:23">
      <c r="A1" t="s">
        <v>32</v>
      </c>
    </row>
    <row r="2" spans="1:23">
      <c r="C2">
        <v>30</v>
      </c>
      <c r="D2">
        <v>40</v>
      </c>
      <c r="E2">
        <v>50</v>
      </c>
      <c r="F2">
        <v>60</v>
      </c>
      <c r="G2">
        <v>70</v>
      </c>
      <c r="H2">
        <v>80</v>
      </c>
      <c r="I2">
        <v>90</v>
      </c>
      <c r="J2">
        <v>100</v>
      </c>
      <c r="K2">
        <v>110</v>
      </c>
      <c r="L2">
        <v>120</v>
      </c>
    </row>
    <row r="3" spans="1:23">
      <c r="B3" t="s">
        <v>10</v>
      </c>
      <c r="C3" s="1">
        <v>0.80974999999999997</v>
      </c>
      <c r="D3" s="1">
        <v>0.83650000000000002</v>
      </c>
      <c r="E3" s="1">
        <v>0.77399999999999991</v>
      </c>
      <c r="F3" s="1">
        <v>0.75800000000000001</v>
      </c>
      <c r="G3" s="1">
        <v>0.626</v>
      </c>
      <c r="H3" s="1">
        <v>0.627</v>
      </c>
      <c r="I3" s="1">
        <v>0.40750000000000003</v>
      </c>
      <c r="J3" s="1">
        <v>0.41929999999999995</v>
      </c>
      <c r="K3" s="1">
        <v>0.371</v>
      </c>
      <c r="L3" s="1">
        <v>0.24699999999999997</v>
      </c>
      <c r="N3" s="1">
        <v>4.0689286741789239E-2</v>
      </c>
      <c r="O3" s="1">
        <v>2.7528268299251146E-2</v>
      </c>
      <c r="P3" s="1">
        <v>4.4301993935563277E-2</v>
      </c>
      <c r="Q3" s="1">
        <v>5.9940711447970731E-2</v>
      </c>
      <c r="R3" s="1">
        <v>7.0319903931169409E-2</v>
      </c>
      <c r="S3" s="1">
        <v>7.4027772566186964E-2</v>
      </c>
      <c r="T3" s="1">
        <v>8.1422253305428335E-2</v>
      </c>
      <c r="U3" s="1">
        <v>8.4735149469128579E-2</v>
      </c>
      <c r="V3" s="1">
        <v>7.1514567280613076E-2</v>
      </c>
      <c r="W3" s="1">
        <v>7.7158566889519442E-2</v>
      </c>
    </row>
    <row r="4" spans="1:23">
      <c r="B4" t="s">
        <v>11</v>
      </c>
      <c r="C4">
        <v>0.72444444444444445</v>
      </c>
      <c r="D4">
        <v>0.7433333333333334</v>
      </c>
      <c r="E4">
        <v>0.75777777777777777</v>
      </c>
      <c r="F4">
        <v>0.79388888888888887</v>
      </c>
      <c r="G4">
        <v>0.74111111111111116</v>
      </c>
      <c r="H4">
        <v>0.70644444444444454</v>
      </c>
      <c r="I4">
        <v>0.53333333333333333</v>
      </c>
      <c r="J4">
        <v>0.39516666666666667</v>
      </c>
      <c r="K4">
        <v>0.26177777777777772</v>
      </c>
      <c r="L4">
        <v>0.2416666666666667</v>
      </c>
      <c r="N4">
        <v>3.5083674230771106E-2</v>
      </c>
      <c r="O4">
        <v>3.4480268109295407E-2</v>
      </c>
      <c r="P4">
        <v>3.4832048532038362E-2</v>
      </c>
      <c r="Q4">
        <v>2.5273198608431708E-2</v>
      </c>
      <c r="R4">
        <v>4.2277011235567923E-2</v>
      </c>
      <c r="S4">
        <v>4.1972249797770228E-2</v>
      </c>
      <c r="T4">
        <v>9.0308114560960426E-2</v>
      </c>
      <c r="U4">
        <v>0.10375599045624088</v>
      </c>
      <c r="V4">
        <v>0.11228606544815417</v>
      </c>
      <c r="W4">
        <v>9.3325892560544091E-2</v>
      </c>
    </row>
    <row r="5" spans="1:23">
      <c r="B5" t="s">
        <v>12</v>
      </c>
      <c r="C5">
        <v>0.82999999999999985</v>
      </c>
      <c r="D5">
        <v>0.87875000000000003</v>
      </c>
      <c r="E5">
        <v>0.90375000000000005</v>
      </c>
      <c r="F5">
        <v>0.90874999999999995</v>
      </c>
      <c r="G5">
        <v>0.88625000000000009</v>
      </c>
      <c r="H5">
        <v>0.83749999999999991</v>
      </c>
      <c r="I5">
        <v>0.77124999999999999</v>
      </c>
      <c r="J5">
        <v>0.84249999999999992</v>
      </c>
      <c r="K5">
        <v>0.828125</v>
      </c>
      <c r="L5">
        <v>0.7712500000000001</v>
      </c>
      <c r="N5">
        <v>4.694221371613698E-2</v>
      </c>
      <c r="O5">
        <v>3.4353077425049269E-2</v>
      </c>
      <c r="P5">
        <v>2.1459055697503823E-2</v>
      </c>
      <c r="Q5">
        <v>2.6487025125521358E-2</v>
      </c>
      <c r="R5">
        <v>2.549071959977366E-2</v>
      </c>
      <c r="S5">
        <v>4.9596586864132625E-2</v>
      </c>
      <c r="T5">
        <v>6.174363761323353E-2</v>
      </c>
      <c r="U5">
        <v>3.0281418158902083E-2</v>
      </c>
      <c r="V5">
        <v>3.2949332043955948E-2</v>
      </c>
      <c r="W5">
        <v>4.9114934446808076E-2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6"/>
  <sheetViews>
    <sheetView zoomScale="85" zoomScaleNormal="85" workbookViewId="0">
      <selection activeCell="E32" sqref="E32"/>
    </sheetView>
  </sheetViews>
  <sheetFormatPr defaultRowHeight="14.4"/>
  <cols>
    <col min="2" max="2" width="8.6640625" style="1"/>
    <col min="3" max="3" width="9.109375" style="1" bestFit="1" customWidth="1"/>
    <col min="4" max="18" width="8.6640625" style="1"/>
  </cols>
  <sheetData>
    <row r="4" spans="2:15">
      <c r="B4" s="1" t="s">
        <v>9</v>
      </c>
      <c r="C4" s="1" t="s">
        <v>0</v>
      </c>
      <c r="D4" s="1">
        <v>10</v>
      </c>
      <c r="E4" s="1">
        <v>20</v>
      </c>
      <c r="F4" s="1">
        <v>30</v>
      </c>
      <c r="G4" s="1">
        <v>40</v>
      </c>
      <c r="H4" s="1">
        <v>50</v>
      </c>
      <c r="I4" s="1">
        <v>60</v>
      </c>
      <c r="J4" s="1">
        <v>70</v>
      </c>
      <c r="K4" s="1">
        <v>80</v>
      </c>
      <c r="L4" s="1">
        <v>90</v>
      </c>
      <c r="M4" s="1">
        <v>100</v>
      </c>
      <c r="N4" s="1">
        <v>110</v>
      </c>
      <c r="O4" s="1">
        <v>120</v>
      </c>
    </row>
    <row r="5" spans="2:15">
      <c r="C5" s="1">
        <v>20170727</v>
      </c>
      <c r="D5" s="1">
        <v>0.35</v>
      </c>
      <c r="E5" s="1">
        <v>0.18</v>
      </c>
      <c r="F5" s="1">
        <v>-0.05</v>
      </c>
      <c r="G5" s="1">
        <v>-0.21</v>
      </c>
      <c r="H5" s="1">
        <v>-0.03</v>
      </c>
      <c r="I5" s="1">
        <v>0.19</v>
      </c>
      <c r="J5" s="1">
        <v>0.08</v>
      </c>
      <c r="K5" s="1">
        <v>0.2</v>
      </c>
      <c r="L5" s="1">
        <v>0.05</v>
      </c>
      <c r="M5" s="1">
        <v>-0.06</v>
      </c>
      <c r="N5" s="1">
        <v>0.1</v>
      </c>
      <c r="O5" s="1">
        <v>-0.1</v>
      </c>
    </row>
    <row r="6" spans="2:15">
      <c r="B6" s="1" t="s">
        <v>13</v>
      </c>
      <c r="C6" s="1">
        <v>20170727</v>
      </c>
      <c r="D6" s="1">
        <v>-0.5</v>
      </c>
      <c r="E6" s="1">
        <v>-0.5</v>
      </c>
      <c r="F6" s="1">
        <v>-0.38</v>
      </c>
      <c r="G6" s="1">
        <v>-0.4</v>
      </c>
      <c r="H6" s="1">
        <v>-0.55000000000000004</v>
      </c>
      <c r="I6" s="1">
        <v>-0.33</v>
      </c>
      <c r="J6" s="1">
        <v>-0.28000000000000003</v>
      </c>
      <c r="K6" s="1">
        <v>-0.31</v>
      </c>
      <c r="L6" s="1">
        <v>-0.19</v>
      </c>
      <c r="M6" s="1">
        <v>-0.18</v>
      </c>
      <c r="N6" s="1">
        <v>-0.14000000000000001</v>
      </c>
      <c r="O6" s="1">
        <v>-0.11</v>
      </c>
    </row>
    <row r="7" spans="2:15">
      <c r="C7" s="1">
        <v>20170728</v>
      </c>
      <c r="D7" s="1">
        <v>-0.5</v>
      </c>
      <c r="E7" s="1">
        <v>-0.5</v>
      </c>
      <c r="F7" s="1">
        <v>-0.52</v>
      </c>
      <c r="G7" s="1">
        <v>-0.65</v>
      </c>
      <c r="H7" s="1">
        <v>-0.74</v>
      </c>
      <c r="I7" s="1">
        <v>-0.86</v>
      </c>
      <c r="J7" s="1">
        <v>-0.77</v>
      </c>
      <c r="K7" s="1">
        <v>-0.76</v>
      </c>
      <c r="L7" s="1">
        <v>-0.65</v>
      </c>
      <c r="M7" s="1">
        <v>-0.64</v>
      </c>
      <c r="N7" s="1">
        <v>-0.54</v>
      </c>
      <c r="O7" s="1">
        <v>-0.47</v>
      </c>
    </row>
    <row r="8" spans="2:15">
      <c r="C8" s="1">
        <v>20170802</v>
      </c>
      <c r="D8" s="1">
        <v>0.5</v>
      </c>
      <c r="E8" s="1">
        <v>0.5</v>
      </c>
      <c r="F8" s="1">
        <v>0.56999999999999995</v>
      </c>
      <c r="G8" s="1">
        <v>0.44</v>
      </c>
      <c r="H8" s="1">
        <v>0.06</v>
      </c>
      <c r="I8" s="1">
        <v>-0.13</v>
      </c>
      <c r="J8" s="1">
        <v>-0.56000000000000005</v>
      </c>
      <c r="K8" s="1">
        <v>-0.61</v>
      </c>
      <c r="L8" s="1">
        <v>-0.51</v>
      </c>
      <c r="M8" s="1">
        <v>-0.7</v>
      </c>
      <c r="N8" s="1">
        <v>-0.4</v>
      </c>
      <c r="O8" s="1">
        <v>-0.6</v>
      </c>
    </row>
    <row r="9" spans="2:15">
      <c r="B9" s="1" t="s">
        <v>17</v>
      </c>
      <c r="C9" s="1">
        <v>20171113</v>
      </c>
      <c r="F9" s="1">
        <v>-0.71399999999999997</v>
      </c>
      <c r="G9" s="1">
        <v>-0.63900000000000001</v>
      </c>
      <c r="H9" s="1">
        <v>-0.77400000000000002</v>
      </c>
      <c r="I9" s="1">
        <v>-0.66700000000000004</v>
      </c>
      <c r="J9" s="1">
        <v>-0.70099999999999996</v>
      </c>
      <c r="K9" s="1">
        <v>-0.79500000000000004</v>
      </c>
      <c r="L9" s="1">
        <v>-0.76900000000000002</v>
      </c>
      <c r="M9" s="1">
        <v>-0.80800000000000005</v>
      </c>
      <c r="N9" s="1">
        <v>-0.56200000000000006</v>
      </c>
      <c r="O9" s="1">
        <v>-0.56399999999999995</v>
      </c>
    </row>
    <row r="10" spans="2:15">
      <c r="B10" s="1" t="s">
        <v>17</v>
      </c>
      <c r="C10" s="1">
        <v>20171114</v>
      </c>
      <c r="I10" s="1">
        <v>0.45800000000000002</v>
      </c>
      <c r="J10" s="1">
        <v>0.17899999999999999</v>
      </c>
      <c r="K10" s="1">
        <v>0.28299999999999997</v>
      </c>
      <c r="L10" s="1">
        <v>0.33300000000000002</v>
      </c>
      <c r="M10" s="1">
        <v>0.315</v>
      </c>
      <c r="N10" s="1">
        <v>0.19600000000000001</v>
      </c>
      <c r="O10" s="1">
        <v>3.3000000000000002E-2</v>
      </c>
    </row>
    <row r="11" spans="2:15">
      <c r="B11" s="1" t="s">
        <v>18</v>
      </c>
      <c r="C11" s="1">
        <v>20171116</v>
      </c>
      <c r="F11" s="1">
        <v>-0.25</v>
      </c>
      <c r="G11" s="1">
        <v>-0.82</v>
      </c>
      <c r="H11" s="1">
        <v>-0.76</v>
      </c>
      <c r="I11" s="1">
        <v>-0.65</v>
      </c>
      <c r="J11" s="1">
        <v>-0.67</v>
      </c>
      <c r="K11" s="1">
        <v>-0.73</v>
      </c>
      <c r="L11" s="1">
        <v>-0.75</v>
      </c>
      <c r="M11" s="1">
        <v>-0.77</v>
      </c>
      <c r="N11" s="1">
        <v>-0.79</v>
      </c>
      <c r="O11" s="1">
        <v>-0.77</v>
      </c>
    </row>
    <row r="12" spans="2:15">
      <c r="B12" s="1" t="s">
        <v>18</v>
      </c>
      <c r="C12" s="1">
        <v>20171115</v>
      </c>
      <c r="F12" s="1">
        <v>-0.21</v>
      </c>
      <c r="G12" s="1">
        <v>-0.08</v>
      </c>
      <c r="H12" s="1">
        <v>7.0000000000000007E-2</v>
      </c>
      <c r="I12" s="1">
        <v>0.49</v>
      </c>
      <c r="J12" s="1">
        <v>0.27</v>
      </c>
      <c r="K12" s="1">
        <v>0.27</v>
      </c>
      <c r="L12" s="1">
        <v>-0.16</v>
      </c>
      <c r="M12" s="1">
        <v>-0.04</v>
      </c>
      <c r="N12" s="1">
        <v>-0.01</v>
      </c>
      <c r="O12" s="1">
        <v>0.11</v>
      </c>
    </row>
    <row r="13" spans="2:15">
      <c r="B13" s="1" t="s">
        <v>19</v>
      </c>
      <c r="C13" s="1">
        <v>20171114</v>
      </c>
      <c r="F13" s="1">
        <v>0.4</v>
      </c>
      <c r="G13" s="1">
        <v>0.54</v>
      </c>
      <c r="H13" s="1">
        <v>0.35</v>
      </c>
      <c r="I13" s="1">
        <v>0.11</v>
      </c>
      <c r="J13" s="1">
        <v>0.09</v>
      </c>
      <c r="K13" s="1">
        <v>-0.04</v>
      </c>
      <c r="L13" s="1">
        <v>-0.03</v>
      </c>
      <c r="M13" s="1">
        <v>-0.14000000000000001</v>
      </c>
      <c r="N13" s="1">
        <v>-0.11</v>
      </c>
      <c r="O13" s="1">
        <v>-0.23</v>
      </c>
    </row>
    <row r="14" spans="2:15">
      <c r="B14" s="1" t="s">
        <v>18</v>
      </c>
      <c r="C14" s="1">
        <v>20171113</v>
      </c>
      <c r="F14" s="1">
        <v>-0.01</v>
      </c>
      <c r="G14" s="1">
        <v>-0.12</v>
      </c>
      <c r="H14" s="1">
        <v>0.01</v>
      </c>
      <c r="I14" s="1">
        <v>-0.16</v>
      </c>
      <c r="J14" s="1">
        <v>-0.22</v>
      </c>
      <c r="K14" s="1">
        <v>-0.28999999999999998</v>
      </c>
      <c r="L14" s="1">
        <v>-0.3</v>
      </c>
      <c r="M14" s="1">
        <v>0.06</v>
      </c>
      <c r="N14" s="1">
        <v>-0.61</v>
      </c>
      <c r="O14" s="1">
        <v>-0.46</v>
      </c>
    </row>
    <row r="15" spans="2:15">
      <c r="B15" s="1" t="s">
        <v>20</v>
      </c>
      <c r="C15" s="1">
        <v>20171116</v>
      </c>
      <c r="H15" s="1">
        <v>-0.28000000000000003</v>
      </c>
      <c r="I15" s="1">
        <v>-0.48</v>
      </c>
      <c r="J15" s="1">
        <v>-0.27</v>
      </c>
      <c r="K15" s="1">
        <v>-0.38</v>
      </c>
      <c r="L15" s="1">
        <v>-0.37</v>
      </c>
      <c r="M15" s="1">
        <v>-0.44</v>
      </c>
      <c r="N15" s="1">
        <v>-0.46</v>
      </c>
      <c r="O15" s="1">
        <v>-0.28000000000000003</v>
      </c>
    </row>
    <row r="16" spans="2:15">
      <c r="B16" s="1" t="s">
        <v>20</v>
      </c>
      <c r="C16" s="1">
        <v>20171114</v>
      </c>
      <c r="F16" s="1">
        <v>-0.97</v>
      </c>
      <c r="G16" s="1">
        <v>-0.96</v>
      </c>
      <c r="H16" s="1">
        <v>-0.91</v>
      </c>
      <c r="I16" s="1">
        <v>-0.71</v>
      </c>
      <c r="J16" s="1">
        <v>-0.65</v>
      </c>
      <c r="K16" s="1">
        <v>-0.65</v>
      </c>
      <c r="L16" s="1">
        <v>-0.56999999999999995</v>
      </c>
      <c r="M16" s="1">
        <v>-0.56999999999999995</v>
      </c>
      <c r="N16" s="1">
        <v>-0.56999999999999995</v>
      </c>
      <c r="O16" s="1">
        <v>-0.45</v>
      </c>
    </row>
    <row r="17" spans="2:15">
      <c r="B17" s="1" t="s">
        <v>20</v>
      </c>
      <c r="C17" s="1">
        <v>20171113</v>
      </c>
      <c r="F17" s="1">
        <v>-0.35</v>
      </c>
      <c r="G17" s="1">
        <v>-0.6</v>
      </c>
      <c r="H17" s="1">
        <v>-0.56000000000000005</v>
      </c>
      <c r="I17" s="1">
        <v>-0.56000000000000005</v>
      </c>
      <c r="J17" s="1">
        <v>-0.49</v>
      </c>
      <c r="K17" s="1">
        <v>-0.45</v>
      </c>
      <c r="L17" s="1">
        <v>-0.44</v>
      </c>
      <c r="M17" s="1">
        <v>-0.46</v>
      </c>
      <c r="N17" s="1">
        <v>-0.57999999999999996</v>
      </c>
      <c r="O17" s="1">
        <v>-0.49</v>
      </c>
    </row>
    <row r="19" spans="2:15">
      <c r="C19" s="1" t="s">
        <v>9</v>
      </c>
      <c r="D19" s="1">
        <f>AVERAGE(D5:D18)</f>
        <v>-3.7500000000000006E-2</v>
      </c>
      <c r="E19" s="1">
        <f t="shared" ref="E19:O19" si="0">AVERAGE(E5:E18)</f>
        <v>-8.0000000000000016E-2</v>
      </c>
      <c r="F19" s="1">
        <f t="shared" si="0"/>
        <v>-0.22581818181818181</v>
      </c>
      <c r="G19" s="1">
        <f t="shared" si="0"/>
        <v>-0.31809090909090909</v>
      </c>
      <c r="H19" s="1">
        <f t="shared" si="0"/>
        <v>-0.34283333333333338</v>
      </c>
      <c r="I19" s="1">
        <f t="shared" si="0"/>
        <v>-0.25376923076923075</v>
      </c>
      <c r="J19" s="1">
        <f t="shared" si="0"/>
        <v>-0.30707692307692308</v>
      </c>
      <c r="K19" s="1">
        <f t="shared" si="0"/>
        <v>-0.32784615384615379</v>
      </c>
      <c r="L19" s="1">
        <f t="shared" si="0"/>
        <v>-0.33507692307692305</v>
      </c>
      <c r="M19" s="1">
        <f t="shared" si="0"/>
        <v>-0.34099999999999997</v>
      </c>
      <c r="N19" s="1">
        <f t="shared" si="0"/>
        <v>-0.34430769230769226</v>
      </c>
      <c r="O19" s="1">
        <f t="shared" si="0"/>
        <v>-0.33700000000000002</v>
      </c>
    </row>
    <row r="20" spans="2:15">
      <c r="D20" s="1">
        <f t="shared" ref="D20:O20" si="1">STDEV(D5:D17)/SQRT(COUNT(D5:D17))</f>
        <v>0.26877422371450232</v>
      </c>
      <c r="E20" s="1">
        <f t="shared" si="1"/>
        <v>0.25113077602449818</v>
      </c>
      <c r="F20" s="1">
        <f t="shared" si="1"/>
        <v>0.13555152111294455</v>
      </c>
      <c r="G20" s="1">
        <f t="shared" si="1"/>
        <v>0.14715239191491586</v>
      </c>
      <c r="H20" s="1">
        <f t="shared" si="1"/>
        <v>0.12211704726336628</v>
      </c>
      <c r="I20" s="1">
        <f t="shared" si="1"/>
        <v>0.1257635221789217</v>
      </c>
      <c r="J20" s="1">
        <f t="shared" si="1"/>
        <v>0.10135906354793149</v>
      </c>
      <c r="K20" s="1">
        <f t="shared" si="1"/>
        <v>0.10923785188305229</v>
      </c>
      <c r="L20" s="1">
        <f t="shared" si="1"/>
        <v>9.1225801957564551E-2</v>
      </c>
      <c r="M20" s="1">
        <f t="shared" si="1"/>
        <v>9.8834100831542385E-2</v>
      </c>
      <c r="N20" s="1">
        <f t="shared" si="1"/>
        <v>8.6810978318456355E-2</v>
      </c>
      <c r="O20" s="1">
        <f t="shared" si="1"/>
        <v>7.321762433199068E-2</v>
      </c>
    </row>
    <row r="21" spans="2:15">
      <c r="C21" s="1">
        <v>10</v>
      </c>
      <c r="D21" s="1">
        <v>20</v>
      </c>
      <c r="E21" s="1">
        <v>30</v>
      </c>
      <c r="F21" s="1">
        <v>40</v>
      </c>
      <c r="G21" s="1">
        <v>50</v>
      </c>
      <c r="H21" s="1">
        <v>60</v>
      </c>
      <c r="I21" s="1">
        <v>70</v>
      </c>
      <c r="J21" s="1">
        <v>80</v>
      </c>
      <c r="K21" s="1">
        <v>90</v>
      </c>
      <c r="L21" s="1">
        <v>100</v>
      </c>
      <c r="M21" s="1">
        <v>110</v>
      </c>
      <c r="N21" s="1">
        <v>120</v>
      </c>
    </row>
    <row r="22" spans="2:15">
      <c r="B22" s="1" t="s">
        <v>30</v>
      </c>
      <c r="C22" s="1">
        <v>0.64318181818181819</v>
      </c>
      <c r="D22" s="1">
        <v>0.65363636363636357</v>
      </c>
      <c r="E22" s="1">
        <v>0.79159090909090901</v>
      </c>
      <c r="F22" s="1">
        <v>0.8268181818181819</v>
      </c>
      <c r="G22" s="1">
        <v>0.79181818181818187</v>
      </c>
      <c r="H22" s="1">
        <v>0.78272727272727272</v>
      </c>
      <c r="I22" s="1">
        <v>0.65545454545454551</v>
      </c>
      <c r="J22" s="1">
        <v>0.67272727272727284</v>
      </c>
      <c r="K22" s="1">
        <v>0.43681818181818177</v>
      </c>
      <c r="L22" s="1">
        <v>0.44890909090909098</v>
      </c>
      <c r="M22" s="1">
        <v>0.40272727272727271</v>
      </c>
      <c r="N22" s="1">
        <v>0.29909090909090907</v>
      </c>
    </row>
    <row r="23" spans="2:15" ht="14.55" customHeight="1">
      <c r="B23" s="1" t="s">
        <v>31</v>
      </c>
      <c r="C23" s="1">
        <v>-3.7500000000000006E-2</v>
      </c>
      <c r="D23" s="1">
        <v>-8.0000000000000016E-2</v>
      </c>
      <c r="E23" s="1">
        <v>-0.22581818181818181</v>
      </c>
      <c r="F23" s="1">
        <v>-0.31809090909090909</v>
      </c>
      <c r="G23" s="1">
        <v>-0.34283333333333338</v>
      </c>
      <c r="H23" s="1">
        <v>-0.25376923076923075</v>
      </c>
      <c r="I23" s="1">
        <v>-0.30707692307692308</v>
      </c>
      <c r="J23" s="1">
        <v>-0.32784615384615379</v>
      </c>
      <c r="K23" s="1">
        <v>-0.33507692307692305</v>
      </c>
      <c r="L23" s="1">
        <v>-0.34099999999999997</v>
      </c>
      <c r="M23" s="1">
        <v>-0.34430769230769226</v>
      </c>
      <c r="N23" s="1">
        <v>-0.33700000000000002</v>
      </c>
    </row>
    <row r="25" spans="2:15">
      <c r="C25" s="1">
        <v>6.9078536329742604E-2</v>
      </c>
      <c r="D25" s="1">
        <v>4.938777048791796E-2</v>
      </c>
      <c r="E25" s="1">
        <v>5.7723602623214409E-2</v>
      </c>
      <c r="F25" s="1">
        <v>4.6075253597596712E-2</v>
      </c>
      <c r="G25" s="1">
        <v>3.785157351229939E-2</v>
      </c>
      <c r="H25" s="1">
        <v>4.8113319556414826E-2</v>
      </c>
      <c r="I25" s="1">
        <v>5.6928274191010431E-2</v>
      </c>
      <c r="J25" s="1">
        <v>6.148796004722569E-2</v>
      </c>
      <c r="K25" s="1">
        <v>6.6572542035415766E-2</v>
      </c>
      <c r="L25" s="1">
        <v>7.1403298008351324E-2</v>
      </c>
      <c r="M25" s="1">
        <v>6.0860982341707531E-2</v>
      </c>
      <c r="N25" s="1">
        <v>6.6754872614300451E-2</v>
      </c>
    </row>
    <row r="26" spans="2:15">
      <c r="C26" s="1">
        <v>0.26877422371450232</v>
      </c>
      <c r="D26" s="1">
        <v>0.25113077602449818</v>
      </c>
      <c r="E26" s="1">
        <v>0.13555152111294455</v>
      </c>
      <c r="F26" s="1">
        <v>0.14715239191491586</v>
      </c>
      <c r="G26" s="1">
        <v>0.12211704726336628</v>
      </c>
      <c r="H26" s="1">
        <v>0.1257635221789217</v>
      </c>
      <c r="I26" s="1">
        <v>0.10135906354793149</v>
      </c>
      <c r="J26" s="1">
        <v>0.10923785188305229</v>
      </c>
      <c r="K26" s="1">
        <v>9.1225801957564551E-2</v>
      </c>
      <c r="L26" s="1">
        <v>9.8834100831542385E-2</v>
      </c>
      <c r="M26" s="1">
        <v>8.6810978318456355E-2</v>
      </c>
      <c r="N26" s="1">
        <v>7.321762433199068E-2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topLeftCell="B1" zoomScale="70" zoomScaleNormal="70" workbookViewId="0">
      <selection activeCell="E18" sqref="E18:N18"/>
    </sheetView>
  </sheetViews>
  <sheetFormatPr defaultRowHeight="14.4"/>
  <cols>
    <col min="1" max="1" width="10.5546875" style="1" bestFit="1" customWidth="1"/>
    <col min="2" max="2" width="11.6640625" style="1" customWidth="1"/>
    <col min="3" max="14" width="8.6640625" style="1"/>
  </cols>
  <sheetData>
    <row r="2" spans="1:29">
      <c r="A2" s="1" t="s">
        <v>7</v>
      </c>
      <c r="B2" s="1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1:29">
      <c r="A3" s="1" t="s">
        <v>1</v>
      </c>
      <c r="B3" s="1">
        <v>20170421</v>
      </c>
      <c r="C3" s="1">
        <v>0.75</v>
      </c>
      <c r="D3" s="1">
        <v>0.81</v>
      </c>
      <c r="E3" s="1">
        <v>0.81</v>
      </c>
      <c r="F3" s="1">
        <v>0.9</v>
      </c>
      <c r="G3" s="1">
        <v>0.73</v>
      </c>
      <c r="H3" s="1">
        <v>0.71</v>
      </c>
      <c r="I3" s="1">
        <v>0.6</v>
      </c>
      <c r="J3" s="1">
        <v>0.55000000000000004</v>
      </c>
      <c r="K3" s="1">
        <v>0.44</v>
      </c>
      <c r="L3" s="1">
        <v>0.54</v>
      </c>
      <c r="M3" s="1">
        <v>0.32</v>
      </c>
      <c r="N3" s="1">
        <v>0.01</v>
      </c>
      <c r="Q3">
        <f>(E17-N17)*0.5</f>
        <v>0.28137499999999999</v>
      </c>
      <c r="R3">
        <v>90</v>
      </c>
    </row>
    <row r="4" spans="1:29">
      <c r="A4" s="1" t="s">
        <v>1</v>
      </c>
      <c r="Q4" s="1">
        <v>20170428</v>
      </c>
      <c r="R4" s="1">
        <v>0.12</v>
      </c>
      <c r="S4" s="1">
        <v>0.5</v>
      </c>
      <c r="T4" s="1">
        <v>0.18</v>
      </c>
      <c r="U4" s="1">
        <v>0.3</v>
      </c>
      <c r="V4" s="1">
        <v>0.65</v>
      </c>
      <c r="W4" s="1">
        <v>0.75</v>
      </c>
      <c r="X4" s="1">
        <v>0.75</v>
      </c>
      <c r="Y4" s="1">
        <v>0.63</v>
      </c>
      <c r="Z4" s="1">
        <v>0.45</v>
      </c>
      <c r="AA4" s="1">
        <v>0.3</v>
      </c>
      <c r="AB4" s="1">
        <v>0.11899999999999999</v>
      </c>
      <c r="AC4" s="1">
        <v>-0.03</v>
      </c>
    </row>
    <row r="5" spans="1:29">
      <c r="B5" s="1">
        <v>20170703</v>
      </c>
      <c r="C5" s="1">
        <v>0.75</v>
      </c>
      <c r="D5" s="1">
        <v>0.75</v>
      </c>
      <c r="E5" s="1">
        <v>0.7</v>
      </c>
      <c r="F5" s="1">
        <v>0.76</v>
      </c>
      <c r="G5" s="1">
        <v>0.53</v>
      </c>
      <c r="H5" s="1">
        <v>0.56999999999999995</v>
      </c>
      <c r="I5" s="1">
        <v>0.61</v>
      </c>
      <c r="J5" s="1">
        <v>0.81</v>
      </c>
      <c r="K5" s="1">
        <v>0.56999999999999995</v>
      </c>
      <c r="L5" s="1">
        <v>0.5</v>
      </c>
      <c r="M5" s="1">
        <v>0.38</v>
      </c>
      <c r="N5" s="1">
        <v>0.33</v>
      </c>
    </row>
    <row r="6" spans="1:29">
      <c r="B6" s="1">
        <v>20170707</v>
      </c>
      <c r="C6" s="1">
        <v>0.43</v>
      </c>
      <c r="D6" s="1">
        <v>0.55000000000000004</v>
      </c>
      <c r="E6" s="1">
        <v>0.59</v>
      </c>
      <c r="F6" s="1">
        <v>0.72</v>
      </c>
      <c r="G6" s="1">
        <v>0.7</v>
      </c>
      <c r="H6" s="1">
        <v>0.34</v>
      </c>
      <c r="I6" s="1">
        <v>0.46</v>
      </c>
      <c r="J6" s="1">
        <v>0.45</v>
      </c>
      <c r="K6" s="1">
        <v>0.2</v>
      </c>
      <c r="L6" s="1">
        <v>7.2999999999999995E-2</v>
      </c>
      <c r="M6" s="1">
        <v>0.33</v>
      </c>
      <c r="N6" s="1">
        <v>0.31</v>
      </c>
    </row>
    <row r="7" spans="1:29">
      <c r="B7" s="1">
        <v>20170712</v>
      </c>
      <c r="C7" s="1">
        <v>0.31</v>
      </c>
      <c r="D7" s="1">
        <v>0.84</v>
      </c>
      <c r="E7" s="1">
        <v>0.72</v>
      </c>
      <c r="F7" s="1">
        <v>0.9</v>
      </c>
      <c r="G7" s="1">
        <v>0.84</v>
      </c>
      <c r="H7" s="1">
        <v>0.94</v>
      </c>
      <c r="I7" s="1">
        <v>0.35</v>
      </c>
      <c r="J7" s="1">
        <v>0.39</v>
      </c>
      <c r="K7" s="1">
        <v>-0.01</v>
      </c>
      <c r="L7" s="1">
        <v>0.02</v>
      </c>
      <c r="M7" s="1">
        <v>0.02</v>
      </c>
      <c r="N7" s="1">
        <v>0</v>
      </c>
    </row>
    <row r="8" spans="1:29">
      <c r="B8" s="1">
        <v>20170714</v>
      </c>
      <c r="C8" s="1">
        <v>0.87</v>
      </c>
      <c r="D8" s="1">
        <v>0.5</v>
      </c>
      <c r="E8" s="1">
        <v>0.94</v>
      </c>
      <c r="F8" s="1">
        <v>0.83</v>
      </c>
      <c r="G8" s="1">
        <v>0.72</v>
      </c>
      <c r="H8" s="1">
        <v>0.71</v>
      </c>
      <c r="I8" s="1">
        <v>0.63</v>
      </c>
      <c r="J8" s="1">
        <v>0.55000000000000004</v>
      </c>
      <c r="K8" s="1">
        <v>0.27500000000000002</v>
      </c>
      <c r="L8" s="1">
        <v>0.34</v>
      </c>
      <c r="M8" s="1">
        <v>0.2</v>
      </c>
      <c r="N8" s="1">
        <v>0.16</v>
      </c>
      <c r="R8" t="s">
        <v>21</v>
      </c>
      <c r="S8" t="s">
        <v>23</v>
      </c>
      <c r="T8" t="s">
        <v>25</v>
      </c>
      <c r="U8" t="s">
        <v>27</v>
      </c>
      <c r="V8" t="s">
        <v>29</v>
      </c>
      <c r="Y8" t="s">
        <v>28</v>
      </c>
    </row>
    <row r="9" spans="1:29">
      <c r="B9" s="1">
        <v>20170717</v>
      </c>
      <c r="C9" s="1">
        <v>0.5</v>
      </c>
      <c r="D9" s="1">
        <v>0.83</v>
      </c>
      <c r="E9" s="1">
        <v>0.88</v>
      </c>
      <c r="F9" s="1">
        <v>0.875</v>
      </c>
      <c r="G9" s="1">
        <v>0.89</v>
      </c>
      <c r="H9" s="1">
        <v>0.8</v>
      </c>
      <c r="I9" s="1">
        <v>0.85</v>
      </c>
      <c r="J9" s="1">
        <v>0.89</v>
      </c>
      <c r="K9" s="1">
        <v>0.67</v>
      </c>
      <c r="L9" s="1">
        <v>0.54</v>
      </c>
      <c r="M9" s="1">
        <v>0.54</v>
      </c>
      <c r="N9" s="1">
        <v>0.41</v>
      </c>
      <c r="R9">
        <f>AVERAGE(E3:F15)</f>
        <v>0.82312500000000011</v>
      </c>
      <c r="S9">
        <f>AVERAGE(G3:H15)</f>
        <v>0.7659999999999999</v>
      </c>
      <c r="T9">
        <f>AVERAGE(I3:J16)</f>
        <v>0.62650000000000006</v>
      </c>
      <c r="U9">
        <f>AVERAGE(K3:L15)</f>
        <v>0.41340000000000005</v>
      </c>
      <c r="V9">
        <f>AVERAGE(M3:N15)</f>
        <v>0.309</v>
      </c>
    </row>
    <row r="10" spans="1:29">
      <c r="A10" s="1" t="s">
        <v>4</v>
      </c>
      <c r="B10" s="1">
        <v>20170718</v>
      </c>
      <c r="C10" s="1">
        <v>0.89</v>
      </c>
      <c r="D10" s="1">
        <v>0.95</v>
      </c>
      <c r="E10" s="1">
        <v>0.97</v>
      </c>
      <c r="F10" s="1">
        <v>0.97</v>
      </c>
      <c r="G10" s="1">
        <v>0.96</v>
      </c>
      <c r="H10" s="1">
        <v>0.94</v>
      </c>
      <c r="I10" s="1">
        <v>0.89</v>
      </c>
      <c r="J10" s="1">
        <v>0.87</v>
      </c>
      <c r="K10" s="1">
        <v>0.86</v>
      </c>
      <c r="L10" s="1">
        <v>0.88</v>
      </c>
      <c r="M10" s="1">
        <v>0.84</v>
      </c>
      <c r="N10" s="1">
        <v>0.73</v>
      </c>
      <c r="R10" s="1">
        <f>STDEV(E3:F16)/SQRT(COUNT(E3:F15))</f>
        <v>2.4104265701323326E-2</v>
      </c>
      <c r="S10" s="1">
        <f>STDEV(G3:H15)/SQRT(COUNT(G3:H15))</f>
        <v>3.6320213307975566E-2</v>
      </c>
      <c r="T10" s="1">
        <f>STDEV(I3:J15)/SQRT(COUNT(I3:J15))</f>
        <v>4.9689959803396473E-2</v>
      </c>
      <c r="U10" s="1">
        <f>STDEV(K3:L15)/SQRT(COUNT(K3:L15))</f>
        <v>5.7206063351803192E-2</v>
      </c>
      <c r="V10" s="1">
        <f>STDEV(M3:N15)/SQRT(COUNT(M3:N15))</f>
        <v>5.3137854481973279E-2</v>
      </c>
    </row>
    <row r="11" spans="1:29">
      <c r="B11" s="1">
        <v>20170719</v>
      </c>
      <c r="C11" s="1">
        <v>0.625</v>
      </c>
      <c r="D11" s="1">
        <v>0.3</v>
      </c>
      <c r="E11" s="1">
        <v>0.6875</v>
      </c>
      <c r="F11" s="1">
        <v>0.71</v>
      </c>
      <c r="G11" s="1">
        <v>0.65</v>
      </c>
      <c r="H11" s="1">
        <v>0.89</v>
      </c>
      <c r="I11" s="1">
        <v>0.24</v>
      </c>
      <c r="J11" s="1">
        <v>0.23</v>
      </c>
      <c r="K11" s="1">
        <v>0.23</v>
      </c>
      <c r="L11" s="1">
        <v>0.16</v>
      </c>
      <c r="M11" s="1">
        <v>0.28000000000000003</v>
      </c>
      <c r="N11" s="1">
        <v>0.01</v>
      </c>
    </row>
    <row r="12" spans="1:29">
      <c r="R12" t="s">
        <v>33</v>
      </c>
      <c r="S12">
        <f>_xlfn.T.TEST(E3:F15,G3:H15,2,2)</f>
        <v>0.19790015566359137</v>
      </c>
      <c r="T12">
        <f>_xlfn.T.TEST(G3:H15,I3:J15,2,2)</f>
        <v>2.9197946394789103E-2</v>
      </c>
      <c r="U12">
        <f>_xlfn.T.TEST(I3:J15,K3:L15,2,2)</f>
        <v>7.7403447456592276E-3</v>
      </c>
      <c r="V12">
        <f>_xlfn.T.TEST(K3:L15,M3:N15,2,2)</f>
        <v>0.18913137086341616</v>
      </c>
    </row>
    <row r="13" spans="1:29">
      <c r="B13" s="1">
        <v>20170724</v>
      </c>
      <c r="C13" s="1">
        <v>0.5</v>
      </c>
      <c r="D13" s="1">
        <v>0.66</v>
      </c>
      <c r="E13" s="1">
        <v>0.93</v>
      </c>
      <c r="F13" s="1">
        <v>0.9</v>
      </c>
      <c r="G13" s="1">
        <v>0.97</v>
      </c>
      <c r="H13" s="1">
        <v>0.91</v>
      </c>
      <c r="I13" s="1">
        <v>0.82</v>
      </c>
      <c r="J13" s="1">
        <v>0.9</v>
      </c>
      <c r="K13" s="1">
        <v>0.54</v>
      </c>
      <c r="L13" s="1">
        <v>0.56999999999999995</v>
      </c>
      <c r="M13" s="1">
        <v>0.25</v>
      </c>
      <c r="N13" s="1">
        <v>0.05</v>
      </c>
      <c r="Q13" s="1">
        <v>20170724</v>
      </c>
      <c r="R13" s="1">
        <v>0.7</v>
      </c>
      <c r="S13" s="1">
        <v>0.64</v>
      </c>
      <c r="T13" s="1">
        <v>0.65</v>
      </c>
      <c r="U13" s="1">
        <v>0.81</v>
      </c>
      <c r="V13" s="1">
        <v>0.75</v>
      </c>
      <c r="W13" s="1">
        <v>0.78</v>
      </c>
      <c r="X13" s="1">
        <v>0.86</v>
      </c>
      <c r="Y13" s="1">
        <v>0.74</v>
      </c>
      <c r="Z13" s="1">
        <v>0.73</v>
      </c>
      <c r="AA13" s="1">
        <v>0.79</v>
      </c>
      <c r="AB13" s="1">
        <v>0.59</v>
      </c>
      <c r="AC13" s="1">
        <v>0.53</v>
      </c>
    </row>
    <row r="14" spans="1:29">
      <c r="A14" s="1" t="s">
        <v>5</v>
      </c>
      <c r="Q14" s="1">
        <v>20170721</v>
      </c>
      <c r="R14" s="1">
        <v>1</v>
      </c>
      <c r="S14" s="1">
        <v>0.6</v>
      </c>
      <c r="T14" s="1">
        <v>0.77</v>
      </c>
      <c r="U14" s="1">
        <v>0.82</v>
      </c>
      <c r="V14" s="1">
        <v>0.95</v>
      </c>
      <c r="W14" s="1">
        <v>0.96</v>
      </c>
      <c r="X14" s="1">
        <v>0.69</v>
      </c>
      <c r="Y14" s="1">
        <v>0.94</v>
      </c>
      <c r="Z14" s="1">
        <v>0.44</v>
      </c>
      <c r="AA14" s="1">
        <v>0.495</v>
      </c>
      <c r="AB14" s="1">
        <v>0.45</v>
      </c>
      <c r="AC14" s="1">
        <v>0.3</v>
      </c>
    </row>
    <row r="15" spans="1:29">
      <c r="B15" s="1">
        <v>20170725</v>
      </c>
      <c r="C15" s="1">
        <v>0.5</v>
      </c>
      <c r="D15" s="1">
        <v>0.56999999999999995</v>
      </c>
      <c r="E15" s="1">
        <v>0.87</v>
      </c>
      <c r="F15" s="1">
        <v>0.8</v>
      </c>
      <c r="G15" s="1">
        <v>0.75</v>
      </c>
      <c r="H15" s="1">
        <v>0.77</v>
      </c>
      <c r="I15" s="1">
        <v>0.81</v>
      </c>
      <c r="J15" s="1">
        <v>0.63</v>
      </c>
      <c r="K15" s="1">
        <v>0.3</v>
      </c>
      <c r="L15" s="1">
        <v>0.56999999999999995</v>
      </c>
      <c r="M15" s="1">
        <v>0.55000000000000004</v>
      </c>
      <c r="N15" s="1">
        <v>0.46</v>
      </c>
    </row>
    <row r="16" spans="1:29">
      <c r="R16" t="s">
        <v>21</v>
      </c>
      <c r="S16" t="s">
        <v>22</v>
      </c>
      <c r="T16" t="s">
        <v>23</v>
      </c>
      <c r="U16" t="s">
        <v>24</v>
      </c>
      <c r="V16" t="s">
        <v>25</v>
      </c>
      <c r="W16" t="s">
        <v>26</v>
      </c>
      <c r="X16" t="s">
        <v>27</v>
      </c>
      <c r="Y16" t="s">
        <v>28</v>
      </c>
      <c r="Z16" t="s">
        <v>29</v>
      </c>
    </row>
    <row r="17" spans="2:26">
      <c r="B17" s="1" t="s">
        <v>2</v>
      </c>
      <c r="C17" s="1">
        <f>AVERAGE(C3:C16)</f>
        <v>0.61250000000000004</v>
      </c>
      <c r="D17" s="1">
        <f t="shared" ref="D17:N17" si="0">AVERAGE(D3:D16)</f>
        <v>0.67600000000000005</v>
      </c>
      <c r="E17" s="1">
        <f t="shared" si="0"/>
        <v>0.80974999999999997</v>
      </c>
      <c r="F17" s="1">
        <f t="shared" si="0"/>
        <v>0.83650000000000002</v>
      </c>
      <c r="G17" s="1">
        <f t="shared" si="0"/>
        <v>0.77399999999999991</v>
      </c>
      <c r="H17" s="1">
        <f t="shared" si="0"/>
        <v>0.75800000000000001</v>
      </c>
      <c r="I17" s="1">
        <f t="shared" si="0"/>
        <v>0.626</v>
      </c>
      <c r="J17" s="1">
        <f t="shared" si="0"/>
        <v>0.627</v>
      </c>
      <c r="K17" s="1">
        <f t="shared" si="0"/>
        <v>0.40750000000000003</v>
      </c>
      <c r="L17" s="1">
        <f t="shared" si="0"/>
        <v>0.41929999999999995</v>
      </c>
      <c r="M17" s="1">
        <f t="shared" si="0"/>
        <v>0.371</v>
      </c>
      <c r="N17" s="1">
        <f t="shared" si="0"/>
        <v>0.24699999999999997</v>
      </c>
      <c r="R17" s="1">
        <f t="shared" ref="R17:Z17" si="1">(F17-E17)/10</f>
        <v>2.6750000000000051E-3</v>
      </c>
      <c r="S17" s="1">
        <f t="shared" si="1"/>
        <v>-6.2500000000000108E-3</v>
      </c>
      <c r="T17" s="1">
        <f t="shared" si="1"/>
        <v>-1.5999999999999903E-3</v>
      </c>
      <c r="U17" s="1">
        <f t="shared" si="1"/>
        <v>-1.32E-2</v>
      </c>
      <c r="V17" s="1">
        <f t="shared" si="1"/>
        <v>1.0000000000000009E-4</v>
      </c>
      <c r="W17" s="1">
        <f t="shared" si="1"/>
        <v>-2.1949999999999997E-2</v>
      </c>
      <c r="X17" s="1">
        <f t="shared" si="1"/>
        <v>1.1799999999999923E-3</v>
      </c>
      <c r="Y17" s="1">
        <f t="shared" si="1"/>
        <v>-4.8299999999999958E-3</v>
      </c>
      <c r="Z17" s="1">
        <f t="shared" si="1"/>
        <v>-1.2400000000000003E-2</v>
      </c>
    </row>
    <row r="18" spans="2:26">
      <c r="C18" s="1">
        <f>STDEV(C3:C15)/SQRT(COUNT(C3:C15))</f>
        <v>6.1829739338498488E-2</v>
      </c>
      <c r="D18" s="1">
        <f t="shared" ref="D18:N18" si="2">STDEV(D3:D15)/SQRT(COUNT(D3:D15))</f>
        <v>6.2257529665093445E-2</v>
      </c>
      <c r="E18" s="1">
        <f t="shared" si="2"/>
        <v>4.0689286741789239E-2</v>
      </c>
      <c r="F18" s="1">
        <f t="shared" si="2"/>
        <v>2.7528268299251146E-2</v>
      </c>
      <c r="G18" s="1">
        <f t="shared" si="2"/>
        <v>4.4301993935563277E-2</v>
      </c>
      <c r="H18" s="1">
        <f t="shared" si="2"/>
        <v>5.9940711447970731E-2</v>
      </c>
      <c r="I18" s="1">
        <f t="shared" si="2"/>
        <v>7.0319903931169409E-2</v>
      </c>
      <c r="J18" s="1">
        <f t="shared" si="2"/>
        <v>7.4027772566186964E-2</v>
      </c>
      <c r="K18" s="1">
        <f t="shared" si="2"/>
        <v>8.1422253305428335E-2</v>
      </c>
      <c r="L18" s="1">
        <f t="shared" si="2"/>
        <v>8.4735149469128579E-2</v>
      </c>
      <c r="M18" s="1">
        <f t="shared" si="2"/>
        <v>7.1514567280613076E-2</v>
      </c>
      <c r="N18" s="1">
        <f t="shared" si="2"/>
        <v>7.7158566889519442E-2</v>
      </c>
      <c r="Q18" t="s">
        <v>15</v>
      </c>
      <c r="R18">
        <f>(F17-E17)/10</f>
        <v>2.6750000000000051E-3</v>
      </c>
      <c r="S18">
        <f>(G17-E17)/20</f>
        <v>-1.7875000000000031E-3</v>
      </c>
      <c r="T18">
        <f>(H17-E17)/30</f>
        <v>-1.7249999999999987E-3</v>
      </c>
      <c r="U18">
        <f>(I17-E17)/40</f>
        <v>-4.5937499999999989E-3</v>
      </c>
      <c r="V18">
        <f>(J17-E17)/50</f>
        <v>-3.6549999999999994E-3</v>
      </c>
      <c r="W18">
        <f>(K17-E17)/60</f>
        <v>-6.7041666666666656E-3</v>
      </c>
      <c r="X18">
        <f>(L17-E17)/70</f>
        <v>-5.5778571428571431E-3</v>
      </c>
      <c r="Y18">
        <f>(M17-E17)/80</f>
        <v>-5.4843749999999997E-3</v>
      </c>
      <c r="Z18">
        <f>(N17-E17)/90</f>
        <v>-6.2527777777777772E-3</v>
      </c>
    </row>
    <row r="19" spans="2:26">
      <c r="Q19" t="s">
        <v>16</v>
      </c>
      <c r="R19">
        <f>(F17-E17)/($N$17-$E$17)</f>
        <v>-4.7534429142603384E-2</v>
      </c>
      <c r="S19">
        <f t="shared" ref="S19:Z19" si="3">(G17-F17)/($N$17-$E$17)</f>
        <v>0.11106175033318545</v>
      </c>
      <c r="T19">
        <f t="shared" si="3"/>
        <v>2.8431808085295253E-2</v>
      </c>
      <c r="U19">
        <f t="shared" si="3"/>
        <v>0.23456241670368727</v>
      </c>
      <c r="V19">
        <f t="shared" si="3"/>
        <v>-1.7769880053309657E-3</v>
      </c>
      <c r="W19">
        <f t="shared" si="3"/>
        <v>0.39004886717014658</v>
      </c>
      <c r="X19">
        <f t="shared" si="3"/>
        <v>-2.0968458462905237E-2</v>
      </c>
      <c r="Y19">
        <f t="shared" si="3"/>
        <v>8.5828520657485488E-2</v>
      </c>
      <c r="Z19">
        <f t="shared" si="3"/>
        <v>0.22034651266103961</v>
      </c>
    </row>
    <row r="20" spans="2:26">
      <c r="R20">
        <f>R19+Q20</f>
        <v>-4.7534429142603384E-2</v>
      </c>
      <c r="S20">
        <f t="shared" ref="S20:Z20" si="4">S19+R20</f>
        <v>6.3527321190582076E-2</v>
      </c>
      <c r="T20">
        <f t="shared" si="4"/>
        <v>9.1959129275877322E-2</v>
      </c>
      <c r="U20">
        <f t="shared" si="4"/>
        <v>0.32652154597956462</v>
      </c>
      <c r="V20">
        <f t="shared" si="4"/>
        <v>0.32474455797423363</v>
      </c>
      <c r="W20">
        <f t="shared" si="4"/>
        <v>0.71479342514438016</v>
      </c>
      <c r="X20">
        <f t="shared" si="4"/>
        <v>0.69382496668147486</v>
      </c>
      <c r="Y20">
        <f t="shared" si="4"/>
        <v>0.77965348733896034</v>
      </c>
      <c r="Z20">
        <f t="shared" si="4"/>
        <v>1</v>
      </c>
    </row>
    <row r="21" spans="2:26">
      <c r="R21">
        <v>40</v>
      </c>
      <c r="S21">
        <v>50</v>
      </c>
      <c r="T21">
        <v>60</v>
      </c>
      <c r="U21">
        <v>70</v>
      </c>
      <c r="V21">
        <v>80</v>
      </c>
      <c r="W21">
        <v>90</v>
      </c>
      <c r="X21">
        <v>100</v>
      </c>
      <c r="Y21">
        <v>110</v>
      </c>
      <c r="Z21">
        <v>120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zoomScale="70" zoomScaleNormal="70" workbookViewId="0">
      <selection activeCell="O36" sqref="O36"/>
    </sheetView>
  </sheetViews>
  <sheetFormatPr defaultRowHeight="14.4"/>
  <cols>
    <col min="1" max="1" width="10.109375" style="1" bestFit="1" customWidth="1"/>
    <col min="2" max="2" width="12.5546875" style="1" customWidth="1"/>
    <col min="3" max="14" width="8.6640625" style="1"/>
  </cols>
  <sheetData>
    <row r="2" spans="1:22">
      <c r="B2" s="1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1:22">
      <c r="A3" s="1" t="s">
        <v>3</v>
      </c>
      <c r="B3" s="1">
        <v>20170718</v>
      </c>
      <c r="C3" s="1">
        <v>0.55000000000000004</v>
      </c>
      <c r="D3" s="1">
        <v>0.72</v>
      </c>
      <c r="E3" s="1">
        <v>0.76</v>
      </c>
      <c r="F3" s="1">
        <v>0.77</v>
      </c>
      <c r="G3" s="1">
        <v>0.78</v>
      </c>
      <c r="H3" s="1">
        <v>0.77</v>
      </c>
      <c r="I3" s="1">
        <v>0.78</v>
      </c>
      <c r="J3" s="1">
        <v>0.77</v>
      </c>
      <c r="K3" s="1">
        <v>0.67</v>
      </c>
      <c r="L3" s="1">
        <v>0.64</v>
      </c>
      <c r="M3" s="1">
        <v>0.52</v>
      </c>
      <c r="N3" s="1">
        <v>0.47</v>
      </c>
    </row>
    <row r="4" spans="1:22">
      <c r="B4" s="1">
        <v>20170719</v>
      </c>
      <c r="C4" s="1">
        <v>0.5</v>
      </c>
      <c r="D4" s="1">
        <v>0.7</v>
      </c>
      <c r="E4" s="1">
        <v>0.71</v>
      </c>
      <c r="F4" s="1">
        <v>0.73</v>
      </c>
      <c r="G4" s="1">
        <v>0.78</v>
      </c>
      <c r="H4" s="1">
        <v>0.76</v>
      </c>
      <c r="I4" s="1">
        <v>0.56999999999999995</v>
      </c>
      <c r="J4" s="1">
        <v>0.58499999999999996</v>
      </c>
      <c r="K4" s="1">
        <v>7.0000000000000007E-2</v>
      </c>
      <c r="L4" s="1">
        <v>-0.11600000000000001</v>
      </c>
      <c r="M4" s="1">
        <v>-0.45</v>
      </c>
      <c r="N4" s="1">
        <v>-0.29499999999999998</v>
      </c>
    </row>
    <row r="5" spans="1:22">
      <c r="B5" s="1">
        <v>20170721</v>
      </c>
      <c r="C5" s="1">
        <v>0.42</v>
      </c>
      <c r="D5" s="1">
        <v>0.62</v>
      </c>
      <c r="E5" s="1">
        <v>0.61</v>
      </c>
      <c r="F5" s="1">
        <v>0.69</v>
      </c>
      <c r="G5" s="1">
        <v>0.78</v>
      </c>
      <c r="H5" s="1">
        <v>0.8</v>
      </c>
      <c r="I5" s="1">
        <v>0.69</v>
      </c>
      <c r="J5" s="1">
        <v>0.76</v>
      </c>
      <c r="K5" s="1">
        <v>0.75</v>
      </c>
      <c r="L5" s="1">
        <v>0.51249999999999996</v>
      </c>
      <c r="M5" s="1">
        <v>0.28999999999999998</v>
      </c>
      <c r="N5" s="1">
        <v>0.33</v>
      </c>
    </row>
    <row r="6" spans="1:22">
      <c r="B6" s="1">
        <v>20170724</v>
      </c>
      <c r="C6" s="1">
        <v>0.7</v>
      </c>
      <c r="D6" s="1">
        <v>0.73</v>
      </c>
      <c r="E6" s="1">
        <v>0.78</v>
      </c>
      <c r="F6" s="1">
        <v>0.68</v>
      </c>
      <c r="G6" s="1">
        <v>0.78</v>
      </c>
      <c r="H6" s="1">
        <v>0.83</v>
      </c>
      <c r="I6" s="1">
        <v>0.87</v>
      </c>
      <c r="J6" s="1">
        <v>0.82</v>
      </c>
      <c r="K6" s="1">
        <v>0.8</v>
      </c>
      <c r="L6" s="1">
        <v>0.69</v>
      </c>
      <c r="M6" s="1">
        <v>0.56999999999999995</v>
      </c>
      <c r="N6" s="1">
        <v>0.51</v>
      </c>
      <c r="R6" t="s">
        <v>21</v>
      </c>
      <c r="S6" t="s">
        <v>23</v>
      </c>
      <c r="T6" t="s">
        <v>25</v>
      </c>
      <c r="U6" t="s">
        <v>27</v>
      </c>
      <c r="V6" t="s">
        <v>29</v>
      </c>
    </row>
    <row r="7" spans="1:22">
      <c r="A7" s="1" t="s">
        <v>3</v>
      </c>
      <c r="B7" s="1">
        <v>20170724</v>
      </c>
      <c r="C7" s="1">
        <v>0.54</v>
      </c>
      <c r="D7" s="1">
        <v>0.68</v>
      </c>
      <c r="E7" s="1">
        <v>0.67</v>
      </c>
      <c r="F7" s="1">
        <v>0.7</v>
      </c>
      <c r="G7" s="1">
        <v>0.81</v>
      </c>
      <c r="H7" s="1">
        <v>0.85</v>
      </c>
      <c r="I7" s="1">
        <v>0.79</v>
      </c>
      <c r="J7" s="1">
        <v>0.77</v>
      </c>
      <c r="K7" s="1">
        <v>0.68</v>
      </c>
      <c r="L7" s="1">
        <v>0.63</v>
      </c>
      <c r="M7" s="1">
        <v>0.6</v>
      </c>
      <c r="N7" s="1">
        <v>0.44</v>
      </c>
      <c r="R7">
        <f>AVERAGE(E3:F11)</f>
        <v>0.73388888888888892</v>
      </c>
      <c r="S7">
        <f>AVERAGE(G3:H11)</f>
        <v>0.77583333333333337</v>
      </c>
      <c r="T7">
        <f>AVERAGE(I3:J11)</f>
        <v>0.72377777777777774</v>
      </c>
      <c r="U7">
        <f>AVERAGE(K3:L11)</f>
        <v>0.46425000000000005</v>
      </c>
      <c r="V7">
        <f>AVERAGE(M3:N11)</f>
        <v>0.25172222222222224</v>
      </c>
    </row>
    <row r="8" spans="1:22">
      <c r="B8" s="1">
        <v>20170725</v>
      </c>
      <c r="C8" s="1">
        <v>0.56000000000000005</v>
      </c>
      <c r="D8" s="1">
        <v>0.69</v>
      </c>
      <c r="E8" s="1">
        <v>0.84</v>
      </c>
      <c r="F8" s="1">
        <v>0.85</v>
      </c>
      <c r="G8" s="1">
        <v>0.89</v>
      </c>
      <c r="H8" s="1">
        <v>0.89500000000000002</v>
      </c>
      <c r="I8" s="1">
        <v>0.87</v>
      </c>
      <c r="J8" s="1">
        <v>0.81</v>
      </c>
      <c r="K8" s="1">
        <v>0.65</v>
      </c>
      <c r="L8" s="1">
        <v>0.45</v>
      </c>
      <c r="M8" s="1">
        <v>0.16</v>
      </c>
      <c r="N8" s="1">
        <v>0.34</v>
      </c>
      <c r="R8" s="1">
        <f>STDEV(E3:F11)/SQRT(COUNT(E3:F11))</f>
        <v>2.3970827707301336E-2</v>
      </c>
      <c r="S8" s="1">
        <f>STDEV(G3:H11)/SQRT(COUNT(G3:H11))</f>
        <v>2.1329388422022793E-2</v>
      </c>
      <c r="T8" s="1">
        <f>STDEV(I3:J11)/SQRT(COUNT(I3:J11))</f>
        <v>2.9201637920258188E-2</v>
      </c>
      <c r="U8" s="1">
        <f>STDEV(K3:L11)/SQRT(COUNT(K3:L11))</f>
        <v>6.8794643853106865E-2</v>
      </c>
      <c r="V8" s="1">
        <f>STDEV(M3:N11)/SQRT(COUNT(M3:N11))</f>
        <v>7.086550851965101E-2</v>
      </c>
    </row>
    <row r="9" spans="1:22">
      <c r="B9" s="1">
        <v>20170727</v>
      </c>
      <c r="C9" s="1">
        <v>0.61</v>
      </c>
      <c r="D9" s="1">
        <v>0.76</v>
      </c>
      <c r="E9" s="1">
        <v>0.88</v>
      </c>
      <c r="F9" s="1">
        <v>0.86</v>
      </c>
      <c r="G9" s="1">
        <v>0.82</v>
      </c>
      <c r="H9" s="1">
        <v>0.84</v>
      </c>
      <c r="I9" s="1">
        <v>0.86</v>
      </c>
      <c r="J9" s="1">
        <v>0.68300000000000005</v>
      </c>
      <c r="K9" s="1">
        <v>0.62</v>
      </c>
      <c r="L9" s="1">
        <v>0.57999999999999996</v>
      </c>
      <c r="M9" s="1">
        <v>0.47</v>
      </c>
      <c r="N9" s="1">
        <v>0.39</v>
      </c>
    </row>
    <row r="10" spans="1:22" ht="17.55" customHeight="1">
      <c r="A10" s="1" t="s">
        <v>14</v>
      </c>
      <c r="B10" s="1">
        <v>20170727</v>
      </c>
      <c r="C10" s="1">
        <v>0.36</v>
      </c>
      <c r="D10" s="1">
        <v>0.53</v>
      </c>
      <c r="E10" s="1">
        <v>0.55000000000000004</v>
      </c>
      <c r="F10" s="1">
        <v>0.55000000000000004</v>
      </c>
      <c r="G10" s="1">
        <v>0.54</v>
      </c>
      <c r="H10" s="1">
        <v>0.63</v>
      </c>
      <c r="I10" s="1">
        <v>0.53</v>
      </c>
      <c r="J10" s="1">
        <v>0.43</v>
      </c>
      <c r="K10" s="1">
        <v>0.46</v>
      </c>
      <c r="L10" s="1">
        <v>0.27</v>
      </c>
      <c r="M10" s="1">
        <v>0.19</v>
      </c>
      <c r="N10" s="1">
        <v>0.08</v>
      </c>
      <c r="R10" t="s">
        <v>33</v>
      </c>
      <c r="S10">
        <f>_xlfn.T.TEST(E3:F11,G3:H11,2,2)</f>
        <v>0.19990638471045849</v>
      </c>
      <c r="T10">
        <f>_xlfn.T.TEST(G3:H11,I3:J11,2,2)</f>
        <v>0.15914843415546043</v>
      </c>
      <c r="U10">
        <f>_xlfn.T.TEST(I3:J11,K3:L11,2,2)</f>
        <v>1.4241203278829776E-3</v>
      </c>
      <c r="V10">
        <f>_xlfn.T.TEST(K3:L11,M3:N11,2,2)</f>
        <v>3.8599127998808831E-2</v>
      </c>
    </row>
    <row r="11" spans="1:22" ht="17.55" customHeight="1">
      <c r="B11" s="1">
        <v>20170728</v>
      </c>
      <c r="C11" s="1">
        <v>0.16</v>
      </c>
      <c r="D11" s="1">
        <v>0.71</v>
      </c>
      <c r="E11" s="1">
        <v>0.72</v>
      </c>
      <c r="F11" s="1">
        <v>0.86</v>
      </c>
      <c r="G11" s="1">
        <v>0.64</v>
      </c>
      <c r="H11" s="1">
        <v>0.77</v>
      </c>
      <c r="I11" s="1">
        <v>0.71</v>
      </c>
      <c r="J11" s="1">
        <v>0.73</v>
      </c>
      <c r="K11" s="1">
        <v>0.1</v>
      </c>
      <c r="L11" s="1">
        <v>-0.1</v>
      </c>
      <c r="M11" s="1">
        <v>6.0000000000000001E-3</v>
      </c>
      <c r="N11" s="1">
        <v>-0.09</v>
      </c>
    </row>
    <row r="12" spans="1:22">
      <c r="B12" s="1" t="s">
        <v>2</v>
      </c>
      <c r="C12" s="1">
        <f>AVERAGE(C3:C11)</f>
        <v>0.48888888888888893</v>
      </c>
      <c r="D12" s="1">
        <f t="shared" ref="D12:N12" si="0">AVERAGE(D3:D11)</f>
        <v>0.68222222222222229</v>
      </c>
      <c r="E12" s="1">
        <f t="shared" si="0"/>
        <v>0.72444444444444445</v>
      </c>
      <c r="F12" s="1">
        <f t="shared" si="0"/>
        <v>0.7433333333333334</v>
      </c>
      <c r="G12" s="1">
        <f t="shared" si="0"/>
        <v>0.75777777777777777</v>
      </c>
      <c r="H12" s="1">
        <f t="shared" si="0"/>
        <v>0.79388888888888887</v>
      </c>
      <c r="I12" s="1">
        <f t="shared" si="0"/>
        <v>0.74111111111111116</v>
      </c>
      <c r="J12" s="1">
        <f t="shared" si="0"/>
        <v>0.70644444444444454</v>
      </c>
      <c r="K12" s="1">
        <f t="shared" si="0"/>
        <v>0.53333333333333333</v>
      </c>
      <c r="L12" s="1">
        <f t="shared" si="0"/>
        <v>0.39516666666666667</v>
      </c>
      <c r="M12" s="1">
        <f t="shared" si="0"/>
        <v>0.26177777777777772</v>
      </c>
      <c r="N12" s="1">
        <f t="shared" si="0"/>
        <v>0.2416666666666667</v>
      </c>
    </row>
    <row r="13" spans="1:22">
      <c r="C13" s="1">
        <f>STDEV(C3:C11)/SQRT(COUNT(C3:C11))</f>
        <v>5.2742678387211077E-2</v>
      </c>
      <c r="D13" s="1">
        <f t="shared" ref="D13:N13" si="1">STDEV(D3:D11)/SQRT(COUNT(D3:D11))</f>
        <v>2.2959975910857577E-2</v>
      </c>
      <c r="E13" s="1">
        <f t="shared" si="1"/>
        <v>3.5083674230771106E-2</v>
      </c>
      <c r="F13" s="1">
        <f t="shared" si="1"/>
        <v>3.4480268109295407E-2</v>
      </c>
      <c r="G13" s="1">
        <f t="shared" si="1"/>
        <v>3.4832048532038362E-2</v>
      </c>
      <c r="H13" s="1">
        <f t="shared" si="1"/>
        <v>2.5273198608431708E-2</v>
      </c>
      <c r="I13" s="1">
        <f t="shared" si="1"/>
        <v>4.2277011235567923E-2</v>
      </c>
      <c r="J13" s="1">
        <f t="shared" si="1"/>
        <v>4.1972249797770228E-2</v>
      </c>
      <c r="K13" s="1">
        <f t="shared" si="1"/>
        <v>9.0308114560960426E-2</v>
      </c>
      <c r="L13" s="1">
        <f t="shared" si="1"/>
        <v>0.10375599045624088</v>
      </c>
      <c r="M13" s="1">
        <f t="shared" si="1"/>
        <v>0.11228606544815417</v>
      </c>
      <c r="N13" s="1">
        <f t="shared" si="1"/>
        <v>9.3325892560544091E-2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C13" sqref="C13"/>
    </sheetView>
  </sheetViews>
  <sheetFormatPr defaultRowHeight="14.4"/>
  <cols>
    <col min="1" max="1" width="10.109375" style="1" bestFit="1" customWidth="1"/>
    <col min="2" max="2" width="12.33203125" style="1" customWidth="1"/>
    <col min="3" max="14" width="8.6640625" style="1"/>
  </cols>
  <sheetData>
    <row r="2" spans="1:14">
      <c r="A2" s="1" t="s">
        <v>8</v>
      </c>
      <c r="B2" s="1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1:14">
      <c r="B3" s="1">
        <v>20170712</v>
      </c>
      <c r="C3" s="1">
        <v>0.57999999999999996</v>
      </c>
      <c r="D3" s="1">
        <v>0.79</v>
      </c>
      <c r="E3" s="1">
        <v>0.87</v>
      </c>
      <c r="F3" s="1">
        <v>0.93</v>
      </c>
      <c r="G3" s="1">
        <v>0.98</v>
      </c>
      <c r="H3" s="1">
        <v>0.95</v>
      </c>
      <c r="I3" s="1">
        <v>0.86</v>
      </c>
      <c r="J3" s="1">
        <v>0.88</v>
      </c>
      <c r="K3" s="1">
        <v>0.81</v>
      </c>
      <c r="L3" s="1">
        <v>0.84</v>
      </c>
      <c r="M3" s="1">
        <v>0.7</v>
      </c>
      <c r="N3" s="1">
        <v>0.64</v>
      </c>
    </row>
    <row r="4" spans="1:14">
      <c r="B4" s="1">
        <v>20170714</v>
      </c>
      <c r="C4" s="1">
        <v>0.88</v>
      </c>
      <c r="D4" s="1">
        <v>0.65</v>
      </c>
      <c r="E4" s="1">
        <v>0.84</v>
      </c>
      <c r="F4" s="1">
        <v>0.71</v>
      </c>
      <c r="G4" s="1">
        <v>0.92</v>
      </c>
      <c r="H4" s="1">
        <v>0.76</v>
      </c>
      <c r="I4" s="1">
        <v>0.81</v>
      </c>
      <c r="J4" s="1">
        <v>0.73</v>
      </c>
      <c r="K4" s="1">
        <v>0.62</v>
      </c>
      <c r="L4" s="1">
        <v>0.8</v>
      </c>
      <c r="M4" s="1">
        <v>0.75</v>
      </c>
      <c r="N4" s="1">
        <v>0.62</v>
      </c>
    </row>
    <row r="5" spans="1:14">
      <c r="B5" s="1">
        <v>20170717</v>
      </c>
      <c r="C5" s="1">
        <v>0.48</v>
      </c>
      <c r="D5" s="1">
        <v>0.6875</v>
      </c>
      <c r="E5" s="1">
        <v>0.65</v>
      </c>
      <c r="F5" s="1">
        <v>0.75</v>
      </c>
      <c r="G5" s="1">
        <v>0.82</v>
      </c>
      <c r="H5" s="1">
        <v>0.9</v>
      </c>
      <c r="I5" s="1">
        <v>0.78</v>
      </c>
      <c r="J5" s="1">
        <v>0.7</v>
      </c>
      <c r="K5" s="1">
        <v>0.72</v>
      </c>
      <c r="L5" s="1">
        <v>0.68</v>
      </c>
      <c r="M5" s="1">
        <v>0.78</v>
      </c>
      <c r="N5" s="1">
        <v>0.6</v>
      </c>
    </row>
    <row r="6" spans="1:14">
      <c r="B6" s="1">
        <v>20170719</v>
      </c>
      <c r="C6" s="1">
        <v>0.65</v>
      </c>
      <c r="D6" s="1">
        <v>0.68</v>
      </c>
      <c r="E6" s="1">
        <v>0.88</v>
      </c>
      <c r="F6" s="1">
        <v>0.88</v>
      </c>
      <c r="G6" s="1">
        <v>0.9</v>
      </c>
      <c r="H6" s="1">
        <v>0.84</v>
      </c>
      <c r="I6" s="1">
        <v>0.84</v>
      </c>
      <c r="J6" s="1">
        <v>0.6</v>
      </c>
      <c r="K6" s="1">
        <v>0.44</v>
      </c>
      <c r="L6" s="1">
        <v>0.89</v>
      </c>
      <c r="M6" s="1">
        <v>0.875</v>
      </c>
      <c r="N6" s="1">
        <v>0.92</v>
      </c>
    </row>
    <row r="7" spans="1:14">
      <c r="B7" s="1">
        <v>20170721</v>
      </c>
      <c r="C7" s="1">
        <v>0.81</v>
      </c>
      <c r="D7" s="1">
        <v>0.96</v>
      </c>
      <c r="E7" s="1">
        <v>0.9</v>
      </c>
      <c r="F7" s="1">
        <v>0.98</v>
      </c>
      <c r="G7" s="1">
        <v>0.96</v>
      </c>
      <c r="H7" s="1">
        <v>0.99</v>
      </c>
      <c r="I7" s="1">
        <v>0.94</v>
      </c>
      <c r="J7" s="1">
        <v>0.96</v>
      </c>
      <c r="K7" s="1">
        <v>0.95</v>
      </c>
      <c r="L7" s="1">
        <v>0.94</v>
      </c>
      <c r="M7" s="1">
        <v>0.92</v>
      </c>
      <c r="N7" s="1">
        <v>0.88</v>
      </c>
    </row>
    <row r="8" spans="1:14">
      <c r="B8" s="1">
        <v>20170724</v>
      </c>
      <c r="C8" s="1">
        <v>0.84</v>
      </c>
      <c r="D8" s="1">
        <v>0.97</v>
      </c>
      <c r="E8" s="1">
        <v>0.96</v>
      </c>
      <c r="F8" s="1">
        <v>0.95</v>
      </c>
      <c r="G8" s="1">
        <v>0.91</v>
      </c>
      <c r="H8" s="1">
        <v>0.96</v>
      </c>
      <c r="I8" s="1">
        <v>0.95</v>
      </c>
      <c r="J8" s="1">
        <v>0.96</v>
      </c>
      <c r="K8" s="1">
        <v>0.79</v>
      </c>
      <c r="L8" s="1">
        <v>0.94</v>
      </c>
      <c r="M8" s="1">
        <v>0.94</v>
      </c>
      <c r="N8" s="1">
        <v>0.92</v>
      </c>
    </row>
    <row r="9" spans="1:14">
      <c r="A9" s="1" t="s">
        <v>6</v>
      </c>
      <c r="B9" s="1">
        <v>20170724</v>
      </c>
      <c r="C9" s="1">
        <v>0.32</v>
      </c>
      <c r="D9" s="1">
        <v>0.64</v>
      </c>
      <c r="E9" s="1">
        <v>0.6</v>
      </c>
      <c r="F9" s="1">
        <v>0.9</v>
      </c>
      <c r="G9" s="1">
        <v>0.81</v>
      </c>
      <c r="H9" s="1">
        <v>0.93</v>
      </c>
      <c r="I9" s="1">
        <v>0.95</v>
      </c>
      <c r="J9" s="1">
        <v>0.94</v>
      </c>
      <c r="K9" s="1">
        <v>0.93</v>
      </c>
      <c r="L9" s="1">
        <v>0.85</v>
      </c>
      <c r="M9" s="1">
        <v>0.75</v>
      </c>
      <c r="N9" s="1">
        <v>0.73</v>
      </c>
    </row>
    <row r="10" spans="1:14">
      <c r="B10" s="1">
        <v>20170725</v>
      </c>
      <c r="C10" s="1">
        <v>0.67</v>
      </c>
      <c r="D10" s="1">
        <v>0.83</v>
      </c>
      <c r="E10" s="1">
        <v>0.94</v>
      </c>
      <c r="F10" s="1">
        <v>0.93</v>
      </c>
      <c r="G10" s="1">
        <v>0.93</v>
      </c>
      <c r="H10" s="1">
        <v>0.94</v>
      </c>
      <c r="I10" s="1">
        <v>0.96</v>
      </c>
      <c r="J10" s="1">
        <v>0.93</v>
      </c>
      <c r="K10" s="1">
        <v>0.91</v>
      </c>
      <c r="L10" s="1">
        <v>0.8</v>
      </c>
      <c r="M10" s="1">
        <v>0.91</v>
      </c>
      <c r="N10" s="1">
        <v>0.86</v>
      </c>
    </row>
    <row r="12" spans="1:14">
      <c r="B12" s="1" t="s">
        <v>2</v>
      </c>
      <c r="C12" s="1">
        <f>AVERAGE(C3:C10)</f>
        <v>0.65375000000000005</v>
      </c>
      <c r="D12" s="1">
        <f t="shared" ref="D12:N12" si="0">AVERAGE(D3:D10)</f>
        <v>0.77593749999999995</v>
      </c>
      <c r="E12" s="1">
        <f t="shared" si="0"/>
        <v>0.82999999999999985</v>
      </c>
      <c r="F12" s="1">
        <f t="shared" si="0"/>
        <v>0.87875000000000003</v>
      </c>
      <c r="G12" s="1">
        <f t="shared" si="0"/>
        <v>0.90375000000000005</v>
      </c>
      <c r="H12" s="1">
        <f t="shared" si="0"/>
        <v>0.90874999999999995</v>
      </c>
      <c r="I12" s="1">
        <f t="shared" si="0"/>
        <v>0.88625000000000009</v>
      </c>
      <c r="J12" s="1">
        <f t="shared" si="0"/>
        <v>0.83749999999999991</v>
      </c>
      <c r="K12" s="1">
        <f t="shared" si="0"/>
        <v>0.77124999999999999</v>
      </c>
      <c r="L12" s="1">
        <f t="shared" si="0"/>
        <v>0.84249999999999992</v>
      </c>
      <c r="M12" s="1">
        <f t="shared" si="0"/>
        <v>0.828125</v>
      </c>
      <c r="N12" s="1">
        <f t="shared" si="0"/>
        <v>0.7712500000000001</v>
      </c>
    </row>
    <row r="13" spans="1:14">
      <c r="C13" s="1">
        <f t="shared" ref="C13:N13" si="1">STDEV(C3:C11)/SQRT(COUNT(C3:C11))</f>
        <v>6.782165425374316E-2</v>
      </c>
      <c r="D13" s="1">
        <f t="shared" si="1"/>
        <v>4.743872339849161E-2</v>
      </c>
      <c r="E13" s="1">
        <f t="shared" si="1"/>
        <v>4.694221371613698E-2</v>
      </c>
      <c r="F13" s="1">
        <f t="shared" si="1"/>
        <v>3.4353077425049269E-2</v>
      </c>
      <c r="G13" s="1">
        <f t="shared" si="1"/>
        <v>2.1459055697503823E-2</v>
      </c>
      <c r="H13" s="1">
        <f t="shared" si="1"/>
        <v>2.6487025125521358E-2</v>
      </c>
      <c r="I13" s="1">
        <f t="shared" si="1"/>
        <v>2.549071959977366E-2</v>
      </c>
      <c r="J13" s="1">
        <f t="shared" si="1"/>
        <v>4.9596586864132625E-2</v>
      </c>
      <c r="K13" s="1">
        <f t="shared" si="1"/>
        <v>6.174363761323353E-2</v>
      </c>
      <c r="L13" s="1">
        <f t="shared" si="1"/>
        <v>3.0281418158902083E-2</v>
      </c>
      <c r="M13" s="1">
        <f t="shared" si="1"/>
        <v>3.2949332043955948E-2</v>
      </c>
      <c r="N13" s="1">
        <f t="shared" si="1"/>
        <v>4.9114934446808076E-2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2"/>
  <sheetViews>
    <sheetView topLeftCell="A4" workbookViewId="0">
      <selection activeCell="I26" sqref="I26"/>
    </sheetView>
  </sheetViews>
  <sheetFormatPr defaultRowHeight="14.4"/>
  <cols>
    <col min="5" max="5" width="10.5546875" customWidth="1"/>
  </cols>
  <sheetData>
    <row r="3" spans="2:15">
      <c r="B3" t="s">
        <v>34</v>
      </c>
      <c r="C3" s="1">
        <v>0</v>
      </c>
      <c r="D3" s="1">
        <v>40</v>
      </c>
      <c r="F3" t="s">
        <v>35</v>
      </c>
      <c r="G3" s="1">
        <v>30</v>
      </c>
      <c r="H3" s="1">
        <v>70</v>
      </c>
    </row>
    <row r="4" spans="2:15">
      <c r="C4" s="1">
        <v>0.875</v>
      </c>
      <c r="D4" s="1"/>
      <c r="G4" s="1">
        <v>0.81</v>
      </c>
      <c r="H4" s="1">
        <v>0.6</v>
      </c>
      <c r="J4" t="s">
        <v>10</v>
      </c>
      <c r="K4" s="1">
        <v>0.91722222222222227</v>
      </c>
      <c r="L4" s="1">
        <v>0.58374999999999999</v>
      </c>
    </row>
    <row r="5" spans="2:15">
      <c r="C5" s="1">
        <v>1</v>
      </c>
      <c r="D5" s="1">
        <v>0.77</v>
      </c>
      <c r="G5" s="1"/>
      <c r="H5" s="1"/>
      <c r="J5" t="s">
        <v>38</v>
      </c>
      <c r="K5" s="1">
        <v>0.86</v>
      </c>
      <c r="L5" s="1">
        <v>0.72799999999999998</v>
      </c>
    </row>
    <row r="6" spans="2:15">
      <c r="C6" s="1"/>
      <c r="D6" s="1"/>
      <c r="G6" s="1">
        <v>0.7</v>
      </c>
      <c r="H6" s="1">
        <v>0.61</v>
      </c>
    </row>
    <row r="7" spans="2:15">
      <c r="C7" s="1">
        <v>0.92</v>
      </c>
      <c r="D7" s="1">
        <v>0.43</v>
      </c>
      <c r="G7" s="1">
        <v>0.59</v>
      </c>
      <c r="H7" s="1">
        <v>0.46</v>
      </c>
      <c r="J7" t="s">
        <v>10</v>
      </c>
      <c r="K7" s="1">
        <v>0.80974999999999997</v>
      </c>
      <c r="L7" s="1">
        <v>0.626</v>
      </c>
    </row>
    <row r="8" spans="2:15">
      <c r="C8" s="1">
        <v>0.87</v>
      </c>
      <c r="D8" s="1">
        <v>0.59</v>
      </c>
      <c r="G8" s="1">
        <v>0.72</v>
      </c>
      <c r="H8" s="1">
        <v>0.35</v>
      </c>
      <c r="J8" t="s">
        <v>38</v>
      </c>
      <c r="K8" s="1">
        <v>0.72444444444444445</v>
      </c>
      <c r="L8" s="1">
        <v>0.74111111111111116</v>
      </c>
    </row>
    <row r="9" spans="2:15">
      <c r="C9" s="1">
        <v>0.94</v>
      </c>
      <c r="D9" s="1">
        <v>0.92</v>
      </c>
      <c r="G9" s="1">
        <v>0.94</v>
      </c>
      <c r="H9" s="1">
        <v>0.63</v>
      </c>
    </row>
    <row r="10" spans="2:15">
      <c r="C10" s="1">
        <v>0.99</v>
      </c>
      <c r="D10" s="1">
        <v>0.66</v>
      </c>
      <c r="G10" s="1">
        <v>0.88</v>
      </c>
      <c r="H10" s="1">
        <v>0.85</v>
      </c>
      <c r="J10" t="s">
        <v>10</v>
      </c>
      <c r="K10" s="1">
        <v>1.824050573264667E-2</v>
      </c>
      <c r="L10" s="1">
        <v>7.0253050264231051E-2</v>
      </c>
      <c r="N10" s="1">
        <v>4.0689286741789239E-2</v>
      </c>
      <c r="O10" s="1">
        <v>7.0319903931169409E-2</v>
      </c>
    </row>
    <row r="11" spans="2:15">
      <c r="C11" s="1">
        <v>0.87</v>
      </c>
      <c r="D11" s="1">
        <v>0.28999999999999998</v>
      </c>
      <c r="G11" s="1">
        <v>0.97</v>
      </c>
      <c r="H11" s="1">
        <v>0.89</v>
      </c>
      <c r="J11" t="s">
        <v>11</v>
      </c>
      <c r="K11" s="1">
        <v>2.0330600909302537E-2</v>
      </c>
      <c r="L11" s="1">
        <v>7.0313583324987883E-2</v>
      </c>
      <c r="N11" s="1">
        <v>3.5083674230771106E-2</v>
      </c>
      <c r="O11" s="1">
        <v>4.2277011235567923E-2</v>
      </c>
    </row>
    <row r="12" spans="2:15">
      <c r="C12" s="1">
        <v>0.94</v>
      </c>
      <c r="D12" s="1">
        <v>0.49</v>
      </c>
      <c r="G12" s="1">
        <v>0.6875</v>
      </c>
      <c r="H12" s="1">
        <v>0.24</v>
      </c>
    </row>
    <row r="13" spans="2:15">
      <c r="C13" s="1">
        <v>0.85</v>
      </c>
      <c r="D13" s="1">
        <v>0.52</v>
      </c>
      <c r="G13" s="1"/>
      <c r="H13" s="1"/>
    </row>
    <row r="14" spans="2:15">
      <c r="C14" s="1"/>
      <c r="D14" s="1"/>
      <c r="G14" s="1">
        <v>0.93</v>
      </c>
      <c r="H14" s="1">
        <v>0.82</v>
      </c>
    </row>
    <row r="15" spans="2:15">
      <c r="C15" s="1">
        <v>0.91722222222222227</v>
      </c>
      <c r="D15" s="1">
        <v>0.58374999999999999</v>
      </c>
      <c r="E15" t="s">
        <v>33</v>
      </c>
      <c r="F15">
        <f>_xlfn.T.TEST(C4:C13,D4:D13,2,2)</f>
        <v>2.1208769159351549E-4</v>
      </c>
      <c r="G15" s="1"/>
      <c r="H15" s="1"/>
    </row>
    <row r="16" spans="2:15">
      <c r="C16" s="1">
        <v>1.824050573264667E-2</v>
      </c>
      <c r="D16" s="1">
        <v>7.0253050264231051E-2</v>
      </c>
      <c r="G16" s="1">
        <v>0.87</v>
      </c>
      <c r="H16" s="1">
        <v>0.81</v>
      </c>
    </row>
    <row r="17" spans="2:10">
      <c r="B17" t="s">
        <v>36</v>
      </c>
      <c r="C17" s="1">
        <v>0</v>
      </c>
      <c r="D17" s="1">
        <v>40</v>
      </c>
      <c r="G17" s="1"/>
      <c r="H17" s="1"/>
    </row>
    <row r="18" spans="2:10">
      <c r="C18" s="1">
        <v>0.95</v>
      </c>
      <c r="D18" s="1"/>
      <c r="G18" s="1">
        <f t="shared" ref="G18:H18" si="0">AVERAGE(G4:G17)</f>
        <v>0.80974999999999997</v>
      </c>
      <c r="H18" s="1">
        <f t="shared" si="0"/>
        <v>0.626</v>
      </c>
      <c r="I18" t="s">
        <v>33</v>
      </c>
      <c r="J18">
        <f>_xlfn.T.TEST(G4:G16,H4:H16,2,2)</f>
        <v>3.6329067656207942E-2</v>
      </c>
    </row>
    <row r="19" spans="2:10">
      <c r="C19" s="1">
        <v>0.84</v>
      </c>
      <c r="D19" s="1">
        <v>0.5</v>
      </c>
      <c r="G19" s="1">
        <f t="shared" ref="G19:H19" si="1">STDEV(G4:G16)/SQRT(COUNT(G4:G16))</f>
        <v>4.0689286741789239E-2</v>
      </c>
      <c r="H19" s="1">
        <f t="shared" si="1"/>
        <v>7.0319903931169409E-2</v>
      </c>
    </row>
    <row r="20" spans="2:10">
      <c r="C20" s="1">
        <v>0.83</v>
      </c>
      <c r="D20" s="1">
        <v>0.82</v>
      </c>
    </row>
    <row r="21" spans="2:10">
      <c r="C21" s="1">
        <v>0.88</v>
      </c>
      <c r="D21" s="1">
        <v>0.7</v>
      </c>
      <c r="F21" t="s">
        <v>37</v>
      </c>
      <c r="G21" s="1">
        <v>30</v>
      </c>
      <c r="H21" s="1">
        <v>70</v>
      </c>
    </row>
    <row r="22" spans="2:10">
      <c r="C22" s="1">
        <v>0.85</v>
      </c>
      <c r="D22" s="1">
        <v>0.92</v>
      </c>
      <c r="G22" s="1">
        <v>0.76</v>
      </c>
      <c r="H22" s="1">
        <v>0.78</v>
      </c>
    </row>
    <row r="23" spans="2:10">
      <c r="C23" s="1">
        <v>0.81</v>
      </c>
      <c r="D23" s="1">
        <v>0.7</v>
      </c>
      <c r="G23" s="1">
        <v>0.71</v>
      </c>
      <c r="H23" s="1">
        <v>0.56999999999999995</v>
      </c>
    </row>
    <row r="24" spans="2:10">
      <c r="C24" s="1"/>
      <c r="D24" s="1"/>
      <c r="G24" s="1">
        <v>0.61</v>
      </c>
      <c r="H24" s="1">
        <v>0.69</v>
      </c>
    </row>
    <row r="25" spans="2:10">
      <c r="C25" s="1">
        <v>0.86</v>
      </c>
      <c r="D25" s="1">
        <v>0.72799999999999998</v>
      </c>
      <c r="E25" t="s">
        <v>33</v>
      </c>
      <c r="F25">
        <f>_xlfn.T.TEST(C18:C23,D19:D23,2,2)</f>
        <v>8.1588250201556564E-2</v>
      </c>
      <c r="G25" s="1">
        <v>0.78</v>
      </c>
      <c r="H25" s="1">
        <v>0.87</v>
      </c>
    </row>
    <row r="26" spans="2:10">
      <c r="C26" s="1">
        <v>2.0330600909302537E-2</v>
      </c>
      <c r="D26" s="1">
        <v>7.0313583324987883E-2</v>
      </c>
      <c r="G26" s="1">
        <v>0.67</v>
      </c>
      <c r="H26" s="1">
        <v>0.79</v>
      </c>
    </row>
    <row r="27" spans="2:10">
      <c r="G27" s="1">
        <v>0.84</v>
      </c>
      <c r="H27" s="1">
        <v>0.87</v>
      </c>
    </row>
    <row r="28" spans="2:10">
      <c r="G28" s="1">
        <v>0.88</v>
      </c>
      <c r="H28" s="1">
        <v>0.86</v>
      </c>
    </row>
    <row r="29" spans="2:10">
      <c r="G29" s="1">
        <v>0.55000000000000004</v>
      </c>
      <c r="H29" s="1">
        <v>0.53</v>
      </c>
    </row>
    <row r="30" spans="2:10">
      <c r="G30" s="1">
        <v>0.72</v>
      </c>
      <c r="H30" s="1">
        <v>0.71</v>
      </c>
    </row>
    <row r="31" spans="2:10">
      <c r="G31" s="1">
        <v>0.72444444444444445</v>
      </c>
      <c r="H31" s="1">
        <v>0.74111111111111116</v>
      </c>
      <c r="I31" t="s">
        <v>33</v>
      </c>
      <c r="J31">
        <f>_xlfn.T.TEST(G22:G30,H22:H30,2,2)</f>
        <v>0.76551633094948346</v>
      </c>
    </row>
    <row r="32" spans="2:10">
      <c r="G32" s="1">
        <v>3.5083674230771106E-2</v>
      </c>
      <c r="H32" s="1">
        <v>4.2277011235567923E-2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N2 standard</vt:lpstr>
      <vt:lpstr>Supp Fig 2</vt:lpstr>
      <vt:lpstr>Fig 2B</vt:lpstr>
      <vt:lpstr>Fig 1C</vt:lpstr>
      <vt:lpstr>N2</vt:lpstr>
      <vt:lpstr>cng-3</vt:lpstr>
      <vt:lpstr>adp-1</vt:lpstr>
      <vt:lpstr>Fig 2C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Behavior Genetics</cp:lastModifiedBy>
  <dcterms:created xsi:type="dcterms:W3CDTF">2017-07-18T04:25:21Z</dcterms:created>
  <dcterms:modified xsi:type="dcterms:W3CDTF">2018-01-15T08:29:57Z</dcterms:modified>
</cp:coreProperties>
</file>