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7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0" yWindow="0" windowWidth="25600" windowHeight="13620" tabRatio="500"/>
  </bookViews>
  <sheets>
    <sheet name="Dissections" sheetId="1" r:id="rId1"/>
    <sheet name="moon times" sheetId="2" r:id="rId2"/>
    <sheet name="Sheet1" sheetId="4" r:id="rId3"/>
    <sheet name="Ghana data" sheetId="9" r:id="rId4"/>
    <sheet name="Sheet4" sheetId="10" r:id="rId5"/>
    <sheet name="funestus age by period etc" sheetId="5" r:id="rId6"/>
    <sheet name="Sheet3" sheetId="6" r:id="rId7"/>
    <sheet name="Collections" sheetId="3" r:id="rId8"/>
    <sheet name="casa 23 diss" sheetId="7" r:id="rId9"/>
    <sheet name="Sheet5" sheetId="8" r:id="rId10"/>
    <sheet name="moonlight proportions" sheetId="11" r:id="rId11"/>
  </sheets>
  <definedNames>
    <definedName name="_xlnm._FilterDatabase" localSheetId="7" hidden="1">Collections!$C$1:$C$485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8" i="5" l="1"/>
  <c r="AC47" i="5"/>
  <c r="AC46" i="5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AB44" i="5"/>
  <c r="AB43" i="5"/>
  <c r="AB42" i="5"/>
  <c r="AB40" i="5"/>
  <c r="AB39" i="5"/>
  <c r="AB38" i="5"/>
  <c r="G176" i="1"/>
  <c r="H176" i="1"/>
  <c r="I176" i="1"/>
  <c r="J176" i="1"/>
  <c r="K176" i="1"/>
  <c r="L176" i="1"/>
  <c r="N176" i="1"/>
  <c r="O176" i="1"/>
  <c r="G177" i="1"/>
  <c r="H177" i="1"/>
  <c r="I177" i="1"/>
  <c r="J177" i="1"/>
  <c r="K177" i="1"/>
  <c r="L177" i="1"/>
  <c r="N177" i="1"/>
  <c r="P177" i="1"/>
  <c r="Q177" i="1"/>
  <c r="I202" i="1"/>
  <c r="K202" i="1"/>
  <c r="L202" i="1"/>
  <c r="N202" i="1"/>
  <c r="O202" i="1"/>
  <c r="P202" i="1"/>
  <c r="Q202" i="1"/>
  <c r="I203" i="1"/>
  <c r="K203" i="1"/>
  <c r="L203" i="1"/>
  <c r="N203" i="1"/>
  <c r="O203" i="1"/>
  <c r="P203" i="1"/>
  <c r="Q203" i="1"/>
  <c r="I204" i="1"/>
  <c r="K204" i="1"/>
  <c r="L204" i="1"/>
  <c r="N204" i="1"/>
  <c r="O204" i="1"/>
  <c r="P204" i="1"/>
  <c r="Q204" i="1"/>
  <c r="S210" i="1"/>
  <c r="U210" i="1"/>
  <c r="V210" i="1"/>
  <c r="W210" i="1"/>
  <c r="X210" i="1"/>
  <c r="Y210" i="1"/>
  <c r="Z210" i="1"/>
  <c r="AA210" i="1"/>
  <c r="S211" i="1"/>
  <c r="U211" i="1"/>
  <c r="V211" i="1"/>
  <c r="W211" i="1"/>
  <c r="X211" i="1"/>
  <c r="Y211" i="1"/>
  <c r="Z211" i="1"/>
  <c r="AA211" i="1"/>
  <c r="S212" i="1"/>
  <c r="U212" i="1"/>
  <c r="V212" i="1"/>
  <c r="W212" i="1"/>
  <c r="X212" i="1"/>
  <c r="Y212" i="1"/>
  <c r="Z212" i="1"/>
  <c r="AA212" i="1"/>
  <c r="S213" i="1"/>
  <c r="U213" i="1"/>
  <c r="V213" i="1"/>
  <c r="W213" i="1"/>
  <c r="X213" i="1"/>
  <c r="Y213" i="1"/>
  <c r="Z213" i="1"/>
  <c r="AA213" i="1"/>
  <c r="S214" i="1"/>
  <c r="U214" i="1"/>
  <c r="V214" i="1"/>
  <c r="W214" i="1"/>
  <c r="X214" i="1"/>
  <c r="Y214" i="1"/>
  <c r="Z214" i="1"/>
  <c r="AA214" i="1"/>
  <c r="N239" i="1"/>
  <c r="N240" i="1"/>
  <c r="N241" i="1"/>
  <c r="N242" i="1"/>
  <c r="N243" i="1"/>
  <c r="N247" i="1"/>
  <c r="P247" i="1"/>
  <c r="Q247" i="1"/>
  <c r="R247" i="1"/>
  <c r="S247" i="1"/>
  <c r="T247" i="1"/>
  <c r="U247" i="1"/>
  <c r="N248" i="1"/>
  <c r="P248" i="1"/>
  <c r="Q248" i="1"/>
  <c r="R248" i="1"/>
  <c r="S248" i="1"/>
  <c r="T248" i="1"/>
  <c r="U248" i="1"/>
  <c r="P249" i="1"/>
  <c r="Q249" i="1"/>
  <c r="R249" i="1"/>
  <c r="S249" i="1"/>
  <c r="T249" i="1"/>
  <c r="U249" i="1"/>
  <c r="V249" i="1"/>
  <c r="N250" i="1"/>
  <c r="P250" i="1"/>
  <c r="Q250" i="1"/>
  <c r="R250" i="1"/>
  <c r="S250" i="1"/>
  <c r="T250" i="1"/>
  <c r="U250" i="1"/>
  <c r="V250" i="1"/>
  <c r="N251" i="1"/>
  <c r="P251" i="1"/>
  <c r="Q251" i="1"/>
  <c r="R251" i="1"/>
  <c r="S251" i="1"/>
  <c r="T251" i="1"/>
  <c r="U251" i="1"/>
  <c r="V251" i="1"/>
  <c r="P252" i="1"/>
  <c r="Q252" i="1"/>
  <c r="R252" i="1"/>
  <c r="S252" i="1"/>
  <c r="T252" i="1"/>
  <c r="U252" i="1"/>
  <c r="V252" i="1"/>
  <c r="N253" i="1"/>
  <c r="P253" i="1"/>
  <c r="Q253" i="1"/>
  <c r="R253" i="1"/>
  <c r="S253" i="1"/>
  <c r="T253" i="1"/>
  <c r="U253" i="1"/>
  <c r="V253" i="1"/>
  <c r="P254" i="1"/>
  <c r="Q254" i="1"/>
  <c r="R254" i="1"/>
  <c r="S254" i="1"/>
  <c r="T254" i="1"/>
  <c r="U254" i="1"/>
  <c r="V254" i="1"/>
  <c r="N255" i="1"/>
  <c r="P255" i="1"/>
  <c r="Q255" i="1"/>
  <c r="R255" i="1"/>
  <c r="S255" i="1"/>
  <c r="T255" i="1"/>
  <c r="U255" i="1"/>
  <c r="V255" i="1"/>
  <c r="N256" i="1"/>
  <c r="P256" i="1"/>
  <c r="Q256" i="1"/>
  <c r="R256" i="1"/>
  <c r="S256" i="1"/>
  <c r="T256" i="1"/>
  <c r="U256" i="1"/>
  <c r="V256" i="1"/>
  <c r="P257" i="1"/>
  <c r="Q257" i="1"/>
  <c r="R257" i="1"/>
  <c r="S257" i="1"/>
  <c r="T257" i="1"/>
  <c r="U257" i="1"/>
  <c r="V257" i="1"/>
  <c r="N258" i="1"/>
  <c r="P258" i="1"/>
  <c r="Q258" i="1"/>
  <c r="R258" i="1"/>
  <c r="S258" i="1"/>
  <c r="T258" i="1"/>
  <c r="U258" i="1"/>
  <c r="V258" i="1"/>
  <c r="N259" i="1"/>
  <c r="P259" i="1"/>
  <c r="Q259" i="1"/>
  <c r="R259" i="1"/>
  <c r="S259" i="1"/>
  <c r="T259" i="1"/>
  <c r="U259" i="1"/>
  <c r="V259" i="1"/>
  <c r="P260" i="1"/>
  <c r="Q260" i="1"/>
  <c r="R260" i="1"/>
  <c r="S260" i="1"/>
  <c r="T260" i="1"/>
  <c r="U260" i="1"/>
  <c r="V260" i="1"/>
  <c r="N261" i="1"/>
  <c r="P261" i="1"/>
  <c r="Q261" i="1"/>
  <c r="R261" i="1"/>
  <c r="S261" i="1"/>
  <c r="T261" i="1"/>
  <c r="U261" i="1"/>
  <c r="V261" i="1"/>
  <c r="N262" i="1"/>
  <c r="P262" i="1"/>
  <c r="Q262" i="1"/>
  <c r="R262" i="1"/>
  <c r="S262" i="1"/>
  <c r="T262" i="1"/>
  <c r="U262" i="1"/>
  <c r="V262" i="1"/>
  <c r="P263" i="1"/>
  <c r="Q263" i="1"/>
  <c r="R263" i="1"/>
  <c r="S263" i="1"/>
  <c r="T263" i="1"/>
  <c r="U263" i="1"/>
  <c r="V263" i="1"/>
  <c r="N264" i="1"/>
  <c r="P264" i="1"/>
  <c r="Q264" i="1"/>
  <c r="R264" i="1"/>
  <c r="S264" i="1"/>
  <c r="T264" i="1"/>
  <c r="U264" i="1"/>
  <c r="V264" i="1"/>
  <c r="N265" i="1"/>
  <c r="P265" i="1"/>
  <c r="Q265" i="1"/>
  <c r="R265" i="1"/>
  <c r="S265" i="1"/>
  <c r="T265" i="1"/>
  <c r="U265" i="1"/>
  <c r="V265" i="1"/>
  <c r="P266" i="1"/>
  <c r="Q266" i="1"/>
  <c r="R266" i="1"/>
  <c r="S266" i="1"/>
  <c r="T266" i="1"/>
  <c r="U266" i="1"/>
  <c r="V266" i="1"/>
  <c r="P267" i="1"/>
  <c r="Q267" i="1"/>
  <c r="R267" i="1"/>
  <c r="S267" i="1"/>
  <c r="T267" i="1"/>
  <c r="U267" i="1"/>
  <c r="V267" i="1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F259" i="6"/>
  <c r="G259" i="6"/>
  <c r="H259" i="6"/>
  <c r="I259" i="6"/>
  <c r="J259" i="6"/>
  <c r="K259" i="6"/>
  <c r="L259" i="6"/>
  <c r="M259" i="6"/>
  <c r="N259" i="6"/>
  <c r="O259" i="6"/>
  <c r="P259" i="6"/>
  <c r="Q259" i="6"/>
  <c r="F260" i="6"/>
  <c r="G260" i="6"/>
  <c r="H260" i="6"/>
  <c r="I260" i="6"/>
  <c r="J260" i="6"/>
  <c r="K260" i="6"/>
  <c r="L260" i="6"/>
  <c r="M260" i="6"/>
  <c r="N260" i="6"/>
  <c r="O260" i="6"/>
  <c r="P260" i="6"/>
  <c r="Q260" i="6"/>
  <c r="G95" i="3"/>
  <c r="G179" i="3"/>
  <c r="G211" i="3"/>
  <c r="S392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H51" i="7"/>
  <c r="I51" i="7"/>
  <c r="J51" i="7"/>
  <c r="K51" i="7"/>
  <c r="L51" i="7"/>
  <c r="M51" i="7"/>
  <c r="H52" i="7"/>
  <c r="I52" i="7"/>
  <c r="J52" i="7"/>
  <c r="K52" i="7"/>
  <c r="L52" i="7"/>
  <c r="M52" i="7"/>
  <c r="H53" i="7"/>
  <c r="I53" i="7"/>
  <c r="J53" i="7"/>
  <c r="K53" i="7"/>
  <c r="L53" i="7"/>
  <c r="M53" i="7"/>
  <c r="H54" i="7"/>
  <c r="I54" i="7"/>
  <c r="J54" i="7"/>
  <c r="K54" i="7"/>
  <c r="L54" i="7"/>
  <c r="M54" i="7"/>
  <c r="H55" i="7"/>
  <c r="I55" i="7"/>
  <c r="J55" i="7"/>
  <c r="K55" i="7"/>
  <c r="L55" i="7"/>
  <c r="M55" i="7"/>
  <c r="H56" i="7"/>
  <c r="I56" i="7"/>
  <c r="J56" i="7"/>
  <c r="K56" i="7"/>
  <c r="L56" i="7"/>
  <c r="M56" i="7"/>
  <c r="H57" i="7"/>
  <c r="I57" i="7"/>
  <c r="J57" i="7"/>
  <c r="K57" i="7"/>
  <c r="L57" i="7"/>
  <c r="M57" i="7"/>
  <c r="H58" i="7"/>
  <c r="I58" i="7"/>
  <c r="J58" i="7"/>
  <c r="K58" i="7"/>
  <c r="L58" i="7"/>
  <c r="M58" i="7"/>
  <c r="H59" i="7"/>
  <c r="I59" i="7"/>
  <c r="J59" i="7"/>
  <c r="K59" i="7"/>
  <c r="L59" i="7"/>
  <c r="M59" i="7"/>
  <c r="H60" i="7"/>
  <c r="I60" i="7"/>
  <c r="J60" i="7"/>
  <c r="K60" i="7"/>
  <c r="L60" i="7"/>
  <c r="M60" i="7"/>
  <c r="H61" i="7"/>
  <c r="I61" i="7"/>
  <c r="J61" i="7"/>
  <c r="K61" i="7"/>
  <c r="L61" i="7"/>
  <c r="M61" i="7"/>
  <c r="H62" i="7"/>
  <c r="I62" i="7"/>
  <c r="J62" i="7"/>
  <c r="K62" i="7"/>
  <c r="L62" i="7"/>
  <c r="M62" i="7"/>
  <c r="H63" i="7"/>
  <c r="I63" i="7"/>
  <c r="J63" i="7"/>
  <c r="K63" i="7"/>
  <c r="L63" i="7"/>
  <c r="M63" i="7"/>
  <c r="H64" i="7"/>
  <c r="I64" i="7"/>
  <c r="J64" i="7"/>
  <c r="K64" i="7"/>
  <c r="L64" i="7"/>
  <c r="M64" i="7"/>
  <c r="H65" i="7"/>
  <c r="I65" i="7"/>
  <c r="J65" i="7"/>
  <c r="K65" i="7"/>
  <c r="L65" i="7"/>
  <c r="M65" i="7"/>
  <c r="H66" i="7"/>
  <c r="I66" i="7"/>
  <c r="J66" i="7"/>
  <c r="K66" i="7"/>
  <c r="L66" i="7"/>
  <c r="M66" i="7"/>
  <c r="H67" i="7"/>
  <c r="I67" i="7"/>
  <c r="J67" i="7"/>
  <c r="K67" i="7"/>
  <c r="L67" i="7"/>
  <c r="M67" i="7"/>
  <c r="H68" i="7"/>
  <c r="I68" i="7"/>
  <c r="J68" i="7"/>
  <c r="K68" i="7"/>
  <c r="L68" i="7"/>
  <c r="M68" i="7"/>
  <c r="H69" i="7"/>
  <c r="I69" i="7"/>
  <c r="J69" i="7"/>
  <c r="K69" i="7"/>
  <c r="L69" i="7"/>
  <c r="M69" i="7"/>
  <c r="H70" i="7"/>
  <c r="I70" i="7"/>
  <c r="J70" i="7"/>
  <c r="K70" i="7"/>
  <c r="L70" i="7"/>
  <c r="M70" i="7"/>
  <c r="H71" i="7"/>
  <c r="I71" i="7"/>
  <c r="J71" i="7"/>
  <c r="K71" i="7"/>
  <c r="L71" i="7"/>
  <c r="M71" i="7"/>
  <c r="H72" i="7"/>
  <c r="I72" i="7"/>
  <c r="J72" i="7"/>
  <c r="K72" i="7"/>
  <c r="L72" i="7"/>
  <c r="M72" i="7"/>
  <c r="H73" i="7"/>
  <c r="I73" i="7"/>
  <c r="J73" i="7"/>
  <c r="K73" i="7"/>
  <c r="L73" i="7"/>
  <c r="M73" i="7"/>
  <c r="H74" i="7"/>
  <c r="I74" i="7"/>
  <c r="J74" i="7"/>
  <c r="K74" i="7"/>
  <c r="L74" i="7"/>
  <c r="M74" i="7"/>
  <c r="H75" i="7"/>
  <c r="I75" i="7"/>
  <c r="J75" i="7"/>
  <c r="K75" i="7"/>
  <c r="L75" i="7"/>
  <c r="M75" i="7"/>
  <c r="H76" i="7"/>
  <c r="I76" i="7"/>
  <c r="J76" i="7"/>
  <c r="K76" i="7"/>
  <c r="L76" i="7"/>
  <c r="M76" i="7"/>
  <c r="H77" i="7"/>
  <c r="I77" i="7"/>
  <c r="J77" i="7"/>
  <c r="K77" i="7"/>
  <c r="L77" i="7"/>
  <c r="M77" i="7"/>
  <c r="H78" i="7"/>
  <c r="I78" i="7"/>
  <c r="J78" i="7"/>
  <c r="K78" i="7"/>
  <c r="L78" i="7"/>
  <c r="M78" i="7"/>
  <c r="H79" i="7"/>
  <c r="I79" i="7"/>
  <c r="J79" i="7"/>
  <c r="K79" i="7"/>
  <c r="L79" i="7"/>
  <c r="M79" i="7"/>
</calcChain>
</file>

<file path=xl/sharedStrings.xml><?xml version="1.0" encoding="utf-8"?>
<sst xmlns="http://schemas.openxmlformats.org/spreadsheetml/2006/main" count="2279" uniqueCount="240">
  <si>
    <t>total</t>
  </si>
  <si>
    <t>dissector</t>
  </si>
  <si>
    <t>collection</t>
  </si>
  <si>
    <t>house</t>
  </si>
  <si>
    <t>222 Average Average</t>
  </si>
  <si>
    <t>23 Average Average</t>
  </si>
  <si>
    <t>24 Average Average</t>
  </si>
  <si>
    <t>3802 Average Average</t>
  </si>
  <si>
    <t>3852 Average Average</t>
  </si>
  <si>
    <t>parity</t>
  </si>
  <si>
    <t>parous rate</t>
  </si>
  <si>
    <t>prop with sacs</t>
  </si>
  <si>
    <t>Cloudy windy</t>
  </si>
  <si>
    <t>propn virgin</t>
  </si>
  <si>
    <t>propn with plug</t>
  </si>
  <si>
    <t>ct4</t>
  </si>
  <si>
    <t>rute</t>
  </si>
  <si>
    <t>benilde</t>
  </si>
  <si>
    <t>pascoal</t>
  </si>
  <si>
    <t>mariamo</t>
  </si>
  <si>
    <t>beti</t>
  </si>
  <si>
    <t>farida</t>
  </si>
  <si>
    <t>tomas</t>
  </si>
  <si>
    <t>juvencia</t>
  </si>
  <si>
    <t>tina</t>
  </si>
  <si>
    <t>amelia</t>
  </si>
  <si>
    <t>isabel</t>
  </si>
  <si>
    <t>antonio</t>
  </si>
  <si>
    <t>*</t>
  </si>
  <si>
    <t>ricardina</t>
  </si>
  <si>
    <t>unfed</t>
  </si>
  <si>
    <t>gravid</t>
  </si>
  <si>
    <t>male</t>
  </si>
  <si>
    <t>nome</t>
  </si>
  <si>
    <t>formigas</t>
  </si>
  <si>
    <t>Date</t>
  </si>
  <si>
    <t>House</t>
  </si>
  <si>
    <t>Collection</t>
  </si>
  <si>
    <t>Species</t>
  </si>
  <si>
    <t>Virgin</t>
  </si>
  <si>
    <t>Plug</t>
  </si>
  <si>
    <t>Null I</t>
  </si>
  <si>
    <t>Null II</t>
  </si>
  <si>
    <t>Sac</t>
  </si>
  <si>
    <t>No-sac</t>
  </si>
  <si>
    <t>Af</t>
  </si>
  <si>
    <t>At</t>
  </si>
  <si>
    <t>Gravid</t>
  </si>
  <si>
    <t>Dissector</t>
  </si>
  <si>
    <t>Derek</t>
  </si>
  <si>
    <t>Sunset</t>
  </si>
  <si>
    <t>Sunrise</t>
  </si>
  <si>
    <t>Moonrise</t>
  </si>
  <si>
    <t>Moonset</t>
  </si>
  <si>
    <t>Moon phase</t>
  </si>
  <si>
    <t>Gibbous</t>
  </si>
  <si>
    <t>almost full</t>
  </si>
  <si>
    <t>Number</t>
  </si>
  <si>
    <t>Ant</t>
  </si>
  <si>
    <t>Condition</t>
  </si>
  <si>
    <t>All</t>
  </si>
  <si>
    <t>Live</t>
  </si>
  <si>
    <t>Dead</t>
  </si>
  <si>
    <t>t</t>
  </si>
  <si>
    <t>l</t>
  </si>
  <si>
    <t>FULL</t>
  </si>
  <si>
    <t>Weather</t>
  </si>
  <si>
    <t>clear</t>
  </si>
  <si>
    <t>clear cold</t>
  </si>
  <si>
    <t>Time</t>
  </si>
  <si>
    <t>live Af</t>
  </si>
  <si>
    <t>Dead Af</t>
  </si>
  <si>
    <t>marsh</t>
  </si>
  <si>
    <t>Mans afr</t>
  </si>
  <si>
    <t>Af tot fem</t>
  </si>
  <si>
    <t>Af male</t>
  </si>
  <si>
    <t>Ms unf</t>
  </si>
  <si>
    <t>Ms male</t>
  </si>
  <si>
    <t>Cx</t>
  </si>
  <si>
    <t>Sp A</t>
  </si>
  <si>
    <t>Mansonia</t>
  </si>
  <si>
    <t>gambiae</t>
  </si>
  <si>
    <t>1 pos 1 small</t>
  </si>
  <si>
    <t>1 culex male</t>
  </si>
  <si>
    <t>1 aedes</t>
  </si>
  <si>
    <t>1 pos 2 small</t>
  </si>
  <si>
    <t>NO MOON</t>
  </si>
  <si>
    <t>cloudy windy</t>
  </si>
  <si>
    <t>trap on late</t>
  </si>
  <si>
    <t>afr male</t>
  </si>
  <si>
    <t>unf male</t>
  </si>
  <si>
    <t>An t</t>
  </si>
  <si>
    <t>could be l 3</t>
  </si>
  <si>
    <t>coulsd be l 2</t>
  </si>
  <si>
    <t>letabensis</t>
  </si>
  <si>
    <t>africana</t>
  </si>
  <si>
    <t>uniformis</t>
  </si>
  <si>
    <t>An tenebrosus</t>
  </si>
  <si>
    <t>Period</t>
  </si>
  <si>
    <t>light</t>
  </si>
  <si>
    <t>tent</t>
  </si>
  <si>
    <t>Af light</t>
  </si>
  <si>
    <t>Af tent</t>
  </si>
  <si>
    <t>africana tent</t>
  </si>
  <si>
    <t>africana light</t>
  </si>
  <si>
    <t>uniformis tent</t>
  </si>
  <si>
    <t>At tent</t>
  </si>
  <si>
    <t>At light</t>
  </si>
  <si>
    <t>letabensis light</t>
  </si>
  <si>
    <t>uniformis light</t>
  </si>
  <si>
    <t>Af tent male</t>
  </si>
  <si>
    <t>letabensis tent</t>
  </si>
  <si>
    <t xml:space="preserve">Trap hadn`t cotton wool                                                                                                                                                                                                  </t>
  </si>
  <si>
    <t>2 culex male</t>
  </si>
  <si>
    <t>Ayubo</t>
  </si>
  <si>
    <t>live</t>
  </si>
  <si>
    <t>Other half dissected by Derek</t>
  </si>
  <si>
    <t>Dissected at 04:00 pm</t>
  </si>
  <si>
    <t>let</t>
  </si>
  <si>
    <t>HALF MOON</t>
  </si>
  <si>
    <t>cloudy</t>
  </si>
  <si>
    <t>clear windy</t>
  </si>
  <si>
    <t>partialy untill 09:30</t>
  </si>
  <si>
    <t>partialy clean and calm</t>
  </si>
  <si>
    <t>Female</t>
  </si>
  <si>
    <t>In</t>
  </si>
  <si>
    <t>Out</t>
  </si>
  <si>
    <t>Species of Anopheles</t>
  </si>
  <si>
    <t>Male</t>
  </si>
  <si>
    <t>funestus</t>
  </si>
  <si>
    <t>marshlii</t>
  </si>
  <si>
    <t>tenebrous</t>
  </si>
  <si>
    <t>Ruphipes</t>
  </si>
  <si>
    <t>uniform</t>
  </si>
  <si>
    <t>Culex</t>
  </si>
  <si>
    <t>Uranot</t>
  </si>
  <si>
    <t>Aedes</t>
  </si>
  <si>
    <t>(%)</t>
  </si>
  <si>
    <t>ruphipes</t>
  </si>
  <si>
    <t>Other</t>
  </si>
  <si>
    <t>Obs</t>
  </si>
  <si>
    <t>1 Aedes</t>
  </si>
  <si>
    <t>battery stolen early morning</t>
  </si>
  <si>
    <t>uranotenea</t>
  </si>
  <si>
    <t>Aede</t>
  </si>
  <si>
    <t>Total</t>
  </si>
  <si>
    <t>Nulliparous</t>
  </si>
  <si>
    <t>Parous</t>
  </si>
  <si>
    <t>Perc</t>
  </si>
  <si>
    <t>Anopheles species</t>
  </si>
  <si>
    <t>An.funestus</t>
  </si>
  <si>
    <t>An.tenebrous</t>
  </si>
  <si>
    <t>An.letabensis</t>
  </si>
  <si>
    <t>An.gambiae</t>
  </si>
  <si>
    <t>An.ruphipes</t>
  </si>
  <si>
    <t>Percent</t>
  </si>
  <si>
    <t>Other mosquitos species</t>
  </si>
  <si>
    <t>An.marshalii</t>
  </si>
  <si>
    <t>Parity</t>
  </si>
  <si>
    <t>Grand Average</t>
  </si>
  <si>
    <t>Ayu</t>
  </si>
  <si>
    <t>Der</t>
  </si>
  <si>
    <t>Sum</t>
  </si>
  <si>
    <t>23 Average</t>
  </si>
  <si>
    <t>24 Average</t>
  </si>
  <si>
    <t>222 Average</t>
  </si>
  <si>
    <t>3802 Average</t>
  </si>
  <si>
    <t>3852 Average</t>
  </si>
  <si>
    <t>parous</t>
  </si>
  <si>
    <t>ant</t>
  </si>
  <si>
    <t>ayubo</t>
  </si>
  <si>
    <t>derek</t>
  </si>
  <si>
    <t>virgin</t>
  </si>
  <si>
    <t>plug</t>
  </si>
  <si>
    <t>Ni</t>
  </si>
  <si>
    <t>NII</t>
  </si>
  <si>
    <t>sac</t>
  </si>
  <si>
    <t>no-sac</t>
  </si>
  <si>
    <t>Parous rate</t>
  </si>
  <si>
    <t>Collection</t>
    <phoneticPr fontId="0" type="noConversion"/>
  </si>
  <si>
    <t>a ph</t>
    <phoneticPr fontId="0" type="noConversion"/>
  </si>
  <si>
    <t>cx quinq</t>
    <phoneticPr fontId="0" type="noConversion"/>
  </si>
  <si>
    <t>cx taen</t>
    <phoneticPr fontId="0" type="noConversion"/>
  </si>
  <si>
    <t>ms afr</t>
    <phoneticPr fontId="0" type="noConversion"/>
  </si>
  <si>
    <t>ms unf</t>
    <phoneticPr fontId="0" type="noConversion"/>
  </si>
  <si>
    <t>A zeimanni</t>
    <phoneticPr fontId="0" type="noConversion"/>
  </si>
  <si>
    <t>l Average</t>
  </si>
  <si>
    <t>t Average</t>
  </si>
  <si>
    <t>l StdDev</t>
  </si>
  <si>
    <t>t StdDev</t>
  </si>
  <si>
    <t>Grand StdDev</t>
  </si>
  <si>
    <t>An gambiae</t>
  </si>
  <si>
    <t>An. Funestus</t>
  </si>
  <si>
    <r>
      <t xml:space="preserve">Ag </t>
    </r>
    <r>
      <rPr>
        <b/>
        <sz val="12"/>
        <rFont val="Arial"/>
        <family val="2"/>
      </rPr>
      <t>unfed</t>
    </r>
  </si>
  <si>
    <t>ag part</t>
  </si>
  <si>
    <r>
      <t xml:space="preserve">Ag </t>
    </r>
    <r>
      <rPr>
        <b/>
        <sz val="12"/>
        <rFont val="Arial"/>
        <family val="2"/>
      </rPr>
      <t>fed</t>
    </r>
  </si>
  <si>
    <r>
      <t xml:space="preserve">Ag </t>
    </r>
    <r>
      <rPr>
        <b/>
        <sz val="12"/>
        <rFont val="Arial"/>
        <family val="2"/>
      </rPr>
      <t>gravid</t>
    </r>
  </si>
  <si>
    <t>Ag female</t>
    <phoneticPr fontId="9"/>
  </si>
  <si>
    <t xml:space="preserve">Ag male </t>
  </si>
  <si>
    <t>A ph</t>
  </si>
  <si>
    <t>A z</t>
  </si>
  <si>
    <t>Cx q</t>
  </si>
  <si>
    <t>Cx tri</t>
  </si>
  <si>
    <t xml:space="preserve">An funestus </t>
    <phoneticPr fontId="9"/>
  </si>
  <si>
    <t>ms afr</t>
  </si>
  <si>
    <t>l Total</t>
  </si>
  <si>
    <t>t Total</t>
  </si>
  <si>
    <t>Grand Total</t>
  </si>
  <si>
    <t>musc</t>
  </si>
  <si>
    <t>No good since doesn't include date of collection in the mix. And 2011 tent colls continued as population declined - so reduces means etc.</t>
  </si>
  <si>
    <t>Spray</t>
  </si>
  <si>
    <t>afrfemale</t>
  </si>
  <si>
    <t>cxfemale</t>
  </si>
  <si>
    <t>funfemale</t>
  </si>
  <si>
    <t>gamfemale</t>
  </si>
  <si>
    <t>phaerofemale</t>
  </si>
  <si>
    <t>spafemale</t>
  </si>
  <si>
    <t>spamale</t>
  </si>
  <si>
    <t>sqfemale</t>
  </si>
  <si>
    <t>sqmale</t>
  </si>
  <si>
    <t>tenfemale</t>
  </si>
  <si>
    <t>Light</t>
  </si>
  <si>
    <t>Tent</t>
  </si>
  <si>
    <t>Before</t>
  </si>
  <si>
    <t>StdDev</t>
  </si>
  <si>
    <t>Average</t>
  </si>
  <si>
    <t>After</t>
  </si>
  <si>
    <t>before</t>
  </si>
  <si>
    <t>after</t>
  </si>
  <si>
    <t>number</t>
  </si>
  <si>
    <t>no moon</t>
  </si>
  <si>
    <t>full</t>
  </si>
  <si>
    <t>waning</t>
  </si>
  <si>
    <t>waxing</t>
  </si>
  <si>
    <t>1 StdDev</t>
  </si>
  <si>
    <t>2 StdDev</t>
  </si>
  <si>
    <t>3 StdDev</t>
  </si>
  <si>
    <t>1 Average</t>
  </si>
  <si>
    <t>2 Average</t>
  </si>
  <si>
    <t>3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</si>
</sst>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0000"/>
    <numFmt numFmtId="166" formatCode="dd/mm/yyyy;@"/>
  </numFmts>
  <fonts count="14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color indexed="10"/>
      <name val="Verdana"/>
      <family val="2"/>
    </font>
    <font>
      <sz val="10"/>
      <name val="Verdana"/>
    </font>
    <font>
      <sz val="8"/>
      <name val="Verdana"/>
    </font>
    <font>
      <sz val="10"/>
      <color indexed="10"/>
      <name val="Verdana"/>
      <family val="2"/>
    </font>
    <font>
      <b/>
      <sz val="10"/>
      <name val="Verdana"/>
    </font>
    <font>
      <b/>
      <i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20" fontId="0" fillId="0" borderId="0" xfId="0" applyNumberFormat="1"/>
    <xf numFmtId="15" fontId="0" fillId="0" borderId="0" xfId="0" applyNumberFormat="1"/>
    <xf numFmtId="16" fontId="0" fillId="0" borderId="0" xfId="0" applyNumberFormat="1"/>
    <xf numFmtId="0" fontId="1" fillId="0" borderId="0" xfId="0" applyNumberFormat="1" applyFont="1"/>
    <xf numFmtId="0" fontId="1" fillId="0" borderId="0" xfId="0" applyFont="1"/>
    <xf numFmtId="0" fontId="2" fillId="0" borderId="0" xfId="0" applyFont="1"/>
    <xf numFmtId="16" fontId="3" fillId="0" borderId="0" xfId="0" applyNumberFormat="1" applyFont="1"/>
    <xf numFmtId="164" fontId="0" fillId="0" borderId="0" xfId="0" applyNumberFormat="1"/>
    <xf numFmtId="16" fontId="6" fillId="0" borderId="0" xfId="0" applyNumberFormat="1" applyFont="1"/>
    <xf numFmtId="0" fontId="7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164" fontId="6" fillId="0" borderId="0" xfId="0" applyNumberFormat="1" applyFont="1"/>
    <xf numFmtId="0" fontId="4" fillId="0" borderId="0" xfId="0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11" fillId="0" borderId="0" xfId="0" applyFont="1"/>
    <xf numFmtId="2" fontId="0" fillId="0" borderId="0" xfId="0" applyNumberFormat="1"/>
    <xf numFmtId="2" fontId="12" fillId="0" borderId="0" xfId="0" applyNumberFormat="1" applyFont="1"/>
    <xf numFmtId="2" fontId="11" fillId="0" borderId="0" xfId="0" applyNumberFormat="1" applyFont="1"/>
    <xf numFmtId="1" fontId="13" fillId="0" borderId="0" xfId="0" applyNumberFormat="1" applyFont="1"/>
    <xf numFmtId="2" fontId="7" fillId="0" borderId="0" xfId="0" applyNumberFormat="1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4170616113744"/>
          <c:y val="0.0769231149393874"/>
          <c:w val="0.694312796208531"/>
          <c:h val="0.769231149393874"/>
        </c:manualLayout>
      </c:layout>
      <c:barChart>
        <c:barDir val="col"/>
        <c:grouping val="clustered"/>
        <c:varyColors val="0"/>
        <c:ser>
          <c:idx val="0"/>
          <c:order val="0"/>
          <c:tx>
            <c:v>An.funestus"</c:v>
          </c:tx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Dissections!$G$174:$N$175</c:f>
              <c:multiLvlStrCache>
                <c:ptCount val="8"/>
                <c:lvl>
                  <c:pt idx="0">
                    <c:v>Virgin</c:v>
                  </c:pt>
                  <c:pt idx="1">
                    <c:v>Plug</c:v>
                  </c:pt>
                  <c:pt idx="2">
                    <c:v>Null I</c:v>
                  </c:pt>
                  <c:pt idx="3">
                    <c:v>Null II</c:v>
                  </c:pt>
                  <c:pt idx="4">
                    <c:v>Sac</c:v>
                  </c:pt>
                  <c:pt idx="5">
                    <c:v>No-sac</c:v>
                  </c:pt>
                  <c:pt idx="7">
                    <c:v>Gravid</c:v>
                  </c:pt>
                </c:lvl>
                <c:lvl>
                  <c:pt idx="0">
                    <c:v>Nulliparous</c:v>
                  </c:pt>
                  <c:pt idx="4">
                    <c:v>Parous</c:v>
                  </c:pt>
                </c:lvl>
              </c:multiLvlStrCache>
            </c:multiLvlStrRef>
          </c:cat>
          <c:val>
            <c:numRef>
              <c:f>Dissections!$G$177:$N$177</c:f>
              <c:numCache>
                <c:formatCode>General</c:formatCode>
                <c:ptCount val="8"/>
                <c:pt idx="0">
                  <c:v>9.423186750428326</c:v>
                </c:pt>
                <c:pt idx="1">
                  <c:v>24.38606510565391</c:v>
                </c:pt>
                <c:pt idx="2">
                  <c:v>12.73557966876071</c:v>
                </c:pt>
                <c:pt idx="3">
                  <c:v>5.396916047972587</c:v>
                </c:pt>
                <c:pt idx="4">
                  <c:v>26.58480868075386</c:v>
                </c:pt>
                <c:pt idx="5">
                  <c:v>21.07367218732153</c:v>
                </c:pt>
                <c:pt idx="7">
                  <c:v>0.39977155910908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090248"/>
        <c:axId val="2094092376"/>
      </c:barChart>
      <c:catAx>
        <c:axId val="2094090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4092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092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 class (%)</a:t>
                </a:r>
              </a:p>
            </c:rich>
          </c:tx>
          <c:layout>
            <c:manualLayout>
              <c:xMode val="edge"/>
              <c:yMode val="edge"/>
              <c:x val="0.0339704071351271"/>
              <c:y val="0.3179020689215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4090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22274881516588"/>
          <c:y val="0.412955784373107"/>
          <c:w val="0.149289099526066"/>
          <c:h val="0.0607287449392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96461610978138"/>
          <c:y val="0.153285491019319"/>
          <c:w val="0.705016018606574"/>
          <c:h val="0.576645418596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Sheet1!$J$33</c:f>
              <c:strCache>
                <c:ptCount val="1"/>
                <c:pt idx="0">
                  <c:v>At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Sheet1!$J$34:$J$36</c:f>
              <c:numCache>
                <c:formatCode>General</c:formatCode>
                <c:ptCount val="3"/>
                <c:pt idx="0">
                  <c:v>3.225274725274725</c:v>
                </c:pt>
                <c:pt idx="1">
                  <c:v>2.83710407239819</c:v>
                </c:pt>
                <c:pt idx="2">
                  <c:v>1.7</c:v>
                </c:pt>
              </c:numCache>
            </c:numRef>
          </c:val>
        </c:ser>
        <c:ser>
          <c:idx val="1"/>
          <c:order val="1"/>
          <c:tx>
            <c:strRef>
              <c:f>Sheet1!$R$33</c:f>
              <c:strCache>
                <c:ptCount val="1"/>
                <c:pt idx="0">
                  <c:v>At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Sheet1!$R$34:$R$36</c:f>
              <c:numCache>
                <c:formatCode>General</c:formatCode>
                <c:ptCount val="3"/>
                <c:pt idx="0">
                  <c:v>3.120879120879121</c:v>
                </c:pt>
                <c:pt idx="1">
                  <c:v>2.529166666666667</c:v>
                </c:pt>
                <c:pt idx="2">
                  <c:v>2.137362637362637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599864"/>
        <c:axId val="2095603176"/>
      </c:barChart>
      <c:catAx>
        <c:axId val="209559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603176"/>
        <c:crosses val="autoZero"/>
        <c:auto val="1"/>
        <c:lblAlgn val="ctr"/>
        <c:lblOffset val="100"/>
        <c:noMultiLvlLbl val="0"/>
      </c:catAx>
      <c:valAx>
        <c:axId val="20956031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599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1859800710752"/>
          <c:y val="0.357665957813667"/>
          <c:w val="0.135693447611084"/>
          <c:h val="0.26277487211908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Sheet1!$C$40:$C$42</c:f>
              <c:numCache>
                <c:formatCode>General</c:formatCode>
                <c:ptCount val="3"/>
                <c:pt idx="0">
                  <c:v>18.61538461538462</c:v>
                </c:pt>
                <c:pt idx="1">
                  <c:v>17.76923076923077</c:v>
                </c:pt>
                <c:pt idx="2">
                  <c:v>7.1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Sheet1!$D$40:$D$42</c:f>
              <c:numCache>
                <c:formatCode>General</c:formatCode>
                <c:ptCount val="3"/>
                <c:pt idx="0">
                  <c:v>3.5</c:v>
                </c:pt>
                <c:pt idx="1">
                  <c:v>7.3125</c:v>
                </c:pt>
                <c:pt idx="2">
                  <c:v>3.714285714285714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632680"/>
        <c:axId val="2095635656"/>
      </c:barChart>
      <c:catAx>
        <c:axId val="2095632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635656"/>
        <c:crosses val="autoZero"/>
        <c:auto val="1"/>
        <c:lblAlgn val="ctr"/>
        <c:lblOffset val="100"/>
        <c:noMultiLvlLbl val="0"/>
      </c:catAx>
      <c:valAx>
        <c:axId val="2095635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5632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Sheet1!$E$40:$E$42</c:f>
              <c:numCache>
                <c:formatCode>General</c:formatCode>
                <c:ptCount val="3"/>
                <c:pt idx="0">
                  <c:v>44.92857142857143</c:v>
                </c:pt>
                <c:pt idx="1">
                  <c:v>31.11764705882353</c:v>
                </c:pt>
                <c:pt idx="2">
                  <c:v>20.83333333333333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Sheet1!$F$40:$F$42</c:f>
              <c:numCache>
                <c:formatCode>General</c:formatCode>
                <c:ptCount val="3"/>
                <c:pt idx="0">
                  <c:v>15.61538461538461</c:v>
                </c:pt>
                <c:pt idx="1">
                  <c:v>13.8</c:v>
                </c:pt>
                <c:pt idx="2">
                  <c:v>10.92307692307692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661240"/>
        <c:axId val="2095664216"/>
      </c:barChart>
      <c:catAx>
        <c:axId val="2095661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664216"/>
        <c:crosses val="autoZero"/>
        <c:auto val="1"/>
        <c:lblAlgn val="ctr"/>
        <c:lblOffset val="100"/>
        <c:noMultiLvlLbl val="0"/>
      </c:catAx>
      <c:valAx>
        <c:axId val="2095664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5661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Sheet4!$D$2:$D$3</c:f>
              <c:numCache>
                <c:formatCode>0.00</c:formatCode>
                <c:ptCount val="2"/>
                <c:pt idx="0">
                  <c:v>12.38448566610455</c:v>
                </c:pt>
                <c:pt idx="1">
                  <c:v>44.97761194029851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Sheet4!$F$2:$F$3</c:f>
              <c:numCache>
                <c:formatCode>0.00</c:formatCode>
                <c:ptCount val="2"/>
                <c:pt idx="0">
                  <c:v>6.214165261382799</c:v>
                </c:pt>
                <c:pt idx="1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Sheet4!$F$4:$F$5</c:f>
              <c:numCache>
                <c:formatCode>0.00</c:formatCode>
                <c:ptCount val="2"/>
                <c:pt idx="0">
                  <c:v>16.56065239551478</c:v>
                </c:pt>
                <c:pt idx="1">
                  <c:v>8.832941176470587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Sheet4!$G$2:$G$3</c:f>
              <c:numCache>
                <c:formatCode>0.00</c:formatCode>
                <c:ptCount val="2"/>
                <c:pt idx="0">
                  <c:v>1.02866779089376</c:v>
                </c:pt>
                <c:pt idx="1">
                  <c:v>1.91044776119403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95348837209302"/>
          <c:y val="0.0977011494252873"/>
          <c:w val="0.801033693462736"/>
          <c:h val="0.791826409629831"/>
        </c:manualLayout>
      </c:layout>
      <c:pieChart>
        <c:varyColors val="1"/>
        <c:ser>
          <c:idx val="0"/>
          <c:order val="0"/>
          <c:val>
            <c:numRef>
              <c:f>Sheet4!$G$4:$G$5</c:f>
              <c:numCache>
                <c:formatCode>0.00</c:formatCode>
                <c:ptCount val="2"/>
                <c:pt idx="0">
                  <c:v>9.059123343527012</c:v>
                </c:pt>
                <c:pt idx="1">
                  <c:v>12.72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Sheet4!$D$4:$D$5</c:f>
              <c:numCache>
                <c:formatCode>0.00</c:formatCode>
                <c:ptCount val="2"/>
                <c:pt idx="0">
                  <c:v>24.63506625891947</c:v>
                </c:pt>
                <c:pt idx="1">
                  <c:v>89.81882352941175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Sheet4!$H$2:$H$3</c:f>
              <c:numCache>
                <c:formatCode>0.00</c:formatCode>
                <c:ptCount val="2"/>
                <c:pt idx="0">
                  <c:v>2.492411467116357</c:v>
                </c:pt>
                <c:pt idx="1">
                  <c:v>7.753731343283582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28572777990109"/>
          <c:y val="0.0954545984189666"/>
          <c:w val="0.733334399028086"/>
          <c:h val="0.736364044946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Dissections!$K$201:$Q$201</c:f>
              <c:strCache>
                <c:ptCount val="7"/>
                <c:pt idx="0">
                  <c:v>Virgin</c:v>
                </c:pt>
                <c:pt idx="1">
                  <c:v>Plug</c:v>
                </c:pt>
                <c:pt idx="3">
                  <c:v>Null I</c:v>
                </c:pt>
                <c:pt idx="4">
                  <c:v>Null II</c:v>
                </c:pt>
                <c:pt idx="5">
                  <c:v>Sac</c:v>
                </c:pt>
                <c:pt idx="6">
                  <c:v>No-sac</c:v>
                </c:pt>
              </c:strCache>
            </c:strRef>
          </c:cat>
          <c:val>
            <c:numRef>
              <c:f>Dissections!$K$202:$Q$202</c:f>
              <c:numCache>
                <c:formatCode>General</c:formatCode>
                <c:ptCount val="7"/>
                <c:pt idx="0">
                  <c:v>0.0845771144278607</c:v>
                </c:pt>
                <c:pt idx="1">
                  <c:v>0.144285067490584</c:v>
                </c:pt>
                <c:pt idx="3">
                  <c:v>0.0348274300839341</c:v>
                </c:pt>
                <c:pt idx="4">
                  <c:v>0.0248767357742386</c:v>
                </c:pt>
                <c:pt idx="5">
                  <c:v>0.338323606529646</c:v>
                </c:pt>
                <c:pt idx="6">
                  <c:v>0.37315103661358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Dissections!$K$201:$Q$201</c:f>
              <c:strCache>
                <c:ptCount val="7"/>
                <c:pt idx="0">
                  <c:v>Virgin</c:v>
                </c:pt>
                <c:pt idx="1">
                  <c:v>Plug</c:v>
                </c:pt>
                <c:pt idx="3">
                  <c:v>Null I</c:v>
                </c:pt>
                <c:pt idx="4">
                  <c:v>Null II</c:v>
                </c:pt>
                <c:pt idx="5">
                  <c:v>Sac</c:v>
                </c:pt>
                <c:pt idx="6">
                  <c:v>No-sac</c:v>
                </c:pt>
              </c:strCache>
            </c:strRef>
          </c:cat>
          <c:val>
            <c:numRef>
              <c:f>Dissections!$K$203:$Q$203</c:f>
              <c:numCache>
                <c:formatCode>General</c:formatCode>
                <c:ptCount val="7"/>
                <c:pt idx="0">
                  <c:v>0.13953488372093</c:v>
                </c:pt>
                <c:pt idx="1">
                  <c:v>0.206007442849548</c:v>
                </c:pt>
                <c:pt idx="3">
                  <c:v>0.0697767145135566</c:v>
                </c:pt>
                <c:pt idx="4">
                  <c:v>0.0182748538011696</c:v>
                </c:pt>
                <c:pt idx="5">
                  <c:v>0.322301967038809</c:v>
                </c:pt>
                <c:pt idx="6">
                  <c:v>0.244218500797448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Dissections!$K$201:$Q$201</c:f>
              <c:strCache>
                <c:ptCount val="7"/>
                <c:pt idx="0">
                  <c:v>Virgin</c:v>
                </c:pt>
                <c:pt idx="1">
                  <c:v>Plug</c:v>
                </c:pt>
                <c:pt idx="3">
                  <c:v>Null I</c:v>
                </c:pt>
                <c:pt idx="4">
                  <c:v>Null II</c:v>
                </c:pt>
                <c:pt idx="5">
                  <c:v>Sac</c:v>
                </c:pt>
                <c:pt idx="6">
                  <c:v>No-sac</c:v>
                </c:pt>
              </c:strCache>
            </c:strRef>
          </c:cat>
          <c:val>
            <c:numRef>
              <c:f>Dissections!$K$204:$Q$204</c:f>
              <c:numCache>
                <c:formatCode>General</c:formatCode>
                <c:ptCount val="7"/>
                <c:pt idx="0">
                  <c:v>0.0852886405959031</c:v>
                </c:pt>
                <c:pt idx="1">
                  <c:v>0.26106548982366</c:v>
                </c:pt>
                <c:pt idx="3">
                  <c:v>0.14785021320969</c:v>
                </c:pt>
                <c:pt idx="4">
                  <c:v>0.0644284304415023</c:v>
                </c:pt>
                <c:pt idx="5">
                  <c:v>0.249148092285347</c:v>
                </c:pt>
                <c:pt idx="6">
                  <c:v>0.19216803530529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014088"/>
        <c:axId val="2094010888"/>
      </c:barChart>
      <c:catAx>
        <c:axId val="209401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4010888"/>
        <c:crosses val="autoZero"/>
        <c:auto val="1"/>
        <c:lblAlgn val="ctr"/>
        <c:lblOffset val="100"/>
        <c:noMultiLvlLbl val="0"/>
      </c:catAx>
      <c:valAx>
        <c:axId val="20940108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4014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4287026621672"/>
          <c:y val="0.368182176091625"/>
          <c:w val="0.109523997000375"/>
          <c:h val="0.2454545454545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Sheet4!$H$4:$H$5</c:f>
              <c:numCache>
                <c:formatCode>0.00</c:formatCode>
                <c:ptCount val="2"/>
                <c:pt idx="0">
                  <c:v>5.871559633027523</c:v>
                </c:pt>
                <c:pt idx="1">
                  <c:v>6.216470588235294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57558139534884"/>
          <c:y val="0.0712166172106825"/>
          <c:w val="0.828488372093023"/>
          <c:h val="0.845697329376855"/>
        </c:manualLayout>
      </c:layout>
      <c:pieChart>
        <c:varyColors val="1"/>
        <c:ser>
          <c:idx val="0"/>
          <c:order val="0"/>
          <c:val>
            <c:numRef>
              <c:f>Sheet4!$I$2:$I$3</c:f>
              <c:numCache>
                <c:formatCode>0.00</c:formatCode>
                <c:ptCount val="2"/>
                <c:pt idx="0">
                  <c:v>1.413153456998314</c:v>
                </c:pt>
                <c:pt idx="1">
                  <c:v>2.899253731343283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Sheet4!$I$4:$I$5</c:f>
              <c:numCache>
                <c:formatCode>0.00</c:formatCode>
                <c:ptCount val="2"/>
                <c:pt idx="0">
                  <c:v>9.569826707441386</c:v>
                </c:pt>
                <c:pt idx="1">
                  <c:v>14.16235294117647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Sheet4!$E$2:$E$3</c:f>
              <c:numCache>
                <c:formatCode>0.00</c:formatCode>
                <c:ptCount val="2"/>
                <c:pt idx="0">
                  <c:v>5.107925801011804</c:v>
                </c:pt>
                <c:pt idx="1">
                  <c:v>8.238805970149254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Sheet4!$E$4:$E$5</c:f>
              <c:numCache>
                <c:formatCode>0.00</c:formatCode>
                <c:ptCount val="2"/>
                <c:pt idx="0">
                  <c:v>14.74617737003058</c:v>
                </c:pt>
                <c:pt idx="1">
                  <c:v>10.04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etc'!$D$9</c:f>
              <c:strCache>
                <c:ptCount val="1"/>
                <c:pt idx="0">
                  <c:v>Af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'funestus age by period etc'!$D$10:$D$12</c:f>
              <c:numCache>
                <c:formatCode>General</c:formatCode>
                <c:ptCount val="3"/>
                <c:pt idx="0">
                  <c:v>0.45270781930402</c:v>
                </c:pt>
                <c:pt idx="1">
                  <c:v>0.348286024855161</c:v>
                </c:pt>
                <c:pt idx="2">
                  <c:v>0.199006155840818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etc'!$J$9</c:f>
              <c:strCache>
                <c:ptCount val="1"/>
                <c:pt idx="0">
                  <c:v>Af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'funestus age by period etc'!$J$10:$J$12</c:f>
              <c:numCache>
                <c:formatCode>General</c:formatCode>
                <c:ptCount val="3"/>
                <c:pt idx="0">
                  <c:v>0.348406059801862</c:v>
                </c:pt>
                <c:pt idx="1">
                  <c:v>0.384806431341524</c:v>
                </c:pt>
                <c:pt idx="2">
                  <c:v>0.266787508856614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973304"/>
        <c:axId val="2095976616"/>
      </c:barChart>
      <c:catAx>
        <c:axId val="209597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976616"/>
        <c:crosses val="autoZero"/>
        <c:auto val="1"/>
        <c:lblAlgn val="ctr"/>
        <c:lblOffset val="100"/>
        <c:noMultiLvlLbl val="0"/>
      </c:catAx>
      <c:valAx>
        <c:axId val="20959766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973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0493416806506"/>
          <c:y val="0.346457932915866"/>
          <c:w val="0.188524912869498"/>
          <c:h val="0.28346580693161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etc'!$M$9</c:f>
              <c:strCache>
                <c:ptCount val="1"/>
                <c:pt idx="0">
                  <c:v>africana tent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'funestus age by period etc'!$M$10:$M$12</c:f>
              <c:numCache>
                <c:formatCode>General</c:formatCode>
                <c:ptCount val="3"/>
                <c:pt idx="0">
                  <c:v>0.328318226594003</c:v>
                </c:pt>
                <c:pt idx="1">
                  <c:v>0.39790371845479</c:v>
                </c:pt>
                <c:pt idx="2">
                  <c:v>0.273778054951207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etc'!$N$9</c:f>
              <c:strCache>
                <c:ptCount val="1"/>
                <c:pt idx="0">
                  <c:v>uniformis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'funestus age by period etc'!$N$10:$N$12</c:f>
              <c:numCache>
                <c:formatCode>General</c:formatCode>
                <c:ptCount val="3"/>
                <c:pt idx="0">
                  <c:v>0.221565797578422</c:v>
                </c:pt>
                <c:pt idx="1">
                  <c:v>0.321994272020574</c:v>
                </c:pt>
                <c:pt idx="2">
                  <c:v>0.456439930401003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008424"/>
        <c:axId val="2096011736"/>
      </c:barChart>
      <c:catAx>
        <c:axId val="209600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6011736"/>
        <c:crosses val="autoZero"/>
        <c:auto val="1"/>
        <c:lblAlgn val="ctr"/>
        <c:lblOffset val="100"/>
        <c:noMultiLvlLbl val="0"/>
      </c:catAx>
      <c:valAx>
        <c:axId val="20960117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6008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02423235157889"/>
          <c:y val="0.375"/>
          <c:w val="0.256055908236384"/>
          <c:h val="0.23684210526315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etc'!$I$9</c:f>
              <c:strCache>
                <c:ptCount val="1"/>
                <c:pt idx="0">
                  <c:v>At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'funestus age by period etc'!$I$10:$I$12</c:f>
              <c:numCache>
                <c:formatCode>General</c:formatCode>
                <c:ptCount val="3"/>
                <c:pt idx="0">
                  <c:v>0.4155008160954</c:v>
                </c:pt>
                <c:pt idx="1">
                  <c:v>0.365494154092135</c:v>
                </c:pt>
                <c:pt idx="2">
                  <c:v>0.219005029812465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etc'!$O$9</c:f>
              <c:strCache>
                <c:ptCount val="1"/>
                <c:pt idx="0">
                  <c:v>At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'funestus age by period etc'!$O$10:$O$12</c:f>
              <c:numCache>
                <c:formatCode>General</c:formatCode>
                <c:ptCount val="3"/>
                <c:pt idx="0">
                  <c:v>0.400759655920554</c:v>
                </c:pt>
                <c:pt idx="1">
                  <c:v>0.324776424795828</c:v>
                </c:pt>
                <c:pt idx="2">
                  <c:v>0.274463919283619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042584"/>
        <c:axId val="2096045896"/>
      </c:barChart>
      <c:catAx>
        <c:axId val="209604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6045896"/>
        <c:crosses val="autoZero"/>
        <c:auto val="1"/>
        <c:lblAlgn val="ctr"/>
        <c:lblOffset val="100"/>
        <c:noMultiLvlLbl val="0"/>
      </c:catAx>
      <c:valAx>
        <c:axId val="20960458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60425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6668635170604"/>
          <c:y val="0.353385826771653"/>
          <c:w val="0.191666994750656"/>
          <c:h val="0.27067846782310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50"/>
      <c:depthPercent val="100"/>
      <c:rAngAx val="0"/>
      <c:perspective val="30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075"/>
          <c:y val="0.0173611111111111"/>
          <c:w val="0.495833333333333"/>
          <c:h val="0.715277777777778"/>
        </c:manualLayout>
      </c:layout>
      <c:line3DChart>
        <c:grouping val="standard"/>
        <c:varyColors val="0"/>
        <c:ser>
          <c:idx val="0"/>
          <c:order val="0"/>
          <c:tx>
            <c:strRef>
              <c:f>'funestus age by period etc'!$D$9</c:f>
              <c:strCache>
                <c:ptCount val="1"/>
                <c:pt idx="0">
                  <c:v>Af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val>
            <c:numRef>
              <c:f>'funestus age by period etc'!$D$10:$D$12</c:f>
              <c:numCache>
                <c:formatCode>General</c:formatCode>
                <c:ptCount val="3"/>
                <c:pt idx="0">
                  <c:v>0.45270781930402</c:v>
                </c:pt>
                <c:pt idx="1">
                  <c:v>0.348286024855161</c:v>
                </c:pt>
                <c:pt idx="2">
                  <c:v>0.199006155840818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'funestus age by period etc'!$O$9</c:f>
              <c:strCache>
                <c:ptCount val="1"/>
                <c:pt idx="0">
                  <c:v>At tent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val>
            <c:numRef>
              <c:f>'funestus age by period etc'!$O$10:$O$12</c:f>
              <c:numCache>
                <c:formatCode>General</c:formatCode>
                <c:ptCount val="3"/>
                <c:pt idx="0">
                  <c:v>0.400759655920554</c:v>
                </c:pt>
                <c:pt idx="1">
                  <c:v>0.324776424795828</c:v>
                </c:pt>
                <c:pt idx="2">
                  <c:v>0.274463919283619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'funestus age by period etc'!$M$9</c:f>
              <c:strCache>
                <c:ptCount val="1"/>
                <c:pt idx="0">
                  <c:v>africana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val>
            <c:numRef>
              <c:f>'funestus age by period etc'!$M$10:$M$12</c:f>
              <c:numCache>
                <c:formatCode>General</c:formatCode>
                <c:ptCount val="3"/>
                <c:pt idx="0">
                  <c:v>0.328318226594003</c:v>
                </c:pt>
                <c:pt idx="1">
                  <c:v>0.39790371845479</c:v>
                </c:pt>
                <c:pt idx="2">
                  <c:v>0.273778054951207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'funestus age by period etc'!$N$9</c:f>
              <c:strCache>
                <c:ptCount val="1"/>
                <c:pt idx="0">
                  <c:v>uniformis tent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val>
            <c:numRef>
              <c:f>'funestus age by period etc'!$N$10:$N$12</c:f>
              <c:numCache>
                <c:formatCode>General</c:formatCode>
                <c:ptCount val="3"/>
                <c:pt idx="0">
                  <c:v>0.221565797578422</c:v>
                </c:pt>
                <c:pt idx="1">
                  <c:v>0.321994272020574</c:v>
                </c:pt>
                <c:pt idx="2">
                  <c:v>0.456439930401003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246088"/>
        <c:axId val="2095242616"/>
        <c:axId val="2095239128"/>
      </c:line3DChart>
      <c:catAx>
        <c:axId val="209524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242616"/>
        <c:crosses val="autoZero"/>
        <c:auto val="1"/>
        <c:lblAlgn val="ctr"/>
        <c:lblOffset val="100"/>
        <c:noMultiLvlLbl val="0"/>
      </c:catAx>
      <c:valAx>
        <c:axId val="2095242616"/>
        <c:scaling>
          <c:orientation val="minMax"/>
        </c:scaling>
        <c:delete val="0"/>
        <c:axPos val="r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246088"/>
        <c:crosses val="max"/>
        <c:crossBetween val="between"/>
      </c:valAx>
      <c:serAx>
        <c:axId val="209523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5242616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178309607851"/>
          <c:y val="0.331818539727988"/>
          <c:w val="0.182266203793491"/>
          <c:h val="0.32727308518253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etc'!$N$32</c:f>
              <c:strCache>
                <c:ptCount val="1"/>
                <c:pt idx="0">
                  <c:v>africana light</c:v>
                </c:pt>
              </c:strCache>
            </c:strRef>
          </c:tx>
          <c:invertIfNegative val="0"/>
          <c:val>
            <c:numRef>
              <c:f>'funestus age by period etc'!$N$33:$N$35</c:f>
              <c:numCache>
                <c:formatCode>General</c:formatCode>
                <c:ptCount val="3"/>
                <c:pt idx="0">
                  <c:v>0.381722906942323</c:v>
                </c:pt>
                <c:pt idx="1">
                  <c:v>0.257383312781928</c:v>
                </c:pt>
                <c:pt idx="2">
                  <c:v>0.360893780275748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etc'!$O$32</c:f>
              <c:strCache>
                <c:ptCount val="1"/>
                <c:pt idx="0">
                  <c:v>africana tent</c:v>
                </c:pt>
              </c:strCache>
            </c:strRef>
          </c:tx>
          <c:invertIfNegative val="0"/>
          <c:val>
            <c:numRef>
              <c:f>'funestus age by period etc'!$O$33:$O$35</c:f>
              <c:numCache>
                <c:formatCode>General</c:formatCode>
                <c:ptCount val="3"/>
                <c:pt idx="0">
                  <c:v>0.328318226594003</c:v>
                </c:pt>
                <c:pt idx="1">
                  <c:v>0.39790371845479</c:v>
                </c:pt>
                <c:pt idx="2">
                  <c:v>0.273778054951207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218056"/>
        <c:axId val="2095215064"/>
      </c:barChart>
      <c:catAx>
        <c:axId val="2095218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215064"/>
        <c:crosses val="autoZero"/>
        <c:auto val="1"/>
        <c:lblAlgn val="ctr"/>
        <c:lblOffset val="100"/>
        <c:noMultiLvlLbl val="0"/>
      </c:catAx>
      <c:valAx>
        <c:axId val="209521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5218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28572777990109"/>
          <c:y val="0.0950227818931314"/>
          <c:w val="0.733334399028086"/>
          <c:h val="0.7375577832657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Dissections!$U$209:$Z$209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Dissections!$U$210:$Z$210</c:f>
              <c:numCache>
                <c:formatCode>General</c:formatCode>
                <c:ptCount val="6"/>
                <c:pt idx="0">
                  <c:v>0.0681318131813181</c:v>
                </c:pt>
                <c:pt idx="1">
                  <c:v>0.288778877887789</c:v>
                </c:pt>
                <c:pt idx="2">
                  <c:v>0.134388438843884</c:v>
                </c:pt>
                <c:pt idx="3">
                  <c:v>0.0593809380938094</c:v>
                </c:pt>
                <c:pt idx="4">
                  <c:v>0.251275127512751</c:v>
                </c:pt>
                <c:pt idx="5">
                  <c:v>0.198144814481448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Dissections!$U$209:$Z$209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Dissections!$U$211:$Z$211</c:f>
              <c:numCache>
                <c:formatCode>General</c:formatCode>
                <c:ptCount val="6"/>
                <c:pt idx="0">
                  <c:v>0.0689655172413793</c:v>
                </c:pt>
                <c:pt idx="1">
                  <c:v>0.275862068965517</c:v>
                </c:pt>
                <c:pt idx="2">
                  <c:v>0.199233716475096</c:v>
                </c:pt>
                <c:pt idx="3">
                  <c:v>0.0574712643678161</c:v>
                </c:pt>
                <c:pt idx="4">
                  <c:v>0.206896551724138</c:v>
                </c:pt>
                <c:pt idx="5">
                  <c:v>0.191570881226054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Dissections!$U$209:$Z$209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Dissections!$U$212:$Z$212</c:f>
              <c:numCache>
                <c:formatCode>General</c:formatCode>
                <c:ptCount val="6"/>
                <c:pt idx="0">
                  <c:v>0.0759889967932643</c:v>
                </c:pt>
                <c:pt idx="1">
                  <c:v>0.136780194227876</c:v>
                </c:pt>
                <c:pt idx="2">
                  <c:v>0.103345035638839</c:v>
                </c:pt>
                <c:pt idx="3">
                  <c:v>0.0334351585890363</c:v>
                </c:pt>
                <c:pt idx="4">
                  <c:v>0.364747184607669</c:v>
                </c:pt>
                <c:pt idx="5">
                  <c:v>0.285718627942674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Dissections!$U$209:$Z$209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Dissections!$U$213:$Z$213</c:f>
              <c:numCache>
                <c:formatCode>General</c:formatCode>
                <c:ptCount val="6"/>
                <c:pt idx="0">
                  <c:v>0.156252959336351</c:v>
                </c:pt>
                <c:pt idx="1">
                  <c:v>0.191291501732987</c:v>
                </c:pt>
                <c:pt idx="2">
                  <c:v>0.105115627189909</c:v>
                </c:pt>
                <c:pt idx="3">
                  <c:v>0.0520843197787837</c:v>
                </c:pt>
                <c:pt idx="4">
                  <c:v>0.276520388643724</c:v>
                </c:pt>
                <c:pt idx="5">
                  <c:v>0.218754143070891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Dissections!$U$209:$Z$209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Dissections!$U$214:$Z$214</c:f>
              <c:numCache>
                <c:formatCode>General</c:formatCode>
                <c:ptCount val="6"/>
                <c:pt idx="0">
                  <c:v>0.0537190082644628</c:v>
                </c:pt>
                <c:pt idx="1">
                  <c:v>0.301652892561983</c:v>
                </c:pt>
                <c:pt idx="2">
                  <c:v>0.140495867768595</c:v>
                </c:pt>
                <c:pt idx="3">
                  <c:v>0.0537190082644628</c:v>
                </c:pt>
                <c:pt idx="4">
                  <c:v>0.260330578512397</c:v>
                </c:pt>
                <c:pt idx="5">
                  <c:v>0.190082644628099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289000"/>
        <c:axId val="2095292264"/>
      </c:barChart>
      <c:catAx>
        <c:axId val="209528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292264"/>
        <c:crosses val="autoZero"/>
        <c:auto val="1"/>
        <c:lblAlgn val="ctr"/>
        <c:lblOffset val="100"/>
        <c:noMultiLvlLbl val="0"/>
      </c:catAx>
      <c:valAx>
        <c:axId val="2095292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289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4287026621672"/>
          <c:y val="0.289593116471301"/>
          <c:w val="0.109523997000375"/>
          <c:h val="0.40724053158513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etc'!$P$32</c:f>
              <c:strCache>
                <c:ptCount val="1"/>
                <c:pt idx="0">
                  <c:v>africana light</c:v>
                </c:pt>
              </c:strCache>
            </c:strRef>
          </c:tx>
          <c:invertIfNegative val="0"/>
          <c:val>
            <c:numRef>
              <c:f>'funestus age by period etc'!$P$33:$P$35</c:f>
              <c:numCache>
                <c:formatCode>General</c:formatCode>
                <c:ptCount val="3"/>
                <c:pt idx="0">
                  <c:v>10.48901098901099</c:v>
                </c:pt>
                <c:pt idx="1">
                  <c:v>7.072398190045248</c:v>
                </c:pt>
                <c:pt idx="2">
                  <c:v>9.916666666666667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etc'!$Q$32</c:f>
              <c:strCache>
                <c:ptCount val="1"/>
                <c:pt idx="0">
                  <c:v>africana tent</c:v>
                </c:pt>
              </c:strCache>
            </c:strRef>
          </c:tx>
          <c:invertIfNegative val="0"/>
          <c:val>
            <c:numRef>
              <c:f>'funestus age by period etc'!$Q$33:$Q$35</c:f>
              <c:numCache>
                <c:formatCode>General</c:formatCode>
                <c:ptCount val="3"/>
                <c:pt idx="0">
                  <c:v>31.81868131868132</c:v>
                </c:pt>
                <c:pt idx="1">
                  <c:v>38.5625</c:v>
                </c:pt>
                <c:pt idx="2">
                  <c:v>26.53296703296703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187304"/>
        <c:axId val="2095184312"/>
      </c:barChart>
      <c:catAx>
        <c:axId val="2095187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184312"/>
        <c:crosses val="autoZero"/>
        <c:auto val="1"/>
        <c:lblAlgn val="ctr"/>
        <c:lblOffset val="100"/>
        <c:noMultiLvlLbl val="0"/>
      </c:catAx>
      <c:valAx>
        <c:axId val="2095184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5187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etc'!$N$37</c:f>
              <c:strCache>
                <c:ptCount val="1"/>
                <c:pt idx="0">
                  <c:v>uniformis light</c:v>
                </c:pt>
              </c:strCache>
            </c:strRef>
          </c:tx>
          <c:invertIfNegative val="0"/>
          <c:val>
            <c:numRef>
              <c:f>'funestus age by period etc'!$N$38:$N$40</c:f>
              <c:numCache>
                <c:formatCode>General</c:formatCode>
                <c:ptCount val="3"/>
                <c:pt idx="0">
                  <c:v>1.659340659340659</c:v>
                </c:pt>
                <c:pt idx="1">
                  <c:v>1.289592760180996</c:v>
                </c:pt>
                <c:pt idx="2">
                  <c:v>2.55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etc'!$O$37</c:f>
              <c:strCache>
                <c:ptCount val="1"/>
                <c:pt idx="0">
                  <c:v>uniformis tent</c:v>
                </c:pt>
              </c:strCache>
            </c:strRef>
          </c:tx>
          <c:invertIfNegative val="0"/>
          <c:val>
            <c:numRef>
              <c:f>'funestus age by period etc'!$O$38:$O$40</c:f>
              <c:numCache>
                <c:formatCode>General</c:formatCode>
                <c:ptCount val="3"/>
                <c:pt idx="0">
                  <c:v>6.76923076923077</c:v>
                </c:pt>
                <c:pt idx="1">
                  <c:v>9.8375</c:v>
                </c:pt>
                <c:pt idx="2">
                  <c:v>13.94505494505495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157336"/>
        <c:axId val="2095154344"/>
      </c:barChart>
      <c:catAx>
        <c:axId val="2095157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154344"/>
        <c:crosses val="autoZero"/>
        <c:auto val="1"/>
        <c:lblAlgn val="ctr"/>
        <c:lblOffset val="100"/>
        <c:noMultiLvlLbl val="0"/>
      </c:catAx>
      <c:valAx>
        <c:axId val="2095154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5157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etc'!$S$3</c:f>
              <c:strCache>
                <c:ptCount val="1"/>
                <c:pt idx="0">
                  <c:v>Af light</c:v>
                </c:pt>
              </c:strCache>
            </c:strRef>
          </c:tx>
          <c:invertIfNegative val="0"/>
          <c:val>
            <c:numRef>
              <c:f>'funestus age by period etc'!$S$4:$S$6</c:f>
              <c:numCache>
                <c:formatCode>General</c:formatCode>
                <c:ptCount val="3"/>
                <c:pt idx="0">
                  <c:v>63.54395604395604</c:v>
                </c:pt>
                <c:pt idx="1">
                  <c:v>48.8868778280543</c:v>
                </c:pt>
                <c:pt idx="2">
                  <c:v>27.93333333333333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etc'!$T$3</c:f>
              <c:strCache>
                <c:ptCount val="1"/>
                <c:pt idx="0">
                  <c:v>Af tent</c:v>
                </c:pt>
              </c:strCache>
            </c:strRef>
          </c:tx>
          <c:invertIfNegative val="0"/>
          <c:val>
            <c:numRef>
              <c:f>'funestus age by period etc'!$T$4:$T$6</c:f>
              <c:numCache>
                <c:formatCode>General</c:formatCode>
                <c:ptCount val="3"/>
                <c:pt idx="0">
                  <c:v>19.11538461538461</c:v>
                </c:pt>
                <c:pt idx="1">
                  <c:v>21.1125</c:v>
                </c:pt>
                <c:pt idx="2">
                  <c:v>14.63736263736264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125960"/>
        <c:axId val="2095120424"/>
      </c:barChart>
      <c:catAx>
        <c:axId val="2095125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 of the night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95120424"/>
        <c:crosses val="autoZero"/>
        <c:auto val="1"/>
        <c:lblAlgn val="ctr"/>
        <c:lblOffset val="100"/>
        <c:noMultiLvlLbl val="0"/>
      </c:catAx>
      <c:valAx>
        <c:axId val="2095120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number collected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5125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7432852143482"/>
          <c:y val="0.0601851851851852"/>
          <c:w val="0.882567147856518"/>
          <c:h val="0.822469378827647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63500" cap="rnd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'funestus age by period etc'!$AB$46:$AB$48</c:f>
                <c:numCache>
                  <c:formatCode>General</c:formatCode>
                  <c:ptCount val="3"/>
                  <c:pt idx="0">
                    <c:v>0.264628451081914</c:v>
                  </c:pt>
                  <c:pt idx="1">
                    <c:v>0.251954266961101</c:v>
                  </c:pt>
                  <c:pt idx="2">
                    <c:v>0.225432166011167</c:v>
                  </c:pt>
                </c:numCache>
              </c:numRef>
            </c:plus>
            <c:minus>
              <c:numRef>
                <c:f>'funestus age by period etc'!$AB$46:$AB$48</c:f>
                <c:numCache>
                  <c:formatCode>General</c:formatCode>
                  <c:ptCount val="3"/>
                  <c:pt idx="0">
                    <c:v>0.264628451081914</c:v>
                  </c:pt>
                  <c:pt idx="1">
                    <c:v>0.251954266961101</c:v>
                  </c:pt>
                  <c:pt idx="2">
                    <c:v>0.225432166011167</c:v>
                  </c:pt>
                </c:numCache>
              </c:numRef>
            </c:minus>
          </c:errBars>
          <c:val>
            <c:numRef>
              <c:f>'funestus age by period etc'!$AB$38:$AB$40</c:f>
              <c:numCache>
                <c:formatCode>0.00</c:formatCode>
                <c:ptCount val="3"/>
                <c:pt idx="0">
                  <c:v>0.623376623376623</c:v>
                </c:pt>
                <c:pt idx="1">
                  <c:v>0.527173913043478</c:v>
                </c:pt>
                <c:pt idx="2">
                  <c:v>0.454545454545454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96648"/>
        <c:axId val="2095093624"/>
      </c:barChart>
      <c:catAx>
        <c:axId val="2095096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093624"/>
        <c:crosses val="autoZero"/>
        <c:auto val="1"/>
        <c:lblAlgn val="ctr"/>
        <c:lblOffset val="100"/>
        <c:noMultiLvlLbl val="0"/>
      </c:catAx>
      <c:valAx>
        <c:axId val="2095093624"/>
        <c:scaling>
          <c:orientation val="minMax"/>
        </c:scaling>
        <c:delete val="0"/>
        <c:axPos val="l"/>
        <c:numFmt formatCode="0.00" sourceLinked="1"/>
        <c:majorTickMark val="in"/>
        <c:minorTickMark val="none"/>
        <c:tickLblPos val="nextTo"/>
        <c:crossAx val="2095096648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881358659151"/>
          <c:y val="0.0710228257929379"/>
          <c:w val="0.768200670873501"/>
          <c:h val="0.74431921430999"/>
        </c:manualLayout>
      </c:layout>
      <c:barChart>
        <c:barDir val="col"/>
        <c:grouping val="clustered"/>
        <c:varyColors val="0"/>
        <c:ser>
          <c:idx val="0"/>
          <c:order val="0"/>
          <c:tx>
            <c:v>Biting (%)</c:v>
          </c:tx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(Sheet3!$F$257:$G$258,Sheet3!$N$257:$O$258)</c:f>
              <c:multiLvlStrCache>
                <c:ptCount val="4"/>
                <c:lvl>
                  <c:pt idx="0">
                    <c:v>In</c:v>
                  </c:pt>
                  <c:pt idx="1">
                    <c:v>Out</c:v>
                  </c:pt>
                  <c:pt idx="2">
                    <c:v>In</c:v>
                  </c:pt>
                  <c:pt idx="3">
                    <c:v>Out</c:v>
                  </c:pt>
                </c:lvl>
                <c:lvl>
                  <c:pt idx="0">
                    <c:v>An.funestus</c:v>
                  </c:pt>
                  <c:pt idx="2">
                    <c:v>An.gambiae</c:v>
                  </c:pt>
                </c:lvl>
              </c:multiLvlStrCache>
            </c:multiLvlStrRef>
          </c:cat>
          <c:val>
            <c:numRef>
              <c:f>(Sheet3!$F$260:$G$260,Sheet3!$N$260:$O$260)</c:f>
              <c:numCache>
                <c:formatCode>General</c:formatCode>
                <c:ptCount val="4"/>
                <c:pt idx="0">
                  <c:v>80.51921915878447</c:v>
                </c:pt>
                <c:pt idx="1">
                  <c:v>19.48078084121554</c:v>
                </c:pt>
                <c:pt idx="2">
                  <c:v>55.55555555555556</c:v>
                </c:pt>
                <c:pt idx="3">
                  <c:v>44.44444444444444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524328"/>
        <c:axId val="2122527784"/>
      </c:barChart>
      <c:catAx>
        <c:axId val="212252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527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2527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524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371320139037"/>
          <c:y val="0.423791821561338"/>
          <c:w val="0.110360537703057"/>
          <c:h val="0.05576208178438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87125497843073"/>
          <c:y val="0.0708215297450425"/>
          <c:w val="0.673820448527663"/>
          <c:h val="0.694050991501416"/>
        </c:manualLayout>
      </c:layout>
      <c:barChart>
        <c:barDir val="col"/>
        <c:grouping val="clustered"/>
        <c:varyColors val="0"/>
        <c:ser>
          <c:idx val="0"/>
          <c:order val="0"/>
          <c:tx>
            <c:v>Exophagy (%)</c:v>
          </c:tx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(Sheet3!$F$257,Sheet3!$H$257,Sheet3!$J$257,Sheet3!$L$257,Sheet3!$N$257,Sheet3!$P$257)</c:f>
              <c:strCache>
                <c:ptCount val="6"/>
                <c:pt idx="0">
                  <c:v>An.funestus</c:v>
                </c:pt>
                <c:pt idx="1">
                  <c:v>An.tenebrous</c:v>
                </c:pt>
                <c:pt idx="2">
                  <c:v>An.marshalii</c:v>
                </c:pt>
                <c:pt idx="3">
                  <c:v>An.letabensis</c:v>
                </c:pt>
                <c:pt idx="4">
                  <c:v>An.gambiae</c:v>
                </c:pt>
                <c:pt idx="5">
                  <c:v>An.ruphipes</c:v>
                </c:pt>
              </c:strCache>
            </c:strRef>
          </c:cat>
          <c:val>
            <c:numRef>
              <c:f>(Sheet3!$G$260,Sheet3!$I$260,Sheet3!$K$260,Sheet3!$M$260,Sheet3!$O$260,Sheet3!$Q$260)</c:f>
              <c:numCache>
                <c:formatCode>General</c:formatCode>
                <c:ptCount val="6"/>
                <c:pt idx="0">
                  <c:v>19.48078084121554</c:v>
                </c:pt>
                <c:pt idx="1">
                  <c:v>52.5</c:v>
                </c:pt>
                <c:pt idx="2">
                  <c:v>12.0</c:v>
                </c:pt>
                <c:pt idx="3">
                  <c:v>21.53846153846154</c:v>
                </c:pt>
                <c:pt idx="4">
                  <c:v>44.44444444444444</c:v>
                </c:pt>
                <c:pt idx="5">
                  <c:v>14.28571428571428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560280"/>
        <c:axId val="2122563704"/>
      </c:barChart>
      <c:catAx>
        <c:axId val="212256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563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2563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560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46808847386"/>
          <c:y val="0.400000291630213"/>
          <c:w val="0.163316978593756"/>
          <c:h val="0.0555555555555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1488083919478"/>
          <c:y val="0.0708215297450425"/>
          <c:w val="0.696673855524033"/>
          <c:h val="0.694050991501416"/>
        </c:manualLayout>
      </c:layout>
      <c:barChart>
        <c:barDir val="col"/>
        <c:grouping val="clustered"/>
        <c:varyColors val="0"/>
        <c:ser>
          <c:idx val="0"/>
          <c:order val="0"/>
          <c:tx>
            <c:v>Endophagy (%)</c:v>
          </c:tx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(Sheet3!$F$257,Sheet3!$H$257,Sheet3!$J$257,Sheet3!$L$257,Sheet3!$N$257,Sheet3!$P$257)</c:f>
              <c:strCache>
                <c:ptCount val="6"/>
                <c:pt idx="0">
                  <c:v>An.funestus</c:v>
                </c:pt>
                <c:pt idx="1">
                  <c:v>An.tenebrous</c:v>
                </c:pt>
                <c:pt idx="2">
                  <c:v>An.marshalii</c:v>
                </c:pt>
                <c:pt idx="3">
                  <c:v>An.letabensis</c:v>
                </c:pt>
                <c:pt idx="4">
                  <c:v>An.gambiae</c:v>
                </c:pt>
                <c:pt idx="5">
                  <c:v>An.ruphipes</c:v>
                </c:pt>
              </c:strCache>
            </c:strRef>
          </c:cat>
          <c:val>
            <c:numRef>
              <c:f>(Sheet3!$F$260,Sheet3!$H$260,Sheet3!$J$260,Sheet3!$L$260,Sheet3!$N$260,Sheet3!$P$260)</c:f>
              <c:numCache>
                <c:formatCode>General</c:formatCode>
                <c:ptCount val="6"/>
                <c:pt idx="0">
                  <c:v>80.51921915878447</c:v>
                </c:pt>
                <c:pt idx="1">
                  <c:v>47.5</c:v>
                </c:pt>
                <c:pt idx="2">
                  <c:v>88.0</c:v>
                </c:pt>
                <c:pt idx="3">
                  <c:v>78.46153846153846</c:v>
                </c:pt>
                <c:pt idx="4">
                  <c:v>55.55555555555556</c:v>
                </c:pt>
                <c:pt idx="5">
                  <c:v>85.7142857142857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593576"/>
        <c:axId val="2122597000"/>
      </c:barChart>
      <c:catAx>
        <c:axId val="212259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597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2597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593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093764141551"/>
          <c:y val="0.400000291630213"/>
          <c:w val="0.160919902253598"/>
          <c:h val="0.0555555555555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5382338703437"/>
          <c:y val="0.208145141289716"/>
          <c:w val="0.641278795298815"/>
          <c:h val="0.6244354238691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'casa 23 diss'!$J$50</c:f>
              <c:strCache>
                <c:ptCount val="1"/>
                <c:pt idx="0">
                  <c:v>parous rate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yVal>
            <c:numRef>
              <c:f>'casa 23 diss'!$J$51:$J$79</c:f>
              <c:numCache>
                <c:formatCode>General</c:formatCode>
                <c:ptCount val="29"/>
                <c:pt idx="0">
                  <c:v>0.418604651162791</c:v>
                </c:pt>
                <c:pt idx="1">
                  <c:v>0.470588235294118</c:v>
                </c:pt>
                <c:pt idx="2">
                  <c:v>0.549295774647887</c:v>
                </c:pt>
                <c:pt idx="3">
                  <c:v>0.375</c:v>
                </c:pt>
                <c:pt idx="4">
                  <c:v>0.453333333333333</c:v>
                </c:pt>
                <c:pt idx="5">
                  <c:v>0.416666666666667</c:v>
                </c:pt>
                <c:pt idx="6">
                  <c:v>0.551020408163265</c:v>
                </c:pt>
                <c:pt idx="7">
                  <c:v>0.386666666666667</c:v>
                </c:pt>
                <c:pt idx="8">
                  <c:v>0.523809523809524</c:v>
                </c:pt>
                <c:pt idx="9">
                  <c:v>0.357142857142857</c:v>
                </c:pt>
                <c:pt idx="10">
                  <c:v>0.405405405405405</c:v>
                </c:pt>
                <c:pt idx="11">
                  <c:v>0.338461538461538</c:v>
                </c:pt>
                <c:pt idx="12">
                  <c:v>0.25</c:v>
                </c:pt>
                <c:pt idx="13">
                  <c:v>0.235294117647059</c:v>
                </c:pt>
                <c:pt idx="14">
                  <c:v>0.555555555555556</c:v>
                </c:pt>
                <c:pt idx="15">
                  <c:v>0.628318584070796</c:v>
                </c:pt>
                <c:pt idx="16">
                  <c:v>0.628571428571428</c:v>
                </c:pt>
                <c:pt idx="17">
                  <c:v>0.529411764705882</c:v>
                </c:pt>
                <c:pt idx="18">
                  <c:v>0.56</c:v>
                </c:pt>
                <c:pt idx="19">
                  <c:v>0.282051282051282</c:v>
                </c:pt>
                <c:pt idx="20">
                  <c:v>0.511111111111111</c:v>
                </c:pt>
                <c:pt idx="21">
                  <c:v>0.464788732394366</c:v>
                </c:pt>
                <c:pt idx="22">
                  <c:v>0.244897959183673</c:v>
                </c:pt>
                <c:pt idx="23">
                  <c:v>0.461538461538462</c:v>
                </c:pt>
                <c:pt idx="24">
                  <c:v>0.3</c:v>
                </c:pt>
                <c:pt idx="25">
                  <c:v>0.428571428571429</c:v>
                </c:pt>
                <c:pt idx="26">
                  <c:v>0.514285714285714</c:v>
                </c:pt>
                <c:pt idx="27">
                  <c:v>0.364864864864865</c:v>
                </c:pt>
                <c:pt idx="28">
                  <c:v>0.625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635512"/>
        <c:axId val="2122640728"/>
      </c:scatterChart>
      <c:valAx>
        <c:axId val="2122635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2640728"/>
        <c:crosses val="autoZero"/>
        <c:crossBetween val="midCat"/>
      </c:valAx>
      <c:valAx>
        <c:axId val="21226407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226355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3785138037107"/>
          <c:y val="0.515837816653009"/>
          <c:w val="0.18918957611871"/>
          <c:h val="0.08144796380090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792344929916"/>
          <c:y val="0.116466148936932"/>
          <c:w val="0.89196796546048"/>
          <c:h val="0.77911837564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'casa 23 diss'!$K$50</c:f>
              <c:strCache>
                <c:ptCount val="1"/>
                <c:pt idx="0">
                  <c:v>prop with sacs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'casa 23 diss'!$A$51:$A$79</c:f>
              <c:numCache>
                <c:formatCode>[$-409]d\-mmm;@</c:formatCode>
                <c:ptCount val="29"/>
                <c:pt idx="0">
                  <c:v>38244.0</c:v>
                </c:pt>
                <c:pt idx="1">
                  <c:v>38245.0</c:v>
                </c:pt>
                <c:pt idx="2">
                  <c:v>38246.0</c:v>
                </c:pt>
                <c:pt idx="3">
                  <c:v>38247.0</c:v>
                </c:pt>
                <c:pt idx="4">
                  <c:v>38248.0</c:v>
                </c:pt>
                <c:pt idx="5">
                  <c:v>38249.0</c:v>
                </c:pt>
                <c:pt idx="6">
                  <c:v>38250.0</c:v>
                </c:pt>
                <c:pt idx="7">
                  <c:v>38251.0</c:v>
                </c:pt>
                <c:pt idx="8">
                  <c:v>38252.0</c:v>
                </c:pt>
                <c:pt idx="9">
                  <c:v>38253.0</c:v>
                </c:pt>
                <c:pt idx="10">
                  <c:v>38254.0</c:v>
                </c:pt>
                <c:pt idx="11">
                  <c:v>38255.0</c:v>
                </c:pt>
                <c:pt idx="12">
                  <c:v>38256.0</c:v>
                </c:pt>
                <c:pt idx="13">
                  <c:v>38257.0</c:v>
                </c:pt>
                <c:pt idx="14">
                  <c:v>38260.0</c:v>
                </c:pt>
                <c:pt idx="15">
                  <c:v>38261.0</c:v>
                </c:pt>
                <c:pt idx="16">
                  <c:v>38262.0</c:v>
                </c:pt>
                <c:pt idx="17">
                  <c:v>38263.0</c:v>
                </c:pt>
                <c:pt idx="18">
                  <c:v>38264.0</c:v>
                </c:pt>
                <c:pt idx="19">
                  <c:v>38265.0</c:v>
                </c:pt>
                <c:pt idx="20">
                  <c:v>38266.0</c:v>
                </c:pt>
                <c:pt idx="21">
                  <c:v>38267.0</c:v>
                </c:pt>
                <c:pt idx="22">
                  <c:v>38268.0</c:v>
                </c:pt>
                <c:pt idx="23">
                  <c:v>38269.0</c:v>
                </c:pt>
                <c:pt idx="24">
                  <c:v>38270.0</c:v>
                </c:pt>
                <c:pt idx="25">
                  <c:v>38271.0</c:v>
                </c:pt>
                <c:pt idx="26">
                  <c:v>38272.0</c:v>
                </c:pt>
                <c:pt idx="27">
                  <c:v>38273.0</c:v>
                </c:pt>
                <c:pt idx="28">
                  <c:v>38274.0</c:v>
                </c:pt>
              </c:numCache>
            </c:numRef>
          </c:xVal>
          <c:yVal>
            <c:numRef>
              <c:f>'casa 23 diss'!$K$51:$K$79</c:f>
              <c:numCache>
                <c:formatCode>General</c:formatCode>
                <c:ptCount val="29"/>
                <c:pt idx="0">
                  <c:v>0.722222222222222</c:v>
                </c:pt>
                <c:pt idx="1">
                  <c:v>0.458333333333333</c:v>
                </c:pt>
                <c:pt idx="2">
                  <c:v>0.435897435897436</c:v>
                </c:pt>
                <c:pt idx="3">
                  <c:v>0.555555555555556</c:v>
                </c:pt>
                <c:pt idx="4">
                  <c:v>0.794117647058823</c:v>
                </c:pt>
                <c:pt idx="5">
                  <c:v>0.733333333333333</c:v>
                </c:pt>
                <c:pt idx="6">
                  <c:v>0.703703703703704</c:v>
                </c:pt>
                <c:pt idx="7">
                  <c:v>0.793103448275862</c:v>
                </c:pt>
                <c:pt idx="8">
                  <c:v>0.545454545454545</c:v>
                </c:pt>
                <c:pt idx="9">
                  <c:v>0.533333333333333</c:v>
                </c:pt>
                <c:pt idx="10">
                  <c:v>0.366666666666667</c:v>
                </c:pt>
                <c:pt idx="11">
                  <c:v>0.272727272727273</c:v>
                </c:pt>
                <c:pt idx="12">
                  <c:v>0.133333333333333</c:v>
                </c:pt>
                <c:pt idx="13">
                  <c:v>0.125</c:v>
                </c:pt>
                <c:pt idx="14">
                  <c:v>0.666666666666667</c:v>
                </c:pt>
                <c:pt idx="15">
                  <c:v>0.619718309859155</c:v>
                </c:pt>
                <c:pt idx="16">
                  <c:v>0.454545454545454</c:v>
                </c:pt>
                <c:pt idx="17">
                  <c:v>0.222222222222222</c:v>
                </c:pt>
                <c:pt idx="18">
                  <c:v>0.571428571428571</c:v>
                </c:pt>
                <c:pt idx="19">
                  <c:v>0.818181818181818</c:v>
                </c:pt>
                <c:pt idx="20">
                  <c:v>0.608695652173913</c:v>
                </c:pt>
                <c:pt idx="21">
                  <c:v>0.545454545454545</c:v>
                </c:pt>
                <c:pt idx="22">
                  <c:v>0.833333333333333</c:v>
                </c:pt>
                <c:pt idx="23">
                  <c:v>0.722222222222222</c:v>
                </c:pt>
                <c:pt idx="24">
                  <c:v>0.333333333333333</c:v>
                </c:pt>
                <c:pt idx="25">
                  <c:v>0.833333333333333</c:v>
                </c:pt>
                <c:pt idx="26">
                  <c:v>0.666666666666667</c:v>
                </c:pt>
                <c:pt idx="27">
                  <c:v>0.555555555555556</c:v>
                </c:pt>
                <c:pt idx="28">
                  <c:v>0.6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678680"/>
        <c:axId val="2122681832"/>
      </c:scatterChart>
      <c:valAx>
        <c:axId val="2122678680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2681832"/>
        <c:crosses val="autoZero"/>
        <c:crossBetween val="midCat"/>
      </c:valAx>
      <c:valAx>
        <c:axId val="21226818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226786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60592288273899"/>
          <c:y val="0.209091025108213"/>
          <c:w val="0.598522887309122"/>
          <c:h val="0.6227276182570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'casa 23 diss'!$L$50</c:f>
              <c:strCache>
                <c:ptCount val="1"/>
                <c:pt idx="0">
                  <c:v>propn virgin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'casa 23 diss'!$A$51:$A$79</c:f>
              <c:numCache>
                <c:formatCode>[$-409]d\-mmm;@</c:formatCode>
                <c:ptCount val="29"/>
                <c:pt idx="0">
                  <c:v>38244.0</c:v>
                </c:pt>
                <c:pt idx="1">
                  <c:v>38245.0</c:v>
                </c:pt>
                <c:pt idx="2">
                  <c:v>38246.0</c:v>
                </c:pt>
                <c:pt idx="3">
                  <c:v>38247.0</c:v>
                </c:pt>
                <c:pt idx="4">
                  <c:v>38248.0</c:v>
                </c:pt>
                <c:pt idx="5">
                  <c:v>38249.0</c:v>
                </c:pt>
                <c:pt idx="6">
                  <c:v>38250.0</c:v>
                </c:pt>
                <c:pt idx="7">
                  <c:v>38251.0</c:v>
                </c:pt>
                <c:pt idx="8">
                  <c:v>38252.0</c:v>
                </c:pt>
                <c:pt idx="9">
                  <c:v>38253.0</c:v>
                </c:pt>
                <c:pt idx="10">
                  <c:v>38254.0</c:v>
                </c:pt>
                <c:pt idx="11">
                  <c:v>38255.0</c:v>
                </c:pt>
                <c:pt idx="12">
                  <c:v>38256.0</c:v>
                </c:pt>
                <c:pt idx="13">
                  <c:v>38257.0</c:v>
                </c:pt>
                <c:pt idx="14">
                  <c:v>38260.0</c:v>
                </c:pt>
                <c:pt idx="15">
                  <c:v>38261.0</c:v>
                </c:pt>
                <c:pt idx="16">
                  <c:v>38262.0</c:v>
                </c:pt>
                <c:pt idx="17">
                  <c:v>38263.0</c:v>
                </c:pt>
                <c:pt idx="18">
                  <c:v>38264.0</c:v>
                </c:pt>
                <c:pt idx="19">
                  <c:v>38265.0</c:v>
                </c:pt>
                <c:pt idx="20">
                  <c:v>38266.0</c:v>
                </c:pt>
                <c:pt idx="21">
                  <c:v>38267.0</c:v>
                </c:pt>
                <c:pt idx="22">
                  <c:v>38268.0</c:v>
                </c:pt>
                <c:pt idx="23">
                  <c:v>38269.0</c:v>
                </c:pt>
                <c:pt idx="24">
                  <c:v>38270.0</c:v>
                </c:pt>
                <c:pt idx="25">
                  <c:v>38271.0</c:v>
                </c:pt>
                <c:pt idx="26">
                  <c:v>38272.0</c:v>
                </c:pt>
                <c:pt idx="27">
                  <c:v>38273.0</c:v>
                </c:pt>
                <c:pt idx="28">
                  <c:v>38274.0</c:v>
                </c:pt>
              </c:numCache>
            </c:numRef>
          </c:xVal>
          <c:yVal>
            <c:numRef>
              <c:f>'casa 23 diss'!$L$51:$L$79</c:f>
              <c:numCache>
                <c:formatCode>General</c:formatCode>
                <c:ptCount val="29"/>
                <c:pt idx="0">
                  <c:v>0.235294117647059</c:v>
                </c:pt>
                <c:pt idx="1">
                  <c:v>0.263157894736842</c:v>
                </c:pt>
                <c:pt idx="2">
                  <c:v>0.161290322580645</c:v>
                </c:pt>
                <c:pt idx="3">
                  <c:v>0.15</c:v>
                </c:pt>
                <c:pt idx="4">
                  <c:v>0.0769230769230769</c:v>
                </c:pt>
                <c:pt idx="5">
                  <c:v>0.135135135135135</c:v>
                </c:pt>
                <c:pt idx="6">
                  <c:v>0.0454545454545454</c:v>
                </c:pt>
                <c:pt idx="7">
                  <c:v>0.142857142857143</c:v>
                </c:pt>
                <c:pt idx="8">
                  <c:v>0.16</c:v>
                </c:pt>
                <c:pt idx="9">
                  <c:v>0.25</c:v>
                </c:pt>
                <c:pt idx="10">
                  <c:v>0.195121951219512</c:v>
                </c:pt>
                <c:pt idx="11">
                  <c:v>0.102564102564103</c:v>
                </c:pt>
                <c:pt idx="12">
                  <c:v>0.0888888888888889</c:v>
                </c:pt>
                <c:pt idx="13">
                  <c:v>0.136363636363636</c:v>
                </c:pt>
                <c:pt idx="14">
                  <c:v>0.272727272727273</c:v>
                </c:pt>
                <c:pt idx="15">
                  <c:v>0.166666666666667</c:v>
                </c:pt>
                <c:pt idx="16">
                  <c:v>0.25</c:v>
                </c:pt>
                <c:pt idx="17">
                  <c:v>0.0769230769230769</c:v>
                </c:pt>
                <c:pt idx="18">
                  <c:v>0.0344827586206896</c:v>
                </c:pt>
                <c:pt idx="19">
                  <c:v>0.166666666666667</c:v>
                </c:pt>
                <c:pt idx="20">
                  <c:v>0.142857142857143</c:v>
                </c:pt>
                <c:pt idx="21">
                  <c:v>0.0294117647058823</c:v>
                </c:pt>
                <c:pt idx="22">
                  <c:v>0.1</c:v>
                </c:pt>
                <c:pt idx="23">
                  <c:v>0.0526315789473684</c:v>
                </c:pt>
                <c:pt idx="24">
                  <c:v>0.0555555555555555</c:v>
                </c:pt>
                <c:pt idx="25">
                  <c:v>0.0</c:v>
                </c:pt>
                <c:pt idx="26">
                  <c:v>0.294117647058824</c:v>
                </c:pt>
                <c:pt idx="27">
                  <c:v>0.186046511627907</c:v>
                </c:pt>
                <c:pt idx="28">
                  <c:v>0.166666666666667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710328"/>
        <c:axId val="2122716264"/>
      </c:scatterChart>
      <c:valAx>
        <c:axId val="2122710328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2716264"/>
        <c:crosses val="autoZero"/>
        <c:crossBetween val="midCat"/>
      </c:valAx>
      <c:valAx>
        <c:axId val="2122716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2271032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586303867189"/>
          <c:y val="0.51363672154617"/>
          <c:w val="0.194581474729452"/>
          <c:h val="0.08181818181818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28572777990109"/>
          <c:y val="0.0954545984189666"/>
          <c:w val="0.733334399028086"/>
          <c:h val="0.736364044946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25400">
              <a:noFill/>
            </a:ln>
          </c:spPr>
          <c:invertIfNegative val="0"/>
          <c:val>
            <c:numRef>
              <c:f>Dissections!$P$263:$P$266</c:f>
              <c:numCache>
                <c:formatCode>General</c:formatCode>
                <c:ptCount val="2"/>
                <c:pt idx="0">
                  <c:v>0.0325198738437217</c:v>
                </c:pt>
                <c:pt idx="1">
                  <c:v>0.0935782108945527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25400">
              <a:noFill/>
            </a:ln>
          </c:spPr>
          <c:invertIfNegative val="0"/>
          <c:val>
            <c:numRef>
              <c:f>Dissections!$Q$263:$Q$266</c:f>
              <c:numCache>
                <c:formatCode>General</c:formatCode>
                <c:ptCount val="2"/>
                <c:pt idx="0">
                  <c:v>0.154536153608223</c:v>
                </c:pt>
                <c:pt idx="1">
                  <c:v>0.343083266059278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25400">
              <a:noFill/>
            </a:ln>
          </c:spPr>
          <c:invertIfNegative val="0"/>
          <c:val>
            <c:numRef>
              <c:f>Dissections!$R$263:$R$266</c:f>
              <c:numCache>
                <c:formatCode>General</c:formatCode>
                <c:ptCount val="2"/>
                <c:pt idx="0">
                  <c:v>0.154669659309313</c:v>
                </c:pt>
                <c:pt idx="1">
                  <c:v>0.0897724214815669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25400">
              <a:noFill/>
            </a:ln>
          </c:spPr>
          <c:invertIfNegative val="0"/>
          <c:val>
            <c:numRef>
              <c:f>Dissections!$S$263:$S$266</c:f>
              <c:numCache>
                <c:formatCode>General</c:formatCode>
                <c:ptCount val="2"/>
                <c:pt idx="0">
                  <c:v>0.0407165951551971</c:v>
                </c:pt>
                <c:pt idx="1">
                  <c:v>0.0376398339291892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25400">
              <a:noFill/>
            </a:ln>
          </c:spPr>
          <c:invertIfNegative val="0"/>
          <c:val>
            <c:numRef>
              <c:f>Dissections!$T$263:$T$266</c:f>
              <c:numCache>
                <c:formatCode>General</c:formatCode>
                <c:ptCount val="2"/>
                <c:pt idx="0">
                  <c:v>0.340924652554717</c:v>
                </c:pt>
                <c:pt idx="1">
                  <c:v>0.274112943528236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25400">
              <a:noFill/>
            </a:ln>
          </c:spPr>
          <c:invertIfNegative val="0"/>
          <c:val>
            <c:numRef>
              <c:f>Dissections!$U$263:$U$266</c:f>
              <c:numCache>
                <c:formatCode>General</c:formatCode>
                <c:ptCount val="2"/>
                <c:pt idx="0">
                  <c:v>0.276552433372724</c:v>
                </c:pt>
                <c:pt idx="1">
                  <c:v>0.161923845769423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334552"/>
        <c:axId val="2095337880"/>
      </c:barChart>
      <c:catAx>
        <c:axId val="20953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337880"/>
        <c:crosses val="autoZero"/>
        <c:auto val="1"/>
        <c:lblAlgn val="ctr"/>
        <c:lblOffset val="100"/>
        <c:noMultiLvlLbl val="0"/>
      </c:catAx>
      <c:valAx>
        <c:axId val="20953378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334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4287026621672"/>
          <c:y val="0.245454545454545"/>
          <c:w val="0.109523997000375"/>
          <c:h val="0.49090944881889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5382338703437"/>
          <c:y val="0.209091025108213"/>
          <c:w val="0.567568588942629"/>
          <c:h val="0.6227276182570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'casa 23 diss'!$M$50</c:f>
              <c:strCache>
                <c:ptCount val="1"/>
                <c:pt idx="0">
                  <c:v>propn with plug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'casa 23 diss'!$A$51:$A$79</c:f>
              <c:numCache>
                <c:formatCode>[$-409]d\-mmm;@</c:formatCode>
                <c:ptCount val="29"/>
                <c:pt idx="0">
                  <c:v>38244.0</c:v>
                </c:pt>
                <c:pt idx="1">
                  <c:v>38245.0</c:v>
                </c:pt>
                <c:pt idx="2">
                  <c:v>38246.0</c:v>
                </c:pt>
                <c:pt idx="3">
                  <c:v>38247.0</c:v>
                </c:pt>
                <c:pt idx="4">
                  <c:v>38248.0</c:v>
                </c:pt>
                <c:pt idx="5">
                  <c:v>38249.0</c:v>
                </c:pt>
                <c:pt idx="6">
                  <c:v>38250.0</c:v>
                </c:pt>
                <c:pt idx="7">
                  <c:v>38251.0</c:v>
                </c:pt>
                <c:pt idx="8">
                  <c:v>38252.0</c:v>
                </c:pt>
                <c:pt idx="9">
                  <c:v>38253.0</c:v>
                </c:pt>
                <c:pt idx="10">
                  <c:v>38254.0</c:v>
                </c:pt>
                <c:pt idx="11">
                  <c:v>38255.0</c:v>
                </c:pt>
                <c:pt idx="12">
                  <c:v>38256.0</c:v>
                </c:pt>
                <c:pt idx="13">
                  <c:v>38257.0</c:v>
                </c:pt>
                <c:pt idx="14">
                  <c:v>38260.0</c:v>
                </c:pt>
                <c:pt idx="15">
                  <c:v>38261.0</c:v>
                </c:pt>
                <c:pt idx="16">
                  <c:v>38262.0</c:v>
                </c:pt>
                <c:pt idx="17">
                  <c:v>38263.0</c:v>
                </c:pt>
                <c:pt idx="18">
                  <c:v>38264.0</c:v>
                </c:pt>
                <c:pt idx="19">
                  <c:v>38265.0</c:v>
                </c:pt>
                <c:pt idx="20">
                  <c:v>38266.0</c:v>
                </c:pt>
                <c:pt idx="21">
                  <c:v>38267.0</c:v>
                </c:pt>
                <c:pt idx="22">
                  <c:v>38268.0</c:v>
                </c:pt>
                <c:pt idx="23">
                  <c:v>38269.0</c:v>
                </c:pt>
                <c:pt idx="24">
                  <c:v>38270.0</c:v>
                </c:pt>
                <c:pt idx="25">
                  <c:v>38271.0</c:v>
                </c:pt>
                <c:pt idx="26">
                  <c:v>38272.0</c:v>
                </c:pt>
                <c:pt idx="27">
                  <c:v>38273.0</c:v>
                </c:pt>
                <c:pt idx="28">
                  <c:v>38274.0</c:v>
                </c:pt>
              </c:numCache>
            </c:numRef>
          </c:xVal>
          <c:yVal>
            <c:numRef>
              <c:f>'casa 23 diss'!$M$51:$M$79</c:f>
              <c:numCache>
                <c:formatCode>General</c:formatCode>
                <c:ptCount val="29"/>
                <c:pt idx="0">
                  <c:v>0.352941176470588</c:v>
                </c:pt>
                <c:pt idx="1">
                  <c:v>0.368421052631579</c:v>
                </c:pt>
                <c:pt idx="2">
                  <c:v>0.645161290322581</c:v>
                </c:pt>
                <c:pt idx="3">
                  <c:v>0.6</c:v>
                </c:pt>
                <c:pt idx="4">
                  <c:v>0.615384615384615</c:v>
                </c:pt>
                <c:pt idx="5">
                  <c:v>0.702702702702703</c:v>
                </c:pt>
                <c:pt idx="6">
                  <c:v>0.772727272727273</c:v>
                </c:pt>
                <c:pt idx="7">
                  <c:v>0.476190476190476</c:v>
                </c:pt>
                <c:pt idx="8">
                  <c:v>0.48</c:v>
                </c:pt>
                <c:pt idx="9">
                  <c:v>0.416666666666667</c:v>
                </c:pt>
                <c:pt idx="10">
                  <c:v>0.560975609756098</c:v>
                </c:pt>
                <c:pt idx="11">
                  <c:v>0.58974358974359</c:v>
                </c:pt>
                <c:pt idx="12">
                  <c:v>0.511111111111111</c:v>
                </c:pt>
                <c:pt idx="13">
                  <c:v>0.681818181818182</c:v>
                </c:pt>
                <c:pt idx="14">
                  <c:v>0.545454545454545</c:v>
                </c:pt>
                <c:pt idx="15">
                  <c:v>0.761904761904762</c:v>
                </c:pt>
                <c:pt idx="16">
                  <c:v>0.666666666666667</c:v>
                </c:pt>
                <c:pt idx="17">
                  <c:v>0.923076923076923</c:v>
                </c:pt>
                <c:pt idx="18">
                  <c:v>0.827586206896552</c:v>
                </c:pt>
                <c:pt idx="19">
                  <c:v>0.458333333333333</c:v>
                </c:pt>
                <c:pt idx="20">
                  <c:v>0.714285714285714</c:v>
                </c:pt>
                <c:pt idx="21">
                  <c:v>0.705882352941176</c:v>
                </c:pt>
                <c:pt idx="22">
                  <c:v>0.566666666666667</c:v>
                </c:pt>
                <c:pt idx="23">
                  <c:v>0.578947368421053</c:v>
                </c:pt>
                <c:pt idx="24">
                  <c:v>0.333333333333333</c:v>
                </c:pt>
                <c:pt idx="25">
                  <c:v>0.714285714285714</c:v>
                </c:pt>
                <c:pt idx="26">
                  <c:v>0.470588235294118</c:v>
                </c:pt>
                <c:pt idx="27">
                  <c:v>0.418604651162791</c:v>
                </c:pt>
                <c:pt idx="28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746456"/>
        <c:axId val="2122752392"/>
      </c:scatterChart>
      <c:valAx>
        <c:axId val="2122746456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2752392"/>
        <c:crosses val="autoZero"/>
        <c:crossBetween val="midCat"/>
      </c:valAx>
      <c:valAx>
        <c:axId val="21227523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227464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10209135406"/>
          <c:y val="0.51363672154617"/>
          <c:w val="0.233415620344754"/>
          <c:h val="0.08181818181818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proportions'!$D$2:$D$3</c:f>
              <c:numCache>
                <c:formatCode>General</c:formatCode>
                <c:ptCount val="2"/>
                <c:pt idx="0">
                  <c:v>81.87037037037037</c:v>
                </c:pt>
                <c:pt idx="1">
                  <c:v>29.16666666666667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proportions'!$D$4:$D$5</c:f>
              <c:numCache>
                <c:formatCode>General</c:formatCode>
                <c:ptCount val="2"/>
                <c:pt idx="0">
                  <c:v>36.95555555555556</c:v>
                </c:pt>
                <c:pt idx="1">
                  <c:v>11.36585365853658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proportions'!$D$6:$D$7</c:f>
              <c:numCache>
                <c:formatCode>General</c:formatCode>
                <c:ptCount val="2"/>
                <c:pt idx="0">
                  <c:v>48.8909090909091</c:v>
                </c:pt>
                <c:pt idx="1">
                  <c:v>7.454545454545454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proportions'!$D$8:$D$9</c:f>
              <c:numCache>
                <c:formatCode>General</c:formatCode>
                <c:ptCount val="2"/>
                <c:pt idx="0">
                  <c:v>31.8688524590164</c:v>
                </c:pt>
                <c:pt idx="1">
                  <c:v>17.13636363636364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187415308551547"/>
          <c:y val="0.0"/>
          <c:w val="0.625"/>
          <c:h val="0.805243445692884"/>
        </c:manualLayout>
      </c:layout>
      <c:pieChart>
        <c:varyColors val="1"/>
        <c:ser>
          <c:idx val="0"/>
          <c:order val="0"/>
          <c:val>
            <c:numRef>
              <c:f>'moonlight proportions'!$G$2:$G$3</c:f>
              <c:numCache>
                <c:formatCode>General</c:formatCode>
                <c:ptCount val="2"/>
                <c:pt idx="0">
                  <c:v>10.11111111111111</c:v>
                </c:pt>
                <c:pt idx="1">
                  <c:v>30.35714285714286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proportions'!$G$4:$G$5</c:f>
              <c:numCache>
                <c:formatCode>General</c:formatCode>
                <c:ptCount val="2"/>
                <c:pt idx="0">
                  <c:v>2.633333333333333</c:v>
                </c:pt>
                <c:pt idx="1">
                  <c:v>11.7439024390244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proportions'!$G$6:$G$7</c:f>
              <c:numCache>
                <c:formatCode>General</c:formatCode>
                <c:ptCount val="2"/>
                <c:pt idx="0">
                  <c:v>5.072727272727272</c:v>
                </c:pt>
                <c:pt idx="1">
                  <c:v>18.88636363636364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proportions'!$G$8:$G$9</c:f>
              <c:numCache>
                <c:formatCode>General</c:formatCode>
                <c:ptCount val="2"/>
                <c:pt idx="0">
                  <c:v>6.180327868852459</c:v>
                </c:pt>
                <c:pt idx="1">
                  <c:v>26.70454545454545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proportions'!$M$2:$M$3</c:f>
              <c:numCache>
                <c:formatCode>General</c:formatCode>
                <c:ptCount val="2"/>
                <c:pt idx="0">
                  <c:v>2.722222222222222</c:v>
                </c:pt>
                <c:pt idx="1">
                  <c:v>0.452380952380952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0699C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Dissections!$P$247:$U$247</c:f>
            </c:numRef>
          </c:val>
        </c:ser>
        <c:ser>
          <c:idx val="1"/>
          <c:order val="1"/>
          <c:spPr>
            <a:solidFill>
              <a:srgbClr val="9E413E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Dissections!$P$248:$U$248</c:f>
            </c:numRef>
          </c:val>
        </c:ser>
        <c:ser>
          <c:idx val="2"/>
          <c:order val="2"/>
          <c:spPr>
            <a:solidFill>
              <a:srgbClr val="7F9A48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Dissections!$P$249:$U$249</c:f>
              <c:numCache>
                <c:formatCode>General</c:formatCode>
                <c:ptCount val="6"/>
                <c:pt idx="0">
                  <c:v>0.0991452991452991</c:v>
                </c:pt>
                <c:pt idx="1">
                  <c:v>0.159401709401709</c:v>
                </c:pt>
                <c:pt idx="2">
                  <c:v>0.0923076923076923</c:v>
                </c:pt>
                <c:pt idx="3">
                  <c:v>0.035042735042735</c:v>
                </c:pt>
                <c:pt idx="4">
                  <c:v>0.392307692307692</c:v>
                </c:pt>
                <c:pt idx="5">
                  <c:v>0.221794871794872</c:v>
                </c:pt>
              </c:numCache>
            </c:numRef>
          </c:val>
        </c:ser>
        <c:ser>
          <c:idx val="3"/>
          <c:order val="3"/>
          <c:spPr>
            <a:solidFill>
              <a:srgbClr val="695185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Dissections!$P$250:$U$250</c:f>
            </c:numRef>
          </c:val>
        </c:ser>
        <c:ser>
          <c:idx val="4"/>
          <c:order val="4"/>
          <c:spPr>
            <a:solidFill>
              <a:srgbClr val="3C8DA3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Dissections!$P$251:$U$251</c:f>
            </c:numRef>
          </c:val>
        </c:ser>
        <c:ser>
          <c:idx val="5"/>
          <c:order val="5"/>
          <c:spPr>
            <a:solidFill>
              <a:srgbClr val="CC7B38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Dissections!$P$252:$U$252</c:f>
              <c:numCache>
                <c:formatCode>General</c:formatCode>
                <c:ptCount val="6"/>
                <c:pt idx="0">
                  <c:v>0.0738822930742227</c:v>
                </c:pt>
                <c:pt idx="1">
                  <c:v>0.276651316198698</c:v>
                </c:pt>
                <c:pt idx="2">
                  <c:v>0.0889651984167544</c:v>
                </c:pt>
                <c:pt idx="3">
                  <c:v>0.0319527914502488</c:v>
                </c:pt>
                <c:pt idx="4">
                  <c:v>0.291418522647957</c:v>
                </c:pt>
                <c:pt idx="5">
                  <c:v>0.237157072077183</c:v>
                </c:pt>
              </c:numCache>
            </c:numRef>
          </c:val>
        </c:ser>
        <c:ser>
          <c:idx val="6"/>
          <c:order val="6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Dissections!$P$253:$U$253</c:f>
            </c:numRef>
          </c:val>
        </c:ser>
        <c:ser>
          <c:idx val="7"/>
          <c:order val="7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Dissections!$P$254:$U$254</c:f>
              <c:numCache>
                <c:formatCode>General</c:formatCode>
                <c:ptCount val="6"/>
                <c:pt idx="0">
                  <c:v>0.0689655172413793</c:v>
                </c:pt>
                <c:pt idx="1">
                  <c:v>0.275862068965517</c:v>
                </c:pt>
                <c:pt idx="2">
                  <c:v>0.199233716475096</c:v>
                </c:pt>
                <c:pt idx="3">
                  <c:v>0.0574712643678161</c:v>
                </c:pt>
                <c:pt idx="4">
                  <c:v>0.206896551724138</c:v>
                </c:pt>
                <c:pt idx="5">
                  <c:v>0.191570881226054</c:v>
                </c:pt>
              </c:numCache>
            </c:numRef>
          </c:val>
        </c:ser>
        <c:ser>
          <c:idx val="8"/>
          <c:order val="8"/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Dissections!$P$255:$U$255</c:f>
            </c:numRef>
          </c:val>
        </c:ser>
        <c:ser>
          <c:idx val="9"/>
          <c:order val="9"/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Dissections!$P$256:$U$256</c:f>
            </c:numRef>
          </c:val>
        </c:ser>
        <c:ser>
          <c:idx val="10"/>
          <c:order val="10"/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Dissections!$P$257:$U$257</c:f>
              <c:numCache>
                <c:formatCode>General</c:formatCode>
                <c:ptCount val="6"/>
                <c:pt idx="0">
                  <c:v>0.190413462060019</c:v>
                </c:pt>
                <c:pt idx="1">
                  <c:v>0.161636609428393</c:v>
                </c:pt>
                <c:pt idx="2">
                  <c:v>0.103782042935172</c:v>
                </c:pt>
                <c:pt idx="3">
                  <c:v>0.0481876421134763</c:v>
                </c:pt>
                <c:pt idx="4">
                  <c:v>0.261111761230393</c:v>
                </c:pt>
                <c:pt idx="5">
                  <c:v>0.234808514480167</c:v>
                </c:pt>
              </c:numCache>
            </c:numRef>
          </c:val>
        </c:ser>
        <c:ser>
          <c:idx val="11"/>
          <c:order val="11"/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Dissections!$P$258:$U$258</c:f>
            </c:numRef>
          </c:val>
        </c:ser>
        <c:ser>
          <c:idx val="12"/>
          <c:order val="12"/>
          <c:spPr>
            <a:solidFill>
              <a:srgbClr val="AABAD7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Dissections!$P$259:$U$259</c:f>
            </c:numRef>
          </c:val>
        </c:ser>
        <c:ser>
          <c:idx val="13"/>
          <c:order val="13"/>
          <c:spPr>
            <a:solidFill>
              <a:srgbClr val="D9AAA9"/>
            </a:solidFill>
            <a:ln w="25400">
              <a:noFill/>
            </a:ln>
          </c:spPr>
          <c:invertIfNegative val="0"/>
          <c:cat>
            <c:strRef>
              <c:f>Dissections!$P$246:$U$246</c:f>
              <c:strCache>
                <c:ptCount val="6"/>
                <c:pt idx="0">
                  <c:v>Virgin</c:v>
                </c:pt>
                <c:pt idx="1">
                  <c:v>Plug</c:v>
                </c:pt>
                <c:pt idx="2">
                  <c:v>Null I</c:v>
                </c:pt>
                <c:pt idx="3">
                  <c:v>Null II</c:v>
                </c:pt>
                <c:pt idx="4">
                  <c:v>Sac</c:v>
                </c:pt>
                <c:pt idx="5">
                  <c:v>No-sac</c:v>
                </c:pt>
              </c:strCache>
            </c:strRef>
          </c:cat>
          <c:val>
            <c:numRef>
              <c:f>Dissections!$P$260:$U$260</c:f>
              <c:numCache>
                <c:formatCode>General</c:formatCode>
                <c:ptCount val="6"/>
                <c:pt idx="0">
                  <c:v>0.0601705756929637</c:v>
                </c:pt>
                <c:pt idx="1">
                  <c:v>0.277654584221748</c:v>
                </c:pt>
                <c:pt idx="2">
                  <c:v>0.124776119402985</c:v>
                </c:pt>
                <c:pt idx="3">
                  <c:v>0.0371428571428571</c:v>
                </c:pt>
                <c:pt idx="4">
                  <c:v>0.313560767590618</c:v>
                </c:pt>
                <c:pt idx="5">
                  <c:v>0.186695095948827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419080"/>
        <c:axId val="2095422264"/>
      </c:barChart>
      <c:catAx>
        <c:axId val="209541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422264"/>
        <c:crosses val="autoZero"/>
        <c:auto val="1"/>
        <c:lblAlgn val="ctr"/>
        <c:lblOffset val="100"/>
        <c:noMultiLvlLbl val="0"/>
      </c:catAx>
      <c:valAx>
        <c:axId val="2095422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419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14865822515429"/>
          <c:y val="0.286363636363636"/>
          <c:w val="0.0689190253245371"/>
          <c:h val="0.40909126700071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proportions'!$M$4:$M$5</c:f>
              <c:numCache>
                <c:formatCode>General</c:formatCode>
                <c:ptCount val="2"/>
                <c:pt idx="0">
                  <c:v>0.911111111111111</c:v>
                </c:pt>
                <c:pt idx="1">
                  <c:v>0.268292682926829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proportions'!$M$6:$M$7</c:f>
              <c:numCache>
                <c:formatCode>General</c:formatCode>
                <c:ptCount val="2"/>
                <c:pt idx="0">
                  <c:v>0.2</c:v>
                </c:pt>
                <c:pt idx="1">
                  <c:v>0.272727272727273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proportions'!$M$8:$M$9</c:f>
              <c:numCache>
                <c:formatCode>General</c:formatCode>
                <c:ptCount val="2"/>
                <c:pt idx="0">
                  <c:v>0.0491803278688524</c:v>
                </c:pt>
                <c:pt idx="1">
                  <c:v>0.363636363636364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proportions'!$K$2:$K$3</c:f>
              <c:numCache>
                <c:formatCode>General</c:formatCode>
                <c:ptCount val="2"/>
                <c:pt idx="0">
                  <c:v>0.111111111111111</c:v>
                </c:pt>
                <c:pt idx="1">
                  <c:v>1.166666666666667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proportions'!$K$4:$K$5</c:f>
              <c:numCache>
                <c:formatCode>General</c:formatCode>
                <c:ptCount val="2"/>
                <c:pt idx="0">
                  <c:v>0.155555555555556</c:v>
                </c:pt>
                <c:pt idx="1">
                  <c:v>0.333333333333333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proportions'!$K$6:$K$7</c:f>
              <c:numCache>
                <c:formatCode>General</c:formatCode>
                <c:ptCount val="2"/>
                <c:pt idx="0">
                  <c:v>0.109090909090909</c:v>
                </c:pt>
                <c:pt idx="1">
                  <c:v>0.681818181818182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'moonlight proportions'!$K$8:$K$9</c:f>
              <c:numCache>
                <c:formatCode>General</c:formatCode>
                <c:ptCount val="2"/>
                <c:pt idx="0">
                  <c:v>0.262295081967213</c:v>
                </c:pt>
                <c:pt idx="1">
                  <c:v>0.534883720930233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11456556477962"/>
          <c:y val="0.209091025108213"/>
          <c:w val="0.761337180930794"/>
          <c:h val="0.622727618257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Dissections!$V$246</c:f>
              <c:strCache>
                <c:ptCount val="1"/>
                <c:pt idx="0">
                  <c:v>parity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Dissections!$V$247:$V$266</c:f>
              <c:numCache>
                <c:formatCode>General</c:formatCode>
                <c:ptCount val="7"/>
                <c:pt idx="0">
                  <c:v>0.614102564102564</c:v>
                </c:pt>
                <c:pt idx="1">
                  <c:v>0.52857559472514</c:v>
                </c:pt>
                <c:pt idx="2">
                  <c:v>0.398467432950191</c:v>
                </c:pt>
                <c:pt idx="3">
                  <c:v>0.49592027571056</c:v>
                </c:pt>
                <c:pt idx="4">
                  <c:v>0.500255863539446</c:v>
                </c:pt>
                <c:pt idx="5">
                  <c:v>0.617477085927442</c:v>
                </c:pt>
                <c:pt idx="6">
                  <c:v>0.436036789297659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440056"/>
        <c:axId val="2095443400"/>
      </c:barChart>
      <c:catAx>
        <c:axId val="209544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443400"/>
        <c:crosses val="autoZero"/>
        <c:auto val="1"/>
        <c:lblAlgn val="ctr"/>
        <c:lblOffset val="100"/>
        <c:noMultiLvlLbl val="0"/>
      </c:catAx>
      <c:valAx>
        <c:axId val="20954434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440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8282374607709"/>
          <c:y val="0.51363672154617"/>
          <c:w val="0.0978520286396181"/>
          <c:h val="0.08181818181818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7852114163519"/>
          <c:y val="0.0859729931414046"/>
          <c:w val="0.766110454792429"/>
          <c:h val="0.79185651577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Sheet1!$E$33</c:f>
              <c:strCache>
                <c:ptCount val="1"/>
                <c:pt idx="0">
                  <c:v>Af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Sheet1!$E$34:$E$36</c:f>
              <c:numCache>
                <c:formatCode>General</c:formatCode>
                <c:ptCount val="3"/>
                <c:pt idx="0">
                  <c:v>63.54395604395604</c:v>
                </c:pt>
                <c:pt idx="1">
                  <c:v>48.8868778280543</c:v>
                </c:pt>
                <c:pt idx="2">
                  <c:v>27.93333333333333</c:v>
                </c:pt>
              </c:numCache>
            </c:numRef>
          </c:val>
        </c:ser>
        <c:ser>
          <c:idx val="1"/>
          <c:order val="1"/>
          <c:tx>
            <c:strRef>
              <c:f>Sheet1!$M$33</c:f>
              <c:strCache>
                <c:ptCount val="1"/>
                <c:pt idx="0">
                  <c:v>Af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Sheet1!$M$34:$M$36</c:f>
              <c:numCache>
                <c:formatCode>General</c:formatCode>
                <c:ptCount val="3"/>
                <c:pt idx="0">
                  <c:v>19.11538461538461</c:v>
                </c:pt>
                <c:pt idx="1">
                  <c:v>21.1125</c:v>
                </c:pt>
                <c:pt idx="2">
                  <c:v>14.63736263736264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495368"/>
        <c:axId val="2095498680"/>
      </c:barChart>
      <c:catAx>
        <c:axId val="209549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498680"/>
        <c:crosses val="autoZero"/>
        <c:auto val="1"/>
        <c:lblAlgn val="ctr"/>
        <c:lblOffset val="100"/>
        <c:noMultiLvlLbl val="0"/>
      </c:catAx>
      <c:valAx>
        <c:axId val="20954986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495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6349200383365"/>
          <c:y val="0.411765418462964"/>
          <c:w val="0.109785390787965"/>
          <c:h val="0.16289628389211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72661854768154"/>
          <c:y val="0.069919072615923"/>
          <c:w val="0.674318460192476"/>
          <c:h val="0.798225065616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Sheet1!$H$33</c:f>
              <c:strCache>
                <c:ptCount val="1"/>
                <c:pt idx="0">
                  <c:v>africana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Sheet1!$H$34:$H$36</c:f>
              <c:numCache>
                <c:formatCode>General</c:formatCode>
                <c:ptCount val="3"/>
                <c:pt idx="0">
                  <c:v>10.48901098901099</c:v>
                </c:pt>
                <c:pt idx="1">
                  <c:v>7.072398190045248</c:v>
                </c:pt>
                <c:pt idx="2">
                  <c:v>9.916666666666667</c:v>
                </c:pt>
              </c:numCache>
            </c:numRef>
          </c:val>
        </c:ser>
        <c:ser>
          <c:idx val="1"/>
          <c:order val="1"/>
          <c:tx>
            <c:strRef>
              <c:f>Sheet1!$P$33</c:f>
              <c:strCache>
                <c:ptCount val="1"/>
                <c:pt idx="0">
                  <c:v>africana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Sheet1!$P$34:$P$36</c:f>
              <c:numCache>
                <c:formatCode>General</c:formatCode>
                <c:ptCount val="3"/>
                <c:pt idx="0">
                  <c:v>31.81868131868132</c:v>
                </c:pt>
                <c:pt idx="1">
                  <c:v>38.5625</c:v>
                </c:pt>
                <c:pt idx="2">
                  <c:v>26.53296703296703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531000"/>
        <c:axId val="2095534312"/>
      </c:barChart>
      <c:catAx>
        <c:axId val="209553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534312"/>
        <c:crosses val="autoZero"/>
        <c:auto val="1"/>
        <c:lblAlgn val="ctr"/>
        <c:lblOffset val="100"/>
        <c:noMultiLvlLbl val="0"/>
      </c:catAx>
      <c:valAx>
        <c:axId val="20955343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531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6669028871391"/>
          <c:y val="0.111111111111111"/>
          <c:w val="0.233334120734908"/>
          <c:h val="0.21052677625823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80488502008356"/>
          <c:y val="0.100000465031924"/>
          <c:w val="0.663415226707103"/>
          <c:h val="0.723812889754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Sheet1!$P$33</c:f>
              <c:strCache>
                <c:ptCount val="1"/>
                <c:pt idx="0">
                  <c:v>africana tent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Sheet1!$P$34:$P$36</c:f>
              <c:numCache>
                <c:formatCode>General</c:formatCode>
                <c:ptCount val="3"/>
                <c:pt idx="0">
                  <c:v>31.81868131868132</c:v>
                </c:pt>
                <c:pt idx="1">
                  <c:v>38.5625</c:v>
                </c:pt>
                <c:pt idx="2">
                  <c:v>26.53296703296703</c:v>
                </c:pt>
              </c:numCache>
            </c:numRef>
          </c:val>
        </c:ser>
        <c:ser>
          <c:idx val="1"/>
          <c:order val="1"/>
          <c:tx>
            <c:strRef>
              <c:f>Sheet1!$Q$33</c:f>
              <c:strCache>
                <c:ptCount val="1"/>
                <c:pt idx="0">
                  <c:v>uniformis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Sheet1!$Q$34:$Q$36</c:f>
              <c:numCache>
                <c:formatCode>General</c:formatCode>
                <c:ptCount val="3"/>
                <c:pt idx="0">
                  <c:v>6.76923076923077</c:v>
                </c:pt>
                <c:pt idx="1">
                  <c:v>9.8375</c:v>
                </c:pt>
                <c:pt idx="2">
                  <c:v>13.94505494505495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565176"/>
        <c:axId val="2095568488"/>
      </c:barChart>
      <c:catAx>
        <c:axId val="209556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568488"/>
        <c:crosses val="autoZero"/>
        <c:auto val="1"/>
        <c:lblAlgn val="ctr"/>
        <c:lblOffset val="100"/>
        <c:noMultiLvlLbl val="0"/>
      </c:catAx>
      <c:valAx>
        <c:axId val="20955684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5565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7805646245439"/>
          <c:y val="0.404763779527559"/>
          <c:w val="0.180487996927213"/>
          <c:h val="0.17142932133483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6" Type="http://schemas.openxmlformats.org/officeDocument/2006/relationships/chart" Target="../charts/chart12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3.xml"/><Relationship Id="rId12" Type="http://schemas.openxmlformats.org/officeDocument/2006/relationships/chart" Target="../charts/chart24.xml"/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Relationship Id="rId4" Type="http://schemas.openxmlformats.org/officeDocument/2006/relationships/chart" Target="../charts/chart16.xml"/><Relationship Id="rId5" Type="http://schemas.openxmlformats.org/officeDocument/2006/relationships/chart" Target="../charts/chart17.xml"/><Relationship Id="rId6" Type="http://schemas.openxmlformats.org/officeDocument/2006/relationships/chart" Target="../charts/chart18.xml"/><Relationship Id="rId7" Type="http://schemas.openxmlformats.org/officeDocument/2006/relationships/chart" Target="../charts/chart19.xml"/><Relationship Id="rId8" Type="http://schemas.openxmlformats.org/officeDocument/2006/relationships/chart" Target="../charts/chart20.xml"/><Relationship Id="rId9" Type="http://schemas.openxmlformats.org/officeDocument/2006/relationships/chart" Target="../charts/chart21.xml"/><Relationship Id="rId10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4" Type="http://schemas.openxmlformats.org/officeDocument/2006/relationships/chart" Target="../charts/chart28.xml"/><Relationship Id="rId5" Type="http://schemas.openxmlformats.org/officeDocument/2006/relationships/chart" Target="../charts/chart29.xml"/><Relationship Id="rId6" Type="http://schemas.openxmlformats.org/officeDocument/2006/relationships/chart" Target="../charts/chart30.xml"/><Relationship Id="rId7" Type="http://schemas.openxmlformats.org/officeDocument/2006/relationships/chart" Target="../charts/chart31.xml"/><Relationship Id="rId8" Type="http://schemas.openxmlformats.org/officeDocument/2006/relationships/chart" Target="../charts/chart32.xml"/><Relationship Id="rId9" Type="http://schemas.openxmlformats.org/officeDocument/2006/relationships/chart" Target="../charts/chart33.xml"/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Relationship Id="rId3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4" Type="http://schemas.openxmlformats.org/officeDocument/2006/relationships/chart" Target="../charts/chart40.xml"/><Relationship Id="rId1" Type="http://schemas.openxmlformats.org/officeDocument/2006/relationships/chart" Target="../charts/chart37.xml"/><Relationship Id="rId2" Type="http://schemas.openxmlformats.org/officeDocument/2006/relationships/chart" Target="../charts/chart38.xml"/></Relationships>
</file>

<file path=xl/drawings/_rels/drawing7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51.xml"/><Relationship Id="rId12" Type="http://schemas.openxmlformats.org/officeDocument/2006/relationships/chart" Target="../charts/chart52.xml"/><Relationship Id="rId13" Type="http://schemas.openxmlformats.org/officeDocument/2006/relationships/chart" Target="../charts/chart53.xml"/><Relationship Id="rId14" Type="http://schemas.openxmlformats.org/officeDocument/2006/relationships/chart" Target="../charts/chart54.xml"/><Relationship Id="rId15" Type="http://schemas.openxmlformats.org/officeDocument/2006/relationships/chart" Target="../charts/chart55.xml"/><Relationship Id="rId16" Type="http://schemas.openxmlformats.org/officeDocument/2006/relationships/chart" Target="../charts/chart56.xml"/><Relationship Id="rId1" Type="http://schemas.openxmlformats.org/officeDocument/2006/relationships/chart" Target="../charts/chart41.xml"/><Relationship Id="rId2" Type="http://schemas.openxmlformats.org/officeDocument/2006/relationships/chart" Target="../charts/chart42.xml"/><Relationship Id="rId3" Type="http://schemas.openxmlformats.org/officeDocument/2006/relationships/chart" Target="../charts/chart43.xml"/><Relationship Id="rId4" Type="http://schemas.openxmlformats.org/officeDocument/2006/relationships/chart" Target="../charts/chart44.xml"/><Relationship Id="rId5" Type="http://schemas.openxmlformats.org/officeDocument/2006/relationships/chart" Target="../charts/chart45.xml"/><Relationship Id="rId6" Type="http://schemas.openxmlformats.org/officeDocument/2006/relationships/chart" Target="../charts/chart46.xml"/><Relationship Id="rId7" Type="http://schemas.openxmlformats.org/officeDocument/2006/relationships/chart" Target="../charts/chart47.xml"/><Relationship Id="rId8" Type="http://schemas.openxmlformats.org/officeDocument/2006/relationships/chart" Target="../charts/chart48.xml"/><Relationship Id="rId9" Type="http://schemas.openxmlformats.org/officeDocument/2006/relationships/chart" Target="../charts/chart49.xml"/><Relationship Id="rId10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178</xdr:row>
      <xdr:rowOff>25400</xdr:rowOff>
    </xdr:from>
    <xdr:to>
      <xdr:col>14</xdr:col>
      <xdr:colOff>101600</xdr:colOff>
      <xdr:row>197</xdr:row>
      <xdr:rowOff>25400</xdr:rowOff>
    </xdr:to>
    <xdr:graphicFrame macro="">
      <xdr:nvGraphicFramePr>
        <xdr:cNvPr id="108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241300</xdr:colOff>
      <xdr:row>182</xdr:row>
      <xdr:rowOff>63500</xdr:rowOff>
    </xdr:from>
    <xdr:to>
      <xdr:col>17</xdr:col>
      <xdr:colOff>520700</xdr:colOff>
      <xdr:row>199</xdr:row>
      <xdr:rowOff>50800</xdr:rowOff>
    </xdr:to>
    <xdr:graphicFrame macro="">
      <xdr:nvGraphicFramePr>
        <xdr:cNvPr id="10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317500</xdr:colOff>
      <xdr:row>215</xdr:row>
      <xdr:rowOff>101600</xdr:rowOff>
    </xdr:from>
    <xdr:to>
      <xdr:col>18</xdr:col>
      <xdr:colOff>355600</xdr:colOff>
      <xdr:row>232</xdr:row>
      <xdr:rowOff>101600</xdr:rowOff>
    </xdr:to>
    <xdr:graphicFrame macro="">
      <xdr:nvGraphicFramePr>
        <xdr:cNvPr id="10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330200</xdr:colOff>
      <xdr:row>270</xdr:row>
      <xdr:rowOff>88900</xdr:rowOff>
    </xdr:from>
    <xdr:to>
      <xdr:col>22</xdr:col>
      <xdr:colOff>419100</xdr:colOff>
      <xdr:row>287</xdr:row>
      <xdr:rowOff>76200</xdr:rowOff>
    </xdr:to>
    <xdr:graphicFrame macro="">
      <xdr:nvGraphicFramePr>
        <xdr:cNvPr id="108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381000</xdr:colOff>
      <xdr:row>266</xdr:row>
      <xdr:rowOff>88900</xdr:rowOff>
    </xdr:from>
    <xdr:to>
      <xdr:col>19</xdr:col>
      <xdr:colOff>508000</xdr:colOff>
      <xdr:row>283</xdr:row>
      <xdr:rowOff>76200</xdr:rowOff>
    </xdr:to>
    <xdr:graphicFrame macro="">
      <xdr:nvGraphicFramePr>
        <xdr:cNvPr id="108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330200</xdr:colOff>
      <xdr:row>268</xdr:row>
      <xdr:rowOff>38100</xdr:rowOff>
    </xdr:from>
    <xdr:to>
      <xdr:col>29</xdr:col>
      <xdr:colOff>12700</xdr:colOff>
      <xdr:row>285</xdr:row>
      <xdr:rowOff>25400</xdr:rowOff>
    </xdr:to>
    <xdr:graphicFrame macro="">
      <xdr:nvGraphicFramePr>
        <xdr:cNvPr id="108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36</xdr:row>
      <xdr:rowOff>101600</xdr:rowOff>
    </xdr:from>
    <xdr:to>
      <xdr:col>13</xdr:col>
      <xdr:colOff>660400</xdr:colOff>
      <xdr:row>53</xdr:row>
      <xdr:rowOff>101600</xdr:rowOff>
    </xdr:to>
    <xdr:graphicFrame macro="">
      <xdr:nvGraphicFramePr>
        <xdr:cNvPr id="21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698500</xdr:colOff>
      <xdr:row>43</xdr:row>
      <xdr:rowOff>50800</xdr:rowOff>
    </xdr:from>
    <xdr:to>
      <xdr:col>18</xdr:col>
      <xdr:colOff>596900</xdr:colOff>
      <xdr:row>56</xdr:row>
      <xdr:rowOff>76200</xdr:rowOff>
    </xdr:to>
    <xdr:graphicFrame macro="">
      <xdr:nvGraphicFramePr>
        <xdr:cNvPr id="21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25400</xdr:colOff>
      <xdr:row>49</xdr:row>
      <xdr:rowOff>139700</xdr:rowOff>
    </xdr:from>
    <xdr:to>
      <xdr:col>24</xdr:col>
      <xdr:colOff>342900</xdr:colOff>
      <xdr:row>66</xdr:row>
      <xdr:rowOff>0</xdr:rowOff>
    </xdr:to>
    <xdr:graphicFrame macro="">
      <xdr:nvGraphicFramePr>
        <xdr:cNvPr id="21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660400</xdr:colOff>
      <xdr:row>33</xdr:row>
      <xdr:rowOff>139700</xdr:rowOff>
    </xdr:from>
    <xdr:to>
      <xdr:col>24</xdr:col>
      <xdr:colOff>76200</xdr:colOff>
      <xdr:row>44</xdr:row>
      <xdr:rowOff>63500</xdr:rowOff>
    </xdr:to>
    <xdr:graphicFrame macro="">
      <xdr:nvGraphicFramePr>
        <xdr:cNvPr id="21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330200</xdr:colOff>
      <xdr:row>44</xdr:row>
      <xdr:rowOff>25400</xdr:rowOff>
    </xdr:from>
    <xdr:to>
      <xdr:col>8</xdr:col>
      <xdr:colOff>12700</xdr:colOff>
      <xdr:row>60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546100</xdr:colOff>
      <xdr:row>14</xdr:row>
      <xdr:rowOff>50800</xdr:rowOff>
    </xdr:from>
    <xdr:to>
      <xdr:col>16</xdr:col>
      <xdr:colOff>228600</xdr:colOff>
      <xdr:row>30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584200</xdr:colOff>
      <xdr:row>32</xdr:row>
      <xdr:rowOff>127000</xdr:rowOff>
    </xdr:from>
    <xdr:to>
      <xdr:col>18</xdr:col>
      <xdr:colOff>876300</xdr:colOff>
      <xdr:row>40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546100</xdr:colOff>
      <xdr:row>32</xdr:row>
      <xdr:rowOff>0</xdr:rowOff>
    </xdr:from>
    <xdr:to>
      <xdr:col>2</xdr:col>
      <xdr:colOff>825500</xdr:colOff>
      <xdr:row>39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787400</xdr:colOff>
      <xdr:row>18</xdr:row>
      <xdr:rowOff>0</xdr:rowOff>
    </xdr:from>
    <xdr:to>
      <xdr:col>3</xdr:col>
      <xdr:colOff>139700</xdr:colOff>
      <xdr:row>25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901700</xdr:colOff>
      <xdr:row>31</xdr:row>
      <xdr:rowOff>63500</xdr:rowOff>
    </xdr:from>
    <xdr:to>
      <xdr:col>9</xdr:col>
      <xdr:colOff>254000</xdr:colOff>
      <xdr:row>38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825500</xdr:colOff>
      <xdr:row>18</xdr:row>
      <xdr:rowOff>0</xdr:rowOff>
    </xdr:from>
    <xdr:to>
      <xdr:col>9</xdr:col>
      <xdr:colOff>177800</xdr:colOff>
      <xdr:row>25</xdr:row>
      <xdr:rowOff>88900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482600</xdr:colOff>
      <xdr:row>20</xdr:row>
      <xdr:rowOff>25400</xdr:rowOff>
    </xdr:from>
    <xdr:to>
      <xdr:col>19</xdr:col>
      <xdr:colOff>787400</xdr:colOff>
      <xdr:row>27</xdr:row>
      <xdr:rowOff>107950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508000</xdr:colOff>
      <xdr:row>37</xdr:row>
      <xdr:rowOff>0</xdr:rowOff>
    </xdr:from>
    <xdr:to>
      <xdr:col>14</xdr:col>
      <xdr:colOff>812800</xdr:colOff>
      <xdr:row>44</xdr:row>
      <xdr:rowOff>82550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647700</xdr:colOff>
      <xdr:row>21</xdr:row>
      <xdr:rowOff>50800</xdr:rowOff>
    </xdr:from>
    <xdr:to>
      <xdr:col>14</xdr:col>
      <xdr:colOff>927100</xdr:colOff>
      <xdr:row>28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800100</xdr:colOff>
      <xdr:row>32</xdr:row>
      <xdr:rowOff>76200</xdr:rowOff>
    </xdr:from>
    <xdr:to>
      <xdr:col>26</xdr:col>
      <xdr:colOff>139700</xdr:colOff>
      <xdr:row>40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508000</xdr:colOff>
      <xdr:row>23</xdr:row>
      <xdr:rowOff>152400</xdr:rowOff>
    </xdr:from>
    <xdr:to>
      <xdr:col>22</xdr:col>
      <xdr:colOff>800100</xdr:colOff>
      <xdr:row>31</xdr:row>
      <xdr:rowOff>82550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215900</xdr:colOff>
      <xdr:row>2</xdr:row>
      <xdr:rowOff>31750</xdr:rowOff>
    </xdr:from>
    <xdr:to>
      <xdr:col>10</xdr:col>
      <xdr:colOff>508000</xdr:colOff>
      <xdr:row>9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685800</xdr:colOff>
      <xdr:row>22</xdr:row>
      <xdr:rowOff>25400</xdr:rowOff>
    </xdr:from>
    <xdr:to>
      <xdr:col>12</xdr:col>
      <xdr:colOff>25400</xdr:colOff>
      <xdr:row>29</xdr:row>
      <xdr:rowOff>127000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16</xdr:row>
      <xdr:rowOff>127000</xdr:rowOff>
    </xdr:from>
    <xdr:to>
      <xdr:col>5</xdr:col>
      <xdr:colOff>317500</xdr:colOff>
      <xdr:row>26</xdr:row>
      <xdr:rowOff>88900</xdr:rowOff>
    </xdr:to>
    <xdr:graphicFrame macro="">
      <xdr:nvGraphicFramePr>
        <xdr:cNvPr id="7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15</xdr:row>
      <xdr:rowOff>38100</xdr:rowOff>
    </xdr:from>
    <xdr:to>
      <xdr:col>10</xdr:col>
      <xdr:colOff>292100</xdr:colOff>
      <xdr:row>26</xdr:row>
      <xdr:rowOff>152400</xdr:rowOff>
    </xdr:to>
    <xdr:graphicFrame macro="">
      <xdr:nvGraphicFramePr>
        <xdr:cNvPr id="72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26</xdr:row>
      <xdr:rowOff>127000</xdr:rowOff>
    </xdr:from>
    <xdr:to>
      <xdr:col>5</xdr:col>
      <xdr:colOff>177800</xdr:colOff>
      <xdr:row>37</xdr:row>
      <xdr:rowOff>0</xdr:rowOff>
    </xdr:to>
    <xdr:graphicFrame macro="">
      <xdr:nvGraphicFramePr>
        <xdr:cNvPr id="72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533400</xdr:colOff>
      <xdr:row>37</xdr:row>
      <xdr:rowOff>114300</xdr:rowOff>
    </xdr:from>
    <xdr:to>
      <xdr:col>9</xdr:col>
      <xdr:colOff>266700</xdr:colOff>
      <xdr:row>54</xdr:row>
      <xdr:rowOff>101600</xdr:rowOff>
    </xdr:to>
    <xdr:graphicFrame macro="">
      <xdr:nvGraphicFramePr>
        <xdr:cNvPr id="72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469900</xdr:colOff>
      <xdr:row>26</xdr:row>
      <xdr:rowOff>127000</xdr:rowOff>
    </xdr:from>
    <xdr:to>
      <xdr:col>10</xdr:col>
      <xdr:colOff>393700</xdr:colOff>
      <xdr:row>39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228600</xdr:colOff>
      <xdr:row>12</xdr:row>
      <xdr:rowOff>152400</xdr:rowOff>
    </xdr:from>
    <xdr:to>
      <xdr:col>17</xdr:col>
      <xdr:colOff>152400</xdr:colOff>
      <xdr:row>29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254000</xdr:colOff>
      <xdr:row>29</xdr:row>
      <xdr:rowOff>76200</xdr:rowOff>
    </xdr:from>
    <xdr:to>
      <xdr:col>17</xdr:col>
      <xdr:colOff>177800</xdr:colOff>
      <xdr:row>46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38100</xdr:colOff>
      <xdr:row>11</xdr:row>
      <xdr:rowOff>127000</xdr:rowOff>
    </xdr:from>
    <xdr:to>
      <xdr:col>22</xdr:col>
      <xdr:colOff>736600</xdr:colOff>
      <xdr:row>28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266700</xdr:colOff>
      <xdr:row>28</xdr:row>
      <xdr:rowOff>88900</xdr:rowOff>
    </xdr:from>
    <xdr:to>
      <xdr:col>20</xdr:col>
      <xdr:colOff>190500</xdr:colOff>
      <xdr:row>45</xdr:row>
      <xdr:rowOff>25400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264</xdr:row>
      <xdr:rowOff>139700</xdr:rowOff>
    </xdr:from>
    <xdr:to>
      <xdr:col>10</xdr:col>
      <xdr:colOff>406400</xdr:colOff>
      <xdr:row>285</xdr:row>
      <xdr:rowOff>88900</xdr:rowOff>
    </xdr:to>
    <xdr:graphicFrame macro="">
      <xdr:nvGraphicFramePr>
        <xdr:cNvPr id="1234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673100</xdr:colOff>
      <xdr:row>264</xdr:row>
      <xdr:rowOff>139700</xdr:rowOff>
    </xdr:from>
    <xdr:to>
      <xdr:col>17</xdr:col>
      <xdr:colOff>127000</xdr:colOff>
      <xdr:row>285</xdr:row>
      <xdr:rowOff>101600</xdr:rowOff>
    </xdr:to>
    <xdr:graphicFrame macro="">
      <xdr:nvGraphicFramePr>
        <xdr:cNvPr id="1234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342900</xdr:colOff>
      <xdr:row>264</xdr:row>
      <xdr:rowOff>114300</xdr:rowOff>
    </xdr:from>
    <xdr:to>
      <xdr:col>24</xdr:col>
      <xdr:colOff>330200</xdr:colOff>
      <xdr:row>285</xdr:row>
      <xdr:rowOff>76200</xdr:rowOff>
    </xdr:to>
    <xdr:graphicFrame macro="">
      <xdr:nvGraphicFramePr>
        <xdr:cNvPr id="1234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25400</xdr:rowOff>
    </xdr:from>
    <xdr:to>
      <xdr:col>6</xdr:col>
      <xdr:colOff>520700</xdr:colOff>
      <xdr:row>97</xdr:row>
      <xdr:rowOff>25400</xdr:rowOff>
    </xdr:to>
    <xdr:graphicFrame macro="">
      <xdr:nvGraphicFramePr>
        <xdr:cNvPr id="148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660400</xdr:colOff>
      <xdr:row>81</xdr:row>
      <xdr:rowOff>63500</xdr:rowOff>
    </xdr:from>
    <xdr:to>
      <xdr:col>11</xdr:col>
      <xdr:colOff>596900</xdr:colOff>
      <xdr:row>100</xdr:row>
      <xdr:rowOff>88900</xdr:rowOff>
    </xdr:to>
    <xdr:graphicFrame macro="">
      <xdr:nvGraphicFramePr>
        <xdr:cNvPr id="1484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88900</xdr:colOff>
      <xdr:row>82</xdr:row>
      <xdr:rowOff>152400</xdr:rowOff>
    </xdr:from>
    <xdr:to>
      <xdr:col>11</xdr:col>
      <xdr:colOff>596900</xdr:colOff>
      <xdr:row>99</xdr:row>
      <xdr:rowOff>139700</xdr:rowOff>
    </xdr:to>
    <xdr:graphicFrame macro="">
      <xdr:nvGraphicFramePr>
        <xdr:cNvPr id="14849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457200</xdr:colOff>
      <xdr:row>56</xdr:row>
      <xdr:rowOff>139700</xdr:rowOff>
    </xdr:from>
    <xdr:to>
      <xdr:col>10</xdr:col>
      <xdr:colOff>203200</xdr:colOff>
      <xdr:row>73</xdr:row>
      <xdr:rowOff>127000</xdr:rowOff>
    </xdr:to>
    <xdr:graphicFrame macro="">
      <xdr:nvGraphicFramePr>
        <xdr:cNvPr id="14850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44450</xdr:rowOff>
    </xdr:from>
    <xdr:to>
      <xdr:col>2</xdr:col>
      <xdr:colOff>190500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21</xdr:row>
      <xdr:rowOff>152400</xdr:rowOff>
    </xdr:from>
    <xdr:to>
      <xdr:col>2</xdr:col>
      <xdr:colOff>355600</xdr:colOff>
      <xdr:row>32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88900</xdr:colOff>
      <xdr:row>32</xdr:row>
      <xdr:rowOff>127000</xdr:rowOff>
    </xdr:from>
    <xdr:to>
      <xdr:col>2</xdr:col>
      <xdr:colOff>50800</xdr:colOff>
      <xdr:row>42</xdr:row>
      <xdr:rowOff>82550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25400</xdr:rowOff>
    </xdr:from>
    <xdr:to>
      <xdr:col>2</xdr:col>
      <xdr:colOff>63500</xdr:colOff>
      <xdr:row>51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939800</xdr:colOff>
      <xdr:row>10</xdr:row>
      <xdr:rowOff>139700</xdr:rowOff>
    </xdr:from>
    <xdr:to>
      <xdr:col>5</xdr:col>
      <xdr:colOff>266700</xdr:colOff>
      <xdr:row>21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939800</xdr:colOff>
      <xdr:row>21</xdr:row>
      <xdr:rowOff>38100</xdr:rowOff>
    </xdr:from>
    <xdr:to>
      <xdr:col>5</xdr:col>
      <xdr:colOff>203200</xdr:colOff>
      <xdr:row>30</xdr:row>
      <xdr:rowOff>31750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939800</xdr:colOff>
      <xdr:row>30</xdr:row>
      <xdr:rowOff>76200</xdr:rowOff>
    </xdr:from>
    <xdr:to>
      <xdr:col>5</xdr:col>
      <xdr:colOff>50800</xdr:colOff>
      <xdr:row>38</xdr:row>
      <xdr:rowOff>146050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838200</xdr:colOff>
      <xdr:row>39</xdr:row>
      <xdr:rowOff>25400</xdr:rowOff>
    </xdr:from>
    <xdr:to>
      <xdr:col>5</xdr:col>
      <xdr:colOff>203200</xdr:colOff>
      <xdr:row>48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800100</xdr:colOff>
      <xdr:row>11</xdr:row>
      <xdr:rowOff>38100</xdr:rowOff>
    </xdr:from>
    <xdr:to>
      <xdr:col>8</xdr:col>
      <xdr:colOff>101600</xdr:colOff>
      <xdr:row>21</xdr:row>
      <xdr:rowOff>120650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711200</xdr:colOff>
      <xdr:row>22</xdr:row>
      <xdr:rowOff>0</xdr:rowOff>
    </xdr:from>
    <xdr:to>
      <xdr:col>7</xdr:col>
      <xdr:colOff>939800</xdr:colOff>
      <xdr:row>31</xdr:row>
      <xdr:rowOff>107950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800100</xdr:colOff>
      <xdr:row>32</xdr:row>
      <xdr:rowOff>25400</xdr:rowOff>
    </xdr:from>
    <xdr:to>
      <xdr:col>8</xdr:col>
      <xdr:colOff>203200</xdr:colOff>
      <xdr:row>41</xdr:row>
      <xdr:rowOff>146050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800100</xdr:colOff>
      <xdr:row>42</xdr:row>
      <xdr:rowOff>139700</xdr:rowOff>
    </xdr:from>
    <xdr:to>
      <xdr:col>8</xdr:col>
      <xdr:colOff>127000</xdr:colOff>
      <xdr:row>54</xdr:row>
      <xdr:rowOff>31750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673100</xdr:colOff>
      <xdr:row>11</xdr:row>
      <xdr:rowOff>12700</xdr:rowOff>
    </xdr:from>
    <xdr:to>
      <xdr:col>11</xdr:col>
      <xdr:colOff>457200</xdr:colOff>
      <xdr:row>22</xdr:row>
      <xdr:rowOff>95250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812800</xdr:colOff>
      <xdr:row>22</xdr:row>
      <xdr:rowOff>152400</xdr:rowOff>
    </xdr:from>
    <xdr:to>
      <xdr:col>11</xdr:col>
      <xdr:colOff>520700</xdr:colOff>
      <xdr:row>34</xdr:row>
      <xdr:rowOff>44450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939800</xdr:colOff>
      <xdr:row>34</xdr:row>
      <xdr:rowOff>88900</xdr:rowOff>
    </xdr:from>
    <xdr:to>
      <xdr:col>11</xdr:col>
      <xdr:colOff>228600</xdr:colOff>
      <xdr:row>44</xdr:row>
      <xdr:rowOff>133350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901700</xdr:colOff>
      <xdr:row>44</xdr:row>
      <xdr:rowOff>139700</xdr:rowOff>
    </xdr:from>
    <xdr:to>
      <xdr:col>11</xdr:col>
      <xdr:colOff>12700</xdr:colOff>
      <xdr:row>54</xdr:row>
      <xdr:rowOff>19050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7"/>
  <sheetViews>
    <sheetView tabSelected="1" topLeftCell="D1" workbookViewId="0">
      <pane ySplit="1" topLeftCell="A165" activePane="bottomLeft" state="frozen"/>
      <selection activeCell="L197" activeCellId="1" sqref="L181:L195 L197"/>
      <selection pane="bottomLeft" activeCell="D165" sqref="D165"/>
    </sheetView>
  </sheetViews>
  <sheetFormatPr baseColWidth="10" defaultColWidth="11" defaultRowHeight="13" outlineLevelRow="2" x14ac:dyDescent="0"/>
  <cols>
    <col min="1" max="1" width="10.7109375" style="2" customWidth="1"/>
    <col min="2" max="2" width="7" customWidth="1"/>
    <col min="3" max="3" width="5.5703125" customWidth="1"/>
    <col min="4" max="4" width="6.85546875" customWidth="1"/>
    <col min="5" max="5" width="7.7109375" customWidth="1"/>
    <col min="6" max="6" width="6.5703125" customWidth="1"/>
    <col min="7" max="7" width="5.5703125" customWidth="1"/>
    <col min="8" max="8" width="5.42578125" customWidth="1"/>
    <col min="9" max="9" width="5.5703125" customWidth="1"/>
    <col min="10" max="10" width="6.7109375" customWidth="1"/>
    <col min="11" max="11" width="5" customWidth="1"/>
    <col min="12" max="12" width="6.140625" customWidth="1"/>
    <col min="13" max="13" width="6.140625" style="24" customWidth="1"/>
    <col min="14" max="14" width="6" customWidth="1"/>
    <col min="15" max="15" width="11" customWidth="1"/>
    <col min="18" max="18" width="9.42578125" customWidth="1"/>
    <col min="19" max="19" width="7.140625" customWidth="1"/>
    <col min="20" max="20" width="6.7109375" customWidth="1"/>
    <col min="21" max="21" width="6.28515625" customWidth="1"/>
    <col min="22" max="22" width="7.42578125" customWidth="1"/>
    <col min="23" max="23" width="8.140625" customWidth="1"/>
    <col min="24" max="24" width="6.5703125" customWidth="1"/>
    <col min="25" max="25" width="7.85546875" customWidth="1"/>
    <col min="26" max="26" width="7.140625" customWidth="1"/>
    <col min="27" max="28" width="6.42578125" customWidth="1"/>
    <col min="29" max="29" width="7.140625" customWidth="1"/>
    <col min="30" max="30" width="7.7109375" customWidth="1"/>
  </cols>
  <sheetData>
    <row r="1" spans="1:31">
      <c r="A1" s="2" t="s">
        <v>35</v>
      </c>
      <c r="B1" t="s">
        <v>36</v>
      </c>
      <c r="C1" t="s">
        <v>37</v>
      </c>
      <c r="D1" t="s">
        <v>57</v>
      </c>
      <c r="E1" t="s">
        <v>38</v>
      </c>
      <c r="F1" t="s">
        <v>59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s="24" t="s">
        <v>10</v>
      </c>
      <c r="N1" t="s">
        <v>47</v>
      </c>
      <c r="O1" t="s">
        <v>48</v>
      </c>
      <c r="R1" s="2" t="s">
        <v>35</v>
      </c>
      <c r="S1" t="s">
        <v>36</v>
      </c>
      <c r="T1" t="s">
        <v>37</v>
      </c>
      <c r="U1" t="s">
        <v>57</v>
      </c>
      <c r="V1" t="s">
        <v>38</v>
      </c>
      <c r="W1" t="s">
        <v>59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47</v>
      </c>
      <c r="AE1" t="s">
        <v>48</v>
      </c>
    </row>
    <row r="2" spans="1:31">
      <c r="A2" s="8">
        <v>38238</v>
      </c>
      <c r="B2">
        <v>222</v>
      </c>
      <c r="C2" t="s">
        <v>64</v>
      </c>
      <c r="D2">
        <v>1</v>
      </c>
      <c r="E2" t="s">
        <v>45</v>
      </c>
      <c r="F2" t="s">
        <v>60</v>
      </c>
      <c r="G2">
        <v>0</v>
      </c>
      <c r="H2">
        <v>0</v>
      </c>
      <c r="I2">
        <v>0</v>
      </c>
      <c r="J2">
        <v>1</v>
      </c>
      <c r="K2">
        <v>3</v>
      </c>
      <c r="L2">
        <v>2</v>
      </c>
      <c r="M2" s="24">
        <f>+(K2+L2)/+(G2+H2+I2+J2+K2+L2)</f>
        <v>0.83333333333333337</v>
      </c>
      <c r="N2">
        <v>0</v>
      </c>
      <c r="O2" t="s">
        <v>49</v>
      </c>
      <c r="R2" s="8">
        <v>38238</v>
      </c>
      <c r="S2">
        <v>222</v>
      </c>
      <c r="T2" t="s">
        <v>63</v>
      </c>
      <c r="U2">
        <v>2</v>
      </c>
      <c r="V2" t="s">
        <v>46</v>
      </c>
      <c r="W2" t="s">
        <v>60</v>
      </c>
      <c r="X2">
        <v>0</v>
      </c>
      <c r="Y2">
        <v>0</v>
      </c>
      <c r="Z2">
        <v>0</v>
      </c>
      <c r="AA2">
        <v>0</v>
      </c>
      <c r="AB2">
        <v>1</v>
      </c>
      <c r="AC2">
        <v>0</v>
      </c>
      <c r="AD2">
        <v>0</v>
      </c>
      <c r="AE2" t="s">
        <v>49</v>
      </c>
    </row>
    <row r="3" spans="1:31">
      <c r="A3" s="8">
        <v>38239</v>
      </c>
      <c r="B3">
        <v>222</v>
      </c>
      <c r="C3" t="s">
        <v>64</v>
      </c>
      <c r="D3">
        <v>1</v>
      </c>
      <c r="E3" t="s">
        <v>45</v>
      </c>
      <c r="F3" t="s">
        <v>60</v>
      </c>
      <c r="G3">
        <v>1</v>
      </c>
      <c r="H3">
        <v>0</v>
      </c>
      <c r="I3">
        <v>3</v>
      </c>
      <c r="J3">
        <v>1</v>
      </c>
      <c r="K3">
        <v>6</v>
      </c>
      <c r="L3">
        <v>1</v>
      </c>
      <c r="M3" s="24">
        <f t="shared" ref="M3:M66" si="0">+(K3+L3)/+(G3+H3+I3+J3+K3+L3)</f>
        <v>0.58333333333333337</v>
      </c>
      <c r="N3">
        <v>0</v>
      </c>
      <c r="O3" t="s">
        <v>49</v>
      </c>
      <c r="R3" s="8">
        <v>38249</v>
      </c>
      <c r="S3">
        <v>222</v>
      </c>
      <c r="T3" t="s">
        <v>64</v>
      </c>
      <c r="U3">
        <v>1</v>
      </c>
      <c r="V3" t="s">
        <v>72</v>
      </c>
      <c r="W3" t="s">
        <v>60</v>
      </c>
      <c r="X3">
        <v>0</v>
      </c>
      <c r="Y3">
        <v>0</v>
      </c>
      <c r="Z3">
        <v>6</v>
      </c>
      <c r="AA3">
        <v>0</v>
      </c>
      <c r="AB3">
        <v>1</v>
      </c>
      <c r="AC3">
        <v>1</v>
      </c>
      <c r="AD3">
        <v>0</v>
      </c>
      <c r="AE3" t="s">
        <v>49</v>
      </c>
    </row>
    <row r="4" spans="1:31">
      <c r="A4" s="8">
        <v>38246</v>
      </c>
      <c r="B4">
        <v>222</v>
      </c>
      <c r="C4" t="s">
        <v>64</v>
      </c>
      <c r="D4">
        <v>1</v>
      </c>
      <c r="E4" t="s">
        <v>45</v>
      </c>
      <c r="F4" t="s">
        <v>60</v>
      </c>
      <c r="G4">
        <v>0</v>
      </c>
      <c r="H4">
        <v>2</v>
      </c>
      <c r="I4">
        <v>1</v>
      </c>
      <c r="J4">
        <v>0</v>
      </c>
      <c r="K4">
        <v>3</v>
      </c>
      <c r="L4">
        <v>3</v>
      </c>
      <c r="M4" s="24">
        <f t="shared" si="0"/>
        <v>0.66666666666666663</v>
      </c>
      <c r="N4">
        <v>0</v>
      </c>
      <c r="O4" t="s">
        <v>58</v>
      </c>
      <c r="R4" s="8">
        <v>38251</v>
      </c>
      <c r="S4">
        <v>3802</v>
      </c>
      <c r="T4" t="s">
        <v>63</v>
      </c>
      <c r="U4">
        <v>3</v>
      </c>
      <c r="V4" t="s">
        <v>81</v>
      </c>
      <c r="W4" t="s">
        <v>62</v>
      </c>
      <c r="X4">
        <v>0</v>
      </c>
      <c r="Y4">
        <v>0</v>
      </c>
      <c r="Z4">
        <v>0</v>
      </c>
      <c r="AA4">
        <v>1</v>
      </c>
      <c r="AB4">
        <v>0</v>
      </c>
      <c r="AC4">
        <v>0</v>
      </c>
      <c r="AD4">
        <v>0</v>
      </c>
      <c r="AE4" t="s">
        <v>49</v>
      </c>
    </row>
    <row r="5" spans="1:31">
      <c r="A5" s="8">
        <v>38250</v>
      </c>
      <c r="B5">
        <v>222</v>
      </c>
      <c r="C5" t="s">
        <v>64</v>
      </c>
      <c r="D5">
        <v>1</v>
      </c>
      <c r="E5" t="s">
        <v>45</v>
      </c>
      <c r="F5" t="s">
        <v>60</v>
      </c>
      <c r="G5">
        <v>1</v>
      </c>
      <c r="H5">
        <v>0</v>
      </c>
      <c r="I5">
        <v>1</v>
      </c>
      <c r="J5">
        <v>0</v>
      </c>
      <c r="K5">
        <v>4</v>
      </c>
      <c r="L5">
        <v>4</v>
      </c>
      <c r="M5" s="24">
        <f t="shared" si="0"/>
        <v>0.8</v>
      </c>
      <c r="N5">
        <v>0</v>
      </c>
      <c r="O5" t="s">
        <v>58</v>
      </c>
      <c r="R5" s="8">
        <v>38263</v>
      </c>
      <c r="S5">
        <v>24</v>
      </c>
      <c r="T5" t="s">
        <v>64</v>
      </c>
      <c r="V5" t="s">
        <v>118</v>
      </c>
      <c r="W5" t="s">
        <v>60</v>
      </c>
      <c r="X5">
        <v>1</v>
      </c>
      <c r="Y5">
        <v>0</v>
      </c>
      <c r="Z5">
        <v>10</v>
      </c>
      <c r="AA5">
        <v>0</v>
      </c>
      <c r="AB5">
        <v>2</v>
      </c>
      <c r="AC5">
        <v>5</v>
      </c>
      <c r="AD5">
        <v>0</v>
      </c>
      <c r="AE5" t="s">
        <v>49</v>
      </c>
    </row>
    <row r="6" spans="1:31">
      <c r="A6" s="14">
        <v>38257</v>
      </c>
      <c r="B6">
        <v>222</v>
      </c>
      <c r="C6" t="s">
        <v>64</v>
      </c>
      <c r="D6">
        <v>1</v>
      </c>
      <c r="E6" t="s">
        <v>45</v>
      </c>
      <c r="F6" t="s">
        <v>61</v>
      </c>
      <c r="G6">
        <v>1</v>
      </c>
      <c r="H6">
        <v>0</v>
      </c>
      <c r="I6">
        <v>2</v>
      </c>
      <c r="J6">
        <v>0</v>
      </c>
      <c r="K6">
        <v>12</v>
      </c>
      <c r="L6">
        <v>4</v>
      </c>
      <c r="M6" s="24">
        <f t="shared" si="0"/>
        <v>0.84210526315789469</v>
      </c>
      <c r="N6">
        <v>0</v>
      </c>
      <c r="O6" t="s">
        <v>114</v>
      </c>
      <c r="R6" s="14">
        <v>38265</v>
      </c>
      <c r="S6">
        <v>222</v>
      </c>
      <c r="T6" t="s">
        <v>63</v>
      </c>
      <c r="U6">
        <v>2</v>
      </c>
      <c r="V6" t="s">
        <v>46</v>
      </c>
      <c r="W6" t="s">
        <v>62</v>
      </c>
      <c r="X6">
        <v>0</v>
      </c>
      <c r="Y6">
        <v>0</v>
      </c>
      <c r="Z6">
        <v>0</v>
      </c>
      <c r="AA6">
        <v>0</v>
      </c>
      <c r="AB6">
        <v>6</v>
      </c>
      <c r="AC6">
        <v>4</v>
      </c>
      <c r="AD6">
        <v>0</v>
      </c>
      <c r="AE6" t="s">
        <v>114</v>
      </c>
    </row>
    <row r="7" spans="1:31">
      <c r="A7" s="14">
        <v>38258</v>
      </c>
      <c r="B7">
        <v>222</v>
      </c>
      <c r="C7" t="s">
        <v>64</v>
      </c>
      <c r="D7">
        <v>1</v>
      </c>
      <c r="E7" t="s">
        <v>45</v>
      </c>
      <c r="F7" t="s">
        <v>61</v>
      </c>
      <c r="G7">
        <v>0</v>
      </c>
      <c r="H7">
        <v>3</v>
      </c>
      <c r="I7">
        <v>0</v>
      </c>
      <c r="J7">
        <v>0</v>
      </c>
      <c r="K7">
        <v>7</v>
      </c>
      <c r="L7">
        <v>4</v>
      </c>
      <c r="M7" s="24">
        <f t="shared" si="0"/>
        <v>0.7857142857142857</v>
      </c>
      <c r="N7">
        <v>0</v>
      </c>
      <c r="O7" t="s">
        <v>114</v>
      </c>
      <c r="R7" s="14">
        <v>38265</v>
      </c>
      <c r="S7">
        <v>222</v>
      </c>
      <c r="T7" t="s">
        <v>63</v>
      </c>
      <c r="U7">
        <v>1</v>
      </c>
      <c r="V7" t="s">
        <v>46</v>
      </c>
      <c r="W7" t="s">
        <v>62</v>
      </c>
      <c r="X7">
        <v>0</v>
      </c>
      <c r="Y7">
        <v>0</v>
      </c>
      <c r="Z7">
        <v>0</v>
      </c>
      <c r="AA7">
        <v>0</v>
      </c>
      <c r="AB7">
        <v>3</v>
      </c>
      <c r="AC7">
        <v>12</v>
      </c>
      <c r="AD7">
        <v>0</v>
      </c>
      <c r="AE7" t="s">
        <v>114</v>
      </c>
    </row>
    <row r="8" spans="1:31">
      <c r="A8" s="8">
        <v>38239</v>
      </c>
      <c r="B8">
        <v>3802</v>
      </c>
      <c r="C8" t="s">
        <v>64</v>
      </c>
      <c r="D8">
        <v>1</v>
      </c>
      <c r="E8" t="s">
        <v>45</v>
      </c>
      <c r="F8" t="s">
        <v>60</v>
      </c>
      <c r="G8">
        <v>0</v>
      </c>
      <c r="H8">
        <v>1</v>
      </c>
      <c r="I8">
        <v>3</v>
      </c>
      <c r="J8">
        <v>6</v>
      </c>
      <c r="K8">
        <v>0</v>
      </c>
      <c r="L8">
        <v>6</v>
      </c>
      <c r="M8" s="24">
        <f t="shared" si="0"/>
        <v>0.375</v>
      </c>
      <c r="N8">
        <v>0</v>
      </c>
      <c r="O8" t="s">
        <v>49</v>
      </c>
    </row>
    <row r="9" spans="1:31">
      <c r="A9" s="8">
        <v>38242</v>
      </c>
      <c r="B9">
        <v>3802</v>
      </c>
      <c r="C9" t="s">
        <v>64</v>
      </c>
      <c r="D9">
        <v>1</v>
      </c>
      <c r="E9" t="s">
        <v>45</v>
      </c>
      <c r="F9" t="s">
        <v>60</v>
      </c>
      <c r="G9">
        <v>4</v>
      </c>
      <c r="H9">
        <v>4</v>
      </c>
      <c r="I9">
        <v>2</v>
      </c>
      <c r="J9">
        <v>3</v>
      </c>
      <c r="K9">
        <v>10</v>
      </c>
      <c r="L9">
        <v>1</v>
      </c>
      <c r="M9" s="24">
        <f t="shared" si="0"/>
        <v>0.45833333333333331</v>
      </c>
      <c r="N9">
        <v>1</v>
      </c>
      <c r="O9" t="s">
        <v>49</v>
      </c>
    </row>
    <row r="10" spans="1:31">
      <c r="A10" s="8">
        <v>38243</v>
      </c>
      <c r="B10">
        <v>3802</v>
      </c>
      <c r="C10" t="s">
        <v>64</v>
      </c>
      <c r="D10">
        <v>1</v>
      </c>
      <c r="E10" t="s">
        <v>45</v>
      </c>
      <c r="F10" t="s">
        <v>60</v>
      </c>
      <c r="G10">
        <v>6</v>
      </c>
      <c r="H10">
        <v>1</v>
      </c>
      <c r="I10">
        <v>4</v>
      </c>
      <c r="J10">
        <v>1</v>
      </c>
      <c r="K10">
        <v>7</v>
      </c>
      <c r="L10">
        <v>7</v>
      </c>
      <c r="M10" s="24">
        <f t="shared" si="0"/>
        <v>0.53846153846153844</v>
      </c>
      <c r="N10">
        <v>0</v>
      </c>
      <c r="O10" t="s">
        <v>49</v>
      </c>
    </row>
    <row r="11" spans="1:31">
      <c r="A11" s="8">
        <v>38244</v>
      </c>
      <c r="B11">
        <v>3802</v>
      </c>
      <c r="C11" t="s">
        <v>64</v>
      </c>
      <c r="D11">
        <v>1</v>
      </c>
      <c r="E11" t="s">
        <v>45</v>
      </c>
      <c r="F11" t="s">
        <v>60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 s="24">
        <f t="shared" si="0"/>
        <v>1</v>
      </c>
      <c r="N11">
        <v>0</v>
      </c>
      <c r="O11" t="s">
        <v>58</v>
      </c>
    </row>
    <row r="12" spans="1:31">
      <c r="A12" s="8">
        <v>38245</v>
      </c>
      <c r="B12">
        <v>3802</v>
      </c>
      <c r="C12" t="s">
        <v>64</v>
      </c>
      <c r="D12">
        <v>1</v>
      </c>
      <c r="E12" t="s">
        <v>45</v>
      </c>
      <c r="F12" t="s">
        <v>60</v>
      </c>
      <c r="G12">
        <v>0</v>
      </c>
      <c r="H12">
        <v>0</v>
      </c>
      <c r="I12">
        <v>1</v>
      </c>
      <c r="J12">
        <v>1</v>
      </c>
      <c r="K12">
        <v>1</v>
      </c>
      <c r="L12">
        <v>0</v>
      </c>
      <c r="M12" s="24">
        <f t="shared" si="0"/>
        <v>0.33333333333333331</v>
      </c>
      <c r="N12">
        <v>0</v>
      </c>
      <c r="O12" t="s">
        <v>49</v>
      </c>
    </row>
    <row r="13" spans="1:31">
      <c r="A13" s="8">
        <v>38247</v>
      </c>
      <c r="B13">
        <v>3802</v>
      </c>
      <c r="C13" t="s">
        <v>64</v>
      </c>
      <c r="D13">
        <v>1</v>
      </c>
      <c r="E13" t="s">
        <v>45</v>
      </c>
      <c r="F13" t="s">
        <v>60</v>
      </c>
      <c r="G13">
        <v>1</v>
      </c>
      <c r="H13">
        <v>1</v>
      </c>
      <c r="I13">
        <v>2</v>
      </c>
      <c r="J13">
        <v>0</v>
      </c>
      <c r="K13">
        <v>2</v>
      </c>
      <c r="L13">
        <v>1</v>
      </c>
      <c r="M13" s="24">
        <f t="shared" si="0"/>
        <v>0.42857142857142855</v>
      </c>
      <c r="N13">
        <v>0</v>
      </c>
      <c r="O13" t="s">
        <v>49</v>
      </c>
    </row>
    <row r="14" spans="1:31">
      <c r="A14" s="8">
        <v>38258</v>
      </c>
      <c r="B14">
        <v>3802</v>
      </c>
      <c r="C14" t="s">
        <v>64</v>
      </c>
      <c r="D14">
        <v>1</v>
      </c>
      <c r="E14" t="s">
        <v>45</v>
      </c>
      <c r="F14" t="s">
        <v>61</v>
      </c>
      <c r="G14">
        <v>4</v>
      </c>
      <c r="H14">
        <v>9</v>
      </c>
      <c r="I14">
        <v>3</v>
      </c>
      <c r="J14">
        <v>0</v>
      </c>
      <c r="K14">
        <v>5</v>
      </c>
      <c r="L14">
        <v>6</v>
      </c>
      <c r="M14" s="24">
        <f t="shared" si="0"/>
        <v>0.40740740740740738</v>
      </c>
      <c r="N14">
        <v>0</v>
      </c>
      <c r="O14" t="s">
        <v>49</v>
      </c>
    </row>
    <row r="15" spans="1:31">
      <c r="A15" s="8">
        <v>38259</v>
      </c>
      <c r="B15">
        <v>3802</v>
      </c>
      <c r="C15" t="s">
        <v>64</v>
      </c>
      <c r="D15">
        <v>1</v>
      </c>
      <c r="E15" t="s">
        <v>45</v>
      </c>
      <c r="F15" t="s">
        <v>61</v>
      </c>
      <c r="G15">
        <v>2</v>
      </c>
      <c r="H15">
        <v>4</v>
      </c>
      <c r="I15">
        <v>6</v>
      </c>
      <c r="J15">
        <v>0</v>
      </c>
      <c r="K15">
        <v>6</v>
      </c>
      <c r="L15">
        <v>7</v>
      </c>
      <c r="M15" s="24">
        <f t="shared" si="0"/>
        <v>0.52</v>
      </c>
      <c r="N15">
        <v>0</v>
      </c>
      <c r="O15" t="s">
        <v>49</v>
      </c>
    </row>
    <row r="16" spans="1:31">
      <c r="A16" s="14">
        <v>38260</v>
      </c>
      <c r="B16">
        <v>3802</v>
      </c>
      <c r="C16" t="s">
        <v>64</v>
      </c>
      <c r="D16">
        <v>1</v>
      </c>
      <c r="E16" t="s">
        <v>45</v>
      </c>
      <c r="F16" t="s">
        <v>61</v>
      </c>
      <c r="G16">
        <v>3</v>
      </c>
      <c r="H16">
        <v>0</v>
      </c>
      <c r="I16">
        <v>0</v>
      </c>
      <c r="J16">
        <v>0</v>
      </c>
      <c r="K16">
        <v>14</v>
      </c>
      <c r="L16">
        <v>10</v>
      </c>
      <c r="M16" s="24">
        <f t="shared" si="0"/>
        <v>0.88888888888888884</v>
      </c>
      <c r="N16">
        <v>0</v>
      </c>
      <c r="O16" t="s">
        <v>114</v>
      </c>
    </row>
    <row r="17" spans="1:15">
      <c r="A17" s="14">
        <v>38267</v>
      </c>
      <c r="B17">
        <v>3802</v>
      </c>
      <c r="C17" t="s">
        <v>64</v>
      </c>
      <c r="D17">
        <v>1</v>
      </c>
      <c r="E17" t="s">
        <v>45</v>
      </c>
      <c r="F17" t="s">
        <v>62</v>
      </c>
      <c r="G17">
        <v>4</v>
      </c>
      <c r="H17">
        <v>5</v>
      </c>
      <c r="I17">
        <v>3</v>
      </c>
      <c r="J17">
        <v>1</v>
      </c>
      <c r="K17">
        <v>5</v>
      </c>
      <c r="L17">
        <v>6</v>
      </c>
      <c r="M17" s="24">
        <f t="shared" si="0"/>
        <v>0.45833333333333331</v>
      </c>
      <c r="N17">
        <v>0</v>
      </c>
      <c r="O17" t="s">
        <v>114</v>
      </c>
    </row>
    <row r="18" spans="1:15">
      <c r="A18" s="14">
        <v>38269</v>
      </c>
      <c r="B18">
        <v>3802</v>
      </c>
      <c r="C18" t="s">
        <v>64</v>
      </c>
      <c r="D18">
        <v>1</v>
      </c>
      <c r="E18" t="s">
        <v>45</v>
      </c>
      <c r="F18" t="s">
        <v>61</v>
      </c>
      <c r="G18">
        <v>4</v>
      </c>
      <c r="H18">
        <v>1</v>
      </c>
      <c r="I18">
        <v>0</v>
      </c>
      <c r="J18">
        <v>0</v>
      </c>
      <c r="K18">
        <v>2</v>
      </c>
      <c r="L18">
        <v>2</v>
      </c>
      <c r="M18" s="24">
        <f t="shared" si="0"/>
        <v>0.44444444444444442</v>
      </c>
      <c r="N18">
        <v>3</v>
      </c>
      <c r="O18" t="s">
        <v>114</v>
      </c>
    </row>
    <row r="19" spans="1:15">
      <c r="A19" s="14">
        <v>38271</v>
      </c>
      <c r="B19">
        <v>3802</v>
      </c>
      <c r="C19" t="s">
        <v>64</v>
      </c>
      <c r="D19">
        <v>1</v>
      </c>
      <c r="E19" t="s">
        <v>45</v>
      </c>
      <c r="F19" t="s">
        <v>61</v>
      </c>
      <c r="G19">
        <v>5</v>
      </c>
      <c r="H19">
        <v>2</v>
      </c>
      <c r="I19">
        <v>2</v>
      </c>
      <c r="J19">
        <v>0</v>
      </c>
      <c r="K19">
        <v>3</v>
      </c>
      <c r="L19">
        <v>3</v>
      </c>
      <c r="M19" s="24">
        <f t="shared" si="0"/>
        <v>0.4</v>
      </c>
      <c r="N19">
        <v>0</v>
      </c>
      <c r="O19" t="s">
        <v>114</v>
      </c>
    </row>
    <row r="20" spans="1:15">
      <c r="A20" s="8">
        <v>38238</v>
      </c>
      <c r="B20">
        <v>222</v>
      </c>
      <c r="C20" t="s">
        <v>64</v>
      </c>
      <c r="D20">
        <v>2</v>
      </c>
      <c r="E20" t="s">
        <v>45</v>
      </c>
      <c r="F20" t="s">
        <v>60</v>
      </c>
      <c r="G20">
        <v>0</v>
      </c>
      <c r="H20">
        <v>2</v>
      </c>
      <c r="I20">
        <v>2</v>
      </c>
      <c r="J20">
        <v>0</v>
      </c>
      <c r="K20">
        <v>6</v>
      </c>
      <c r="L20">
        <v>3</v>
      </c>
      <c r="M20" s="24">
        <f t="shared" si="0"/>
        <v>0.69230769230769229</v>
      </c>
      <c r="N20">
        <v>0</v>
      </c>
      <c r="O20" t="s">
        <v>49</v>
      </c>
    </row>
    <row r="21" spans="1:15">
      <c r="A21" s="8">
        <v>38240</v>
      </c>
      <c r="B21">
        <v>222</v>
      </c>
      <c r="C21" t="s">
        <v>64</v>
      </c>
      <c r="D21">
        <v>2</v>
      </c>
      <c r="E21" t="s">
        <v>45</v>
      </c>
      <c r="F21" t="s">
        <v>60</v>
      </c>
      <c r="G21">
        <v>1</v>
      </c>
      <c r="H21">
        <v>1</v>
      </c>
      <c r="I21">
        <v>0</v>
      </c>
      <c r="J21">
        <v>0</v>
      </c>
      <c r="K21">
        <v>6</v>
      </c>
      <c r="L21">
        <v>5</v>
      </c>
      <c r="M21" s="24">
        <f t="shared" si="0"/>
        <v>0.84615384615384615</v>
      </c>
      <c r="N21">
        <v>0</v>
      </c>
      <c r="O21" t="s">
        <v>58</v>
      </c>
    </row>
    <row r="22" spans="1:15">
      <c r="A22" s="8">
        <v>38243</v>
      </c>
      <c r="B22">
        <v>222</v>
      </c>
      <c r="C22" t="s">
        <v>64</v>
      </c>
      <c r="D22">
        <v>2</v>
      </c>
      <c r="E22" t="s">
        <v>45</v>
      </c>
      <c r="F22" t="s">
        <v>60</v>
      </c>
      <c r="G22">
        <v>2</v>
      </c>
      <c r="H22">
        <v>0</v>
      </c>
      <c r="I22">
        <v>2</v>
      </c>
      <c r="J22">
        <v>1</v>
      </c>
      <c r="K22">
        <v>2</v>
      </c>
      <c r="L22">
        <v>1</v>
      </c>
      <c r="M22" s="24">
        <f t="shared" si="0"/>
        <v>0.375</v>
      </c>
      <c r="N22">
        <v>0</v>
      </c>
      <c r="O22" t="s">
        <v>58</v>
      </c>
    </row>
    <row r="23" spans="1:15">
      <c r="A23" s="8">
        <v>38243</v>
      </c>
      <c r="B23">
        <v>222</v>
      </c>
      <c r="C23" t="s">
        <v>64</v>
      </c>
      <c r="D23">
        <v>2</v>
      </c>
      <c r="E23" t="s">
        <v>45</v>
      </c>
      <c r="F23" t="s">
        <v>60</v>
      </c>
      <c r="G23">
        <v>0</v>
      </c>
      <c r="H23">
        <v>1</v>
      </c>
      <c r="I23">
        <v>0</v>
      </c>
      <c r="J23">
        <v>1</v>
      </c>
      <c r="K23">
        <v>5</v>
      </c>
      <c r="L23">
        <v>5</v>
      </c>
      <c r="M23" s="24">
        <f t="shared" si="0"/>
        <v>0.83333333333333337</v>
      </c>
      <c r="N23">
        <v>0</v>
      </c>
      <c r="O23" t="s">
        <v>58</v>
      </c>
    </row>
    <row r="24" spans="1:15">
      <c r="A24" s="8">
        <v>38246</v>
      </c>
      <c r="B24">
        <v>222</v>
      </c>
      <c r="C24" t="s">
        <v>64</v>
      </c>
      <c r="D24">
        <v>2</v>
      </c>
      <c r="E24" t="s">
        <v>45</v>
      </c>
      <c r="F24" t="s">
        <v>60</v>
      </c>
      <c r="G24">
        <v>0</v>
      </c>
      <c r="H24">
        <v>0</v>
      </c>
      <c r="I24">
        <v>1</v>
      </c>
      <c r="J24">
        <v>0</v>
      </c>
      <c r="K24">
        <v>0</v>
      </c>
      <c r="L24">
        <v>5</v>
      </c>
      <c r="M24" s="24">
        <f t="shared" si="0"/>
        <v>0.83333333333333337</v>
      </c>
      <c r="N24">
        <v>0</v>
      </c>
      <c r="O24" t="s">
        <v>58</v>
      </c>
    </row>
    <row r="25" spans="1:15">
      <c r="A25" s="8">
        <v>38247</v>
      </c>
      <c r="B25">
        <v>222</v>
      </c>
      <c r="C25" t="s">
        <v>64</v>
      </c>
      <c r="D25">
        <v>2</v>
      </c>
      <c r="E25" t="s">
        <v>45</v>
      </c>
      <c r="F25" t="s">
        <v>60</v>
      </c>
      <c r="G25">
        <v>0</v>
      </c>
      <c r="H25">
        <v>3</v>
      </c>
      <c r="I25">
        <v>1</v>
      </c>
      <c r="J25">
        <v>0</v>
      </c>
      <c r="K25">
        <v>3</v>
      </c>
      <c r="L25">
        <v>3</v>
      </c>
      <c r="M25" s="24">
        <f t="shared" si="0"/>
        <v>0.6</v>
      </c>
      <c r="N25">
        <v>0</v>
      </c>
      <c r="O25" t="s">
        <v>49</v>
      </c>
    </row>
    <row r="26" spans="1:15">
      <c r="A26" s="14">
        <v>38257</v>
      </c>
      <c r="B26">
        <v>222</v>
      </c>
      <c r="C26" t="s">
        <v>64</v>
      </c>
      <c r="D26">
        <v>2</v>
      </c>
      <c r="E26" t="s">
        <v>45</v>
      </c>
      <c r="F26" t="s">
        <v>61</v>
      </c>
      <c r="G26">
        <v>10</v>
      </c>
      <c r="H26">
        <v>5</v>
      </c>
      <c r="I26">
        <v>1</v>
      </c>
      <c r="J26">
        <v>2</v>
      </c>
      <c r="K26">
        <v>10</v>
      </c>
      <c r="L26">
        <v>6</v>
      </c>
      <c r="M26" s="24">
        <f t="shared" si="0"/>
        <v>0.47058823529411764</v>
      </c>
      <c r="N26">
        <v>0</v>
      </c>
      <c r="O26" t="s">
        <v>114</v>
      </c>
    </row>
    <row r="27" spans="1:15">
      <c r="A27" s="14">
        <v>38258</v>
      </c>
      <c r="B27">
        <v>222</v>
      </c>
      <c r="C27" t="s">
        <v>64</v>
      </c>
      <c r="D27">
        <v>2</v>
      </c>
      <c r="E27" t="s">
        <v>45</v>
      </c>
      <c r="F27" t="s">
        <v>61</v>
      </c>
      <c r="G27">
        <v>1</v>
      </c>
      <c r="H27">
        <v>3</v>
      </c>
      <c r="I27">
        <v>1</v>
      </c>
      <c r="J27">
        <v>0</v>
      </c>
      <c r="K27">
        <v>1</v>
      </c>
      <c r="L27">
        <v>5</v>
      </c>
      <c r="M27" s="24">
        <f t="shared" si="0"/>
        <v>0.54545454545454541</v>
      </c>
      <c r="N27">
        <v>0</v>
      </c>
      <c r="O27" t="s">
        <v>114</v>
      </c>
    </row>
    <row r="28" spans="1:15">
      <c r="A28" s="8">
        <v>38238</v>
      </c>
      <c r="B28">
        <v>3802</v>
      </c>
      <c r="C28" t="s">
        <v>64</v>
      </c>
      <c r="D28">
        <v>2</v>
      </c>
      <c r="E28" t="s">
        <v>45</v>
      </c>
      <c r="F28" t="s">
        <v>60</v>
      </c>
      <c r="G28">
        <v>1</v>
      </c>
      <c r="H28">
        <v>2</v>
      </c>
      <c r="I28">
        <v>0</v>
      </c>
      <c r="J28">
        <v>1</v>
      </c>
      <c r="K28">
        <v>5</v>
      </c>
      <c r="L28">
        <v>2</v>
      </c>
      <c r="M28" s="24">
        <f t="shared" si="0"/>
        <v>0.63636363636363635</v>
      </c>
      <c r="N28">
        <v>0</v>
      </c>
      <c r="O28" t="s">
        <v>49</v>
      </c>
    </row>
    <row r="29" spans="1:15">
      <c r="A29" s="8">
        <v>38239</v>
      </c>
      <c r="B29">
        <v>3802</v>
      </c>
      <c r="C29" t="s">
        <v>64</v>
      </c>
      <c r="D29">
        <v>2</v>
      </c>
      <c r="E29" t="s">
        <v>45</v>
      </c>
      <c r="F29" t="s">
        <v>60</v>
      </c>
      <c r="G29">
        <v>1</v>
      </c>
      <c r="H29">
        <v>5</v>
      </c>
      <c r="I29">
        <v>0</v>
      </c>
      <c r="J29">
        <v>1</v>
      </c>
      <c r="K29">
        <v>2</v>
      </c>
      <c r="L29">
        <v>1</v>
      </c>
      <c r="M29" s="24">
        <f t="shared" si="0"/>
        <v>0.3</v>
      </c>
      <c r="N29">
        <v>0</v>
      </c>
      <c r="O29" t="s">
        <v>49</v>
      </c>
    </row>
    <row r="30" spans="1:15">
      <c r="A30" s="8">
        <v>38239</v>
      </c>
      <c r="B30">
        <v>3802</v>
      </c>
      <c r="C30" t="s">
        <v>64</v>
      </c>
      <c r="D30">
        <v>2</v>
      </c>
      <c r="E30" t="s">
        <v>45</v>
      </c>
      <c r="F30" t="s">
        <v>60</v>
      </c>
      <c r="G30">
        <v>1</v>
      </c>
      <c r="H30">
        <v>2</v>
      </c>
      <c r="I30">
        <v>2</v>
      </c>
      <c r="J30">
        <v>0</v>
      </c>
      <c r="K30">
        <v>4</v>
      </c>
      <c r="L30">
        <v>5</v>
      </c>
      <c r="M30" s="24">
        <f t="shared" si="0"/>
        <v>0.6428571428571429</v>
      </c>
      <c r="N30">
        <v>0</v>
      </c>
      <c r="O30" t="s">
        <v>49</v>
      </c>
    </row>
    <row r="31" spans="1:15">
      <c r="A31" s="8">
        <v>38240</v>
      </c>
      <c r="B31">
        <v>3802</v>
      </c>
      <c r="C31" t="s">
        <v>64</v>
      </c>
      <c r="D31">
        <v>2</v>
      </c>
      <c r="E31" t="s">
        <v>45</v>
      </c>
      <c r="F31" t="s">
        <v>60</v>
      </c>
      <c r="G31">
        <v>1</v>
      </c>
      <c r="H31">
        <v>0</v>
      </c>
      <c r="I31">
        <v>2</v>
      </c>
      <c r="J31">
        <v>1</v>
      </c>
      <c r="K31">
        <v>14</v>
      </c>
      <c r="L31">
        <v>4</v>
      </c>
      <c r="M31" s="24">
        <f t="shared" si="0"/>
        <v>0.81818181818181823</v>
      </c>
      <c r="N31">
        <v>0</v>
      </c>
      <c r="O31" t="s">
        <v>49</v>
      </c>
    </row>
    <row r="32" spans="1:15">
      <c r="A32" s="8">
        <v>38241</v>
      </c>
      <c r="B32">
        <v>3802</v>
      </c>
      <c r="C32" t="s">
        <v>64</v>
      </c>
      <c r="D32">
        <v>2</v>
      </c>
      <c r="E32" t="s">
        <v>45</v>
      </c>
      <c r="F32" t="s">
        <v>61</v>
      </c>
      <c r="G32">
        <v>0</v>
      </c>
      <c r="H32">
        <v>0</v>
      </c>
      <c r="I32">
        <v>0</v>
      </c>
      <c r="J32">
        <v>1</v>
      </c>
      <c r="K32">
        <v>2</v>
      </c>
      <c r="L32">
        <v>2</v>
      </c>
      <c r="M32" s="24">
        <f t="shared" si="0"/>
        <v>0.8</v>
      </c>
      <c r="N32">
        <v>0</v>
      </c>
      <c r="O32" t="s">
        <v>49</v>
      </c>
    </row>
    <row r="33" spans="1:15">
      <c r="A33" s="8">
        <v>38241</v>
      </c>
      <c r="B33">
        <v>3802</v>
      </c>
      <c r="C33" t="s">
        <v>64</v>
      </c>
      <c r="D33">
        <v>2</v>
      </c>
      <c r="E33" t="s">
        <v>45</v>
      </c>
      <c r="F33" t="s">
        <v>62</v>
      </c>
      <c r="G33">
        <v>5</v>
      </c>
      <c r="H33">
        <v>7</v>
      </c>
      <c r="I33">
        <v>3</v>
      </c>
      <c r="J33">
        <v>2</v>
      </c>
      <c r="K33">
        <v>9</v>
      </c>
      <c r="L33">
        <v>3</v>
      </c>
      <c r="M33" s="24">
        <f t="shared" si="0"/>
        <v>0.41379310344827586</v>
      </c>
      <c r="N33">
        <v>0</v>
      </c>
      <c r="O33" t="s">
        <v>49</v>
      </c>
    </row>
    <row r="34" spans="1:15">
      <c r="A34" s="8">
        <v>38242</v>
      </c>
      <c r="B34">
        <v>3802</v>
      </c>
      <c r="C34" t="s">
        <v>64</v>
      </c>
      <c r="D34">
        <v>2</v>
      </c>
      <c r="E34" t="s">
        <v>45</v>
      </c>
      <c r="F34" t="s">
        <v>60</v>
      </c>
      <c r="G34">
        <v>7</v>
      </c>
      <c r="H34">
        <v>6</v>
      </c>
      <c r="I34">
        <v>0</v>
      </c>
      <c r="J34">
        <v>0</v>
      </c>
      <c r="K34">
        <v>10</v>
      </c>
      <c r="L34">
        <v>4</v>
      </c>
      <c r="M34" s="24">
        <f t="shared" si="0"/>
        <v>0.51851851851851849</v>
      </c>
      <c r="N34">
        <v>0</v>
      </c>
      <c r="O34" t="s">
        <v>49</v>
      </c>
    </row>
    <row r="35" spans="1:15">
      <c r="A35" s="8">
        <v>38243</v>
      </c>
      <c r="B35">
        <v>3802</v>
      </c>
      <c r="C35" t="s">
        <v>64</v>
      </c>
      <c r="D35">
        <v>2</v>
      </c>
      <c r="E35" t="s">
        <v>45</v>
      </c>
      <c r="F35" t="s">
        <v>60</v>
      </c>
      <c r="G35">
        <v>2</v>
      </c>
      <c r="H35">
        <v>0</v>
      </c>
      <c r="I35">
        <v>0</v>
      </c>
      <c r="J35">
        <v>0</v>
      </c>
      <c r="K35">
        <v>2</v>
      </c>
      <c r="L35">
        <v>0</v>
      </c>
      <c r="M35" s="24">
        <f t="shared" si="0"/>
        <v>0.5</v>
      </c>
      <c r="N35">
        <v>0</v>
      </c>
      <c r="O35" t="s">
        <v>49</v>
      </c>
    </row>
    <row r="36" spans="1:15">
      <c r="A36" s="8">
        <v>38244</v>
      </c>
      <c r="B36">
        <v>3802</v>
      </c>
      <c r="C36" t="s">
        <v>64</v>
      </c>
      <c r="D36">
        <v>2</v>
      </c>
      <c r="E36" t="s">
        <v>45</v>
      </c>
      <c r="F36" t="s">
        <v>60</v>
      </c>
      <c r="G36">
        <v>1</v>
      </c>
      <c r="H36">
        <v>6</v>
      </c>
      <c r="I36">
        <v>1</v>
      </c>
      <c r="J36">
        <v>1</v>
      </c>
      <c r="K36">
        <v>2</v>
      </c>
      <c r="L36">
        <v>2</v>
      </c>
      <c r="M36" s="24">
        <f t="shared" si="0"/>
        <v>0.30769230769230771</v>
      </c>
      <c r="N36">
        <v>0</v>
      </c>
      <c r="O36" t="s">
        <v>58</v>
      </c>
    </row>
    <row r="37" spans="1:15">
      <c r="A37" s="8">
        <v>38248</v>
      </c>
      <c r="B37">
        <v>3802</v>
      </c>
      <c r="C37" t="s">
        <v>64</v>
      </c>
      <c r="D37">
        <v>2</v>
      </c>
      <c r="E37" t="s">
        <v>45</v>
      </c>
      <c r="F37" t="s">
        <v>60</v>
      </c>
      <c r="G37">
        <v>0</v>
      </c>
      <c r="H37">
        <v>1</v>
      </c>
      <c r="I37">
        <v>3</v>
      </c>
      <c r="J37">
        <v>0</v>
      </c>
      <c r="K37">
        <v>3</v>
      </c>
      <c r="L37">
        <v>3</v>
      </c>
      <c r="M37" s="24">
        <f t="shared" si="0"/>
        <v>0.6</v>
      </c>
      <c r="N37">
        <v>0</v>
      </c>
      <c r="O37" t="s">
        <v>49</v>
      </c>
    </row>
    <row r="38" spans="1:15">
      <c r="A38" s="8">
        <v>38250</v>
      </c>
      <c r="B38">
        <v>3802</v>
      </c>
      <c r="C38" t="s">
        <v>64</v>
      </c>
      <c r="D38">
        <v>2</v>
      </c>
      <c r="E38" t="s">
        <v>45</v>
      </c>
      <c r="F38" t="s">
        <v>60</v>
      </c>
      <c r="G38">
        <v>1</v>
      </c>
      <c r="H38">
        <v>1</v>
      </c>
      <c r="I38">
        <v>0</v>
      </c>
      <c r="J38">
        <v>0</v>
      </c>
      <c r="K38">
        <v>2</v>
      </c>
      <c r="L38">
        <v>3</v>
      </c>
      <c r="M38" s="24">
        <f t="shared" si="0"/>
        <v>0.7142857142857143</v>
      </c>
      <c r="N38">
        <v>0</v>
      </c>
      <c r="O38" t="s">
        <v>58</v>
      </c>
    </row>
    <row r="39" spans="1:15">
      <c r="A39" s="8">
        <v>38255</v>
      </c>
      <c r="B39">
        <v>3802</v>
      </c>
      <c r="C39" t="s">
        <v>64</v>
      </c>
      <c r="D39">
        <v>2</v>
      </c>
      <c r="E39" t="s">
        <v>45</v>
      </c>
      <c r="F39" t="s">
        <v>60</v>
      </c>
      <c r="G39">
        <v>1</v>
      </c>
      <c r="H39">
        <v>3</v>
      </c>
      <c r="I39">
        <v>3</v>
      </c>
      <c r="J39">
        <v>2</v>
      </c>
      <c r="K39">
        <v>3</v>
      </c>
      <c r="L39">
        <v>4</v>
      </c>
      <c r="M39" s="24">
        <f t="shared" si="0"/>
        <v>0.4375</v>
      </c>
      <c r="N39">
        <v>0</v>
      </c>
      <c r="O39" t="s">
        <v>49</v>
      </c>
    </row>
    <row r="40" spans="1:15">
      <c r="A40" s="14">
        <v>38257</v>
      </c>
      <c r="B40">
        <v>3802</v>
      </c>
      <c r="C40" t="s">
        <v>64</v>
      </c>
      <c r="D40">
        <v>2</v>
      </c>
      <c r="E40" t="s">
        <v>45</v>
      </c>
      <c r="F40" t="s">
        <v>61</v>
      </c>
      <c r="G40">
        <v>7</v>
      </c>
      <c r="H40">
        <v>8</v>
      </c>
      <c r="I40">
        <v>0</v>
      </c>
      <c r="J40">
        <v>0</v>
      </c>
      <c r="K40">
        <v>4</v>
      </c>
      <c r="L40">
        <v>4</v>
      </c>
      <c r="M40" s="24">
        <f t="shared" si="0"/>
        <v>0.34782608695652173</v>
      </c>
      <c r="N40">
        <v>0</v>
      </c>
      <c r="O40" t="s">
        <v>114</v>
      </c>
    </row>
    <row r="41" spans="1:15">
      <c r="A41" s="8">
        <v>38259</v>
      </c>
      <c r="B41">
        <v>3802</v>
      </c>
      <c r="C41" t="s">
        <v>64</v>
      </c>
      <c r="D41">
        <v>2</v>
      </c>
      <c r="E41" t="s">
        <v>45</v>
      </c>
      <c r="F41" t="s">
        <v>61</v>
      </c>
      <c r="G41">
        <v>6</v>
      </c>
      <c r="H41">
        <v>6</v>
      </c>
      <c r="I41">
        <v>10</v>
      </c>
      <c r="J41">
        <v>0</v>
      </c>
      <c r="K41">
        <v>4</v>
      </c>
      <c r="L41">
        <v>2</v>
      </c>
      <c r="M41" s="24">
        <f t="shared" si="0"/>
        <v>0.21428571428571427</v>
      </c>
      <c r="N41">
        <v>0</v>
      </c>
      <c r="O41" t="s">
        <v>49</v>
      </c>
    </row>
    <row r="42" spans="1:15">
      <c r="A42" s="14">
        <v>38264</v>
      </c>
      <c r="B42">
        <v>3802</v>
      </c>
      <c r="C42" t="s">
        <v>64</v>
      </c>
      <c r="D42">
        <v>2</v>
      </c>
      <c r="E42" t="s">
        <v>45</v>
      </c>
      <c r="F42" t="s">
        <v>61</v>
      </c>
      <c r="G42">
        <v>1</v>
      </c>
      <c r="H42">
        <v>1</v>
      </c>
      <c r="I42">
        <v>3</v>
      </c>
      <c r="J42">
        <v>1</v>
      </c>
      <c r="K42">
        <v>3</v>
      </c>
      <c r="L42">
        <v>4</v>
      </c>
      <c r="M42" s="24">
        <f t="shared" si="0"/>
        <v>0.53846153846153844</v>
      </c>
      <c r="N42">
        <v>1</v>
      </c>
      <c r="O42" t="s">
        <v>114</v>
      </c>
    </row>
    <row r="43" spans="1:15">
      <c r="A43" s="14">
        <v>38267</v>
      </c>
      <c r="B43">
        <v>3802</v>
      </c>
      <c r="C43" t="s">
        <v>64</v>
      </c>
      <c r="D43">
        <v>2</v>
      </c>
      <c r="E43" t="s">
        <v>45</v>
      </c>
      <c r="F43" t="s">
        <v>62</v>
      </c>
      <c r="G43">
        <v>2</v>
      </c>
      <c r="H43">
        <v>1</v>
      </c>
      <c r="I43">
        <v>0</v>
      </c>
      <c r="J43">
        <v>0</v>
      </c>
      <c r="K43">
        <v>3</v>
      </c>
      <c r="L43">
        <v>7</v>
      </c>
      <c r="M43" s="24">
        <f t="shared" si="0"/>
        <v>0.76923076923076927</v>
      </c>
      <c r="N43">
        <v>0</v>
      </c>
      <c r="O43" t="s">
        <v>114</v>
      </c>
    </row>
    <row r="44" spans="1:15">
      <c r="A44" s="14">
        <v>38269</v>
      </c>
      <c r="B44">
        <v>3802</v>
      </c>
      <c r="C44" t="s">
        <v>64</v>
      </c>
      <c r="D44">
        <v>2</v>
      </c>
      <c r="E44" t="s">
        <v>45</v>
      </c>
      <c r="F44" t="s">
        <v>61</v>
      </c>
      <c r="G44">
        <v>3</v>
      </c>
      <c r="H44">
        <v>1</v>
      </c>
      <c r="I44">
        <v>2</v>
      </c>
      <c r="J44">
        <v>1</v>
      </c>
      <c r="K44">
        <v>6</v>
      </c>
      <c r="L44">
        <v>9</v>
      </c>
      <c r="M44" s="24">
        <f t="shared" si="0"/>
        <v>0.68181818181818177</v>
      </c>
      <c r="N44">
        <v>0</v>
      </c>
      <c r="O44" t="s">
        <v>114</v>
      </c>
    </row>
    <row r="45" spans="1:15">
      <c r="A45" s="14">
        <v>38273</v>
      </c>
      <c r="B45">
        <v>3802</v>
      </c>
      <c r="C45" t="s">
        <v>64</v>
      </c>
      <c r="D45">
        <v>2</v>
      </c>
      <c r="E45" t="s">
        <v>45</v>
      </c>
      <c r="F45" t="s">
        <v>61</v>
      </c>
      <c r="G45">
        <v>8</v>
      </c>
      <c r="H45">
        <v>1</v>
      </c>
      <c r="I45">
        <v>0</v>
      </c>
      <c r="J45">
        <v>1</v>
      </c>
      <c r="K45">
        <v>3</v>
      </c>
      <c r="L45">
        <v>3</v>
      </c>
      <c r="M45" s="24">
        <f t="shared" si="0"/>
        <v>0.375</v>
      </c>
      <c r="N45">
        <v>0</v>
      </c>
      <c r="O45" t="s">
        <v>114</v>
      </c>
    </row>
    <row r="46" spans="1:15">
      <c r="A46" s="14">
        <v>38255</v>
      </c>
      <c r="B46">
        <v>3852</v>
      </c>
      <c r="C46" t="s">
        <v>64</v>
      </c>
      <c r="D46">
        <v>2</v>
      </c>
      <c r="E46" t="s">
        <v>45</v>
      </c>
      <c r="F46" t="s">
        <v>115</v>
      </c>
      <c r="G46">
        <v>1</v>
      </c>
      <c r="H46">
        <v>2</v>
      </c>
      <c r="I46">
        <v>1</v>
      </c>
      <c r="J46">
        <v>0</v>
      </c>
      <c r="K46">
        <v>10</v>
      </c>
      <c r="L46">
        <v>3</v>
      </c>
      <c r="M46" s="24">
        <f t="shared" si="0"/>
        <v>0.76470588235294112</v>
      </c>
      <c r="N46">
        <v>0</v>
      </c>
      <c r="O46" t="s">
        <v>114</v>
      </c>
    </row>
    <row r="47" spans="1:15">
      <c r="A47" s="8">
        <v>38239</v>
      </c>
      <c r="B47">
        <v>222</v>
      </c>
      <c r="C47" t="s">
        <v>64</v>
      </c>
      <c r="D47">
        <v>3</v>
      </c>
      <c r="E47" t="s">
        <v>45</v>
      </c>
      <c r="F47" t="s">
        <v>60</v>
      </c>
      <c r="G47">
        <v>1</v>
      </c>
      <c r="H47">
        <v>3</v>
      </c>
      <c r="I47">
        <v>0</v>
      </c>
      <c r="J47">
        <v>0</v>
      </c>
      <c r="K47">
        <v>0</v>
      </c>
      <c r="L47">
        <v>0</v>
      </c>
      <c r="M47" s="24">
        <f t="shared" si="0"/>
        <v>0</v>
      </c>
      <c r="N47">
        <v>0</v>
      </c>
      <c r="O47" t="s">
        <v>49</v>
      </c>
    </row>
    <row r="48" spans="1:15">
      <c r="A48" s="8">
        <v>38240</v>
      </c>
      <c r="B48">
        <v>222</v>
      </c>
      <c r="C48" t="s">
        <v>64</v>
      </c>
      <c r="D48">
        <v>3</v>
      </c>
      <c r="E48" t="s">
        <v>45</v>
      </c>
      <c r="F48" t="s">
        <v>60</v>
      </c>
      <c r="G48">
        <v>1</v>
      </c>
      <c r="H48">
        <v>0</v>
      </c>
      <c r="I48">
        <v>0</v>
      </c>
      <c r="J48">
        <v>0</v>
      </c>
      <c r="K48">
        <v>9</v>
      </c>
      <c r="L48">
        <v>5</v>
      </c>
      <c r="M48" s="24">
        <f t="shared" si="0"/>
        <v>0.93333333333333335</v>
      </c>
      <c r="N48">
        <v>0</v>
      </c>
      <c r="O48" t="s">
        <v>58</v>
      </c>
    </row>
    <row r="49" spans="1:15">
      <c r="A49" s="8">
        <v>38246</v>
      </c>
      <c r="B49">
        <v>222</v>
      </c>
      <c r="C49" t="s">
        <v>64</v>
      </c>
      <c r="D49">
        <v>3</v>
      </c>
      <c r="E49" t="s">
        <v>45</v>
      </c>
      <c r="F49" t="s">
        <v>60</v>
      </c>
      <c r="G49">
        <v>0</v>
      </c>
      <c r="H49">
        <v>1</v>
      </c>
      <c r="I49">
        <v>0</v>
      </c>
      <c r="J49">
        <v>0</v>
      </c>
      <c r="K49">
        <v>1</v>
      </c>
      <c r="L49">
        <v>2</v>
      </c>
      <c r="M49" s="24">
        <f t="shared" si="0"/>
        <v>0.75</v>
      </c>
      <c r="N49">
        <v>0</v>
      </c>
      <c r="O49" t="s">
        <v>58</v>
      </c>
    </row>
    <row r="50" spans="1:15">
      <c r="A50" s="8">
        <v>38238</v>
      </c>
      <c r="B50">
        <v>3802</v>
      </c>
      <c r="C50" t="s">
        <v>64</v>
      </c>
      <c r="D50">
        <v>3</v>
      </c>
      <c r="E50" t="s">
        <v>45</v>
      </c>
      <c r="F50" t="s">
        <v>60</v>
      </c>
      <c r="G50">
        <v>2</v>
      </c>
      <c r="H50">
        <v>4</v>
      </c>
      <c r="I50">
        <v>1</v>
      </c>
      <c r="J50">
        <v>0</v>
      </c>
      <c r="K50">
        <v>4</v>
      </c>
      <c r="L50">
        <v>0</v>
      </c>
      <c r="M50" s="24">
        <f t="shared" si="0"/>
        <v>0.36363636363636365</v>
      </c>
      <c r="N50">
        <v>0</v>
      </c>
      <c r="O50" t="s">
        <v>49</v>
      </c>
    </row>
    <row r="51" spans="1:15">
      <c r="A51" s="8">
        <v>38239</v>
      </c>
      <c r="B51">
        <v>3802</v>
      </c>
      <c r="C51" t="s">
        <v>64</v>
      </c>
      <c r="D51">
        <v>3</v>
      </c>
      <c r="E51" t="s">
        <v>45</v>
      </c>
      <c r="F51" t="s">
        <v>60</v>
      </c>
      <c r="G51">
        <v>1</v>
      </c>
      <c r="H51">
        <v>1</v>
      </c>
      <c r="I51">
        <v>1</v>
      </c>
      <c r="J51">
        <v>2</v>
      </c>
      <c r="K51">
        <v>1</v>
      </c>
      <c r="L51">
        <v>2</v>
      </c>
      <c r="M51" s="24">
        <f t="shared" si="0"/>
        <v>0.375</v>
      </c>
      <c r="N51">
        <v>0</v>
      </c>
      <c r="O51" t="s">
        <v>49</v>
      </c>
    </row>
    <row r="52" spans="1:15">
      <c r="A52" s="8">
        <v>38239</v>
      </c>
      <c r="B52">
        <v>3802</v>
      </c>
      <c r="C52" t="s">
        <v>64</v>
      </c>
      <c r="D52">
        <v>3</v>
      </c>
      <c r="E52" t="s">
        <v>45</v>
      </c>
      <c r="F52" t="s">
        <v>60</v>
      </c>
      <c r="G52">
        <v>2</v>
      </c>
      <c r="H52">
        <v>2</v>
      </c>
      <c r="I52">
        <v>3</v>
      </c>
      <c r="J52">
        <v>0</v>
      </c>
      <c r="K52">
        <v>2</v>
      </c>
      <c r="L52">
        <v>4</v>
      </c>
      <c r="M52" s="24">
        <f t="shared" si="0"/>
        <v>0.46153846153846156</v>
      </c>
      <c r="N52">
        <v>0</v>
      </c>
      <c r="O52" t="s">
        <v>49</v>
      </c>
    </row>
    <row r="53" spans="1:15">
      <c r="A53" s="8">
        <v>38240</v>
      </c>
      <c r="B53">
        <v>3802</v>
      </c>
      <c r="C53" t="s">
        <v>64</v>
      </c>
      <c r="D53">
        <v>3</v>
      </c>
      <c r="E53" t="s">
        <v>45</v>
      </c>
      <c r="F53" t="s">
        <v>60</v>
      </c>
      <c r="G53">
        <v>1</v>
      </c>
      <c r="H53">
        <v>1</v>
      </c>
      <c r="I53">
        <v>0</v>
      </c>
      <c r="J53">
        <v>3</v>
      </c>
      <c r="K53">
        <v>9</v>
      </c>
      <c r="L53">
        <v>6</v>
      </c>
      <c r="M53" s="24">
        <f t="shared" si="0"/>
        <v>0.75</v>
      </c>
      <c r="N53">
        <v>0</v>
      </c>
      <c r="O53" t="s">
        <v>49</v>
      </c>
    </row>
    <row r="54" spans="1:15">
      <c r="A54" s="8">
        <v>38241</v>
      </c>
      <c r="B54">
        <v>3802</v>
      </c>
      <c r="C54" t="s">
        <v>64</v>
      </c>
      <c r="D54">
        <v>3</v>
      </c>
      <c r="E54" t="s">
        <v>45</v>
      </c>
      <c r="F54" t="s">
        <v>61</v>
      </c>
      <c r="G54">
        <v>11</v>
      </c>
      <c r="H54">
        <v>6</v>
      </c>
      <c r="I54">
        <v>4</v>
      </c>
      <c r="J54">
        <v>2</v>
      </c>
      <c r="K54">
        <v>3</v>
      </c>
      <c r="L54">
        <v>3</v>
      </c>
      <c r="M54" s="24">
        <f t="shared" si="0"/>
        <v>0.20689655172413793</v>
      </c>
      <c r="N54">
        <v>2</v>
      </c>
      <c r="O54" t="s">
        <v>49</v>
      </c>
    </row>
    <row r="55" spans="1:15">
      <c r="A55" s="8">
        <v>38241</v>
      </c>
      <c r="B55">
        <v>3802</v>
      </c>
      <c r="C55" t="s">
        <v>64</v>
      </c>
      <c r="D55">
        <v>3</v>
      </c>
      <c r="E55" t="s">
        <v>45</v>
      </c>
      <c r="F55" t="s">
        <v>62</v>
      </c>
      <c r="G55">
        <v>4</v>
      </c>
      <c r="H55">
        <v>4</v>
      </c>
      <c r="I55">
        <v>5</v>
      </c>
      <c r="J55">
        <v>4</v>
      </c>
      <c r="K55">
        <v>8</v>
      </c>
      <c r="L55">
        <v>5</v>
      </c>
      <c r="M55" s="24">
        <f t="shared" si="0"/>
        <v>0.43333333333333335</v>
      </c>
      <c r="N55">
        <v>0</v>
      </c>
      <c r="O55" t="s">
        <v>49</v>
      </c>
    </row>
    <row r="56" spans="1:15">
      <c r="A56" s="8">
        <v>38242</v>
      </c>
      <c r="B56">
        <v>3802</v>
      </c>
      <c r="C56" t="s">
        <v>64</v>
      </c>
      <c r="D56">
        <v>3</v>
      </c>
      <c r="E56" t="s">
        <v>45</v>
      </c>
      <c r="F56" t="s">
        <v>60</v>
      </c>
      <c r="G56">
        <v>4</v>
      </c>
      <c r="H56">
        <v>4</v>
      </c>
      <c r="I56">
        <v>1</v>
      </c>
      <c r="J56">
        <v>2</v>
      </c>
      <c r="K56">
        <v>1</v>
      </c>
      <c r="L56">
        <v>3</v>
      </c>
      <c r="M56" s="24">
        <f t="shared" si="0"/>
        <v>0.26666666666666666</v>
      </c>
      <c r="N56">
        <v>1</v>
      </c>
      <c r="O56" t="s">
        <v>49</v>
      </c>
    </row>
    <row r="57" spans="1:15">
      <c r="A57" s="8">
        <v>38243</v>
      </c>
      <c r="B57">
        <v>3802</v>
      </c>
      <c r="C57" t="s">
        <v>64</v>
      </c>
      <c r="D57">
        <v>3</v>
      </c>
      <c r="E57" t="s">
        <v>45</v>
      </c>
      <c r="F57" t="s">
        <v>60</v>
      </c>
      <c r="G57">
        <v>1</v>
      </c>
      <c r="H57">
        <v>1</v>
      </c>
      <c r="I57">
        <v>0</v>
      </c>
      <c r="J57">
        <v>0</v>
      </c>
      <c r="K57">
        <v>2</v>
      </c>
      <c r="L57">
        <v>3</v>
      </c>
      <c r="M57" s="24">
        <f t="shared" si="0"/>
        <v>0.7142857142857143</v>
      </c>
      <c r="N57">
        <v>0</v>
      </c>
      <c r="O57" t="s">
        <v>49</v>
      </c>
    </row>
    <row r="58" spans="1:15">
      <c r="A58" s="8">
        <v>38244</v>
      </c>
      <c r="B58">
        <v>3802</v>
      </c>
      <c r="C58" t="s">
        <v>64</v>
      </c>
      <c r="D58">
        <v>3</v>
      </c>
      <c r="E58" t="s">
        <v>45</v>
      </c>
      <c r="F58" t="s">
        <v>60</v>
      </c>
      <c r="G58">
        <v>0</v>
      </c>
      <c r="H58">
        <v>0</v>
      </c>
      <c r="I58">
        <v>0</v>
      </c>
      <c r="J58">
        <v>0</v>
      </c>
      <c r="K58">
        <v>0</v>
      </c>
      <c r="L58">
        <v>2</v>
      </c>
      <c r="M58" s="24">
        <f t="shared" si="0"/>
        <v>1</v>
      </c>
      <c r="N58">
        <v>0</v>
      </c>
      <c r="O58" t="s">
        <v>58</v>
      </c>
    </row>
    <row r="59" spans="1:15">
      <c r="A59" s="8">
        <v>38245</v>
      </c>
      <c r="B59">
        <v>3802</v>
      </c>
      <c r="C59" t="s">
        <v>64</v>
      </c>
      <c r="D59">
        <v>3</v>
      </c>
      <c r="E59" t="s">
        <v>45</v>
      </c>
      <c r="F59" t="s">
        <v>60</v>
      </c>
      <c r="G59">
        <v>1</v>
      </c>
      <c r="H59">
        <v>1</v>
      </c>
      <c r="I59">
        <v>0</v>
      </c>
      <c r="J59">
        <v>0</v>
      </c>
      <c r="K59">
        <v>0</v>
      </c>
      <c r="L59">
        <v>2</v>
      </c>
      <c r="M59" s="24">
        <f t="shared" si="0"/>
        <v>0.5</v>
      </c>
      <c r="N59">
        <v>0</v>
      </c>
      <c r="O59" t="s">
        <v>49</v>
      </c>
    </row>
    <row r="60" spans="1:15">
      <c r="A60" s="8">
        <v>38249</v>
      </c>
      <c r="B60">
        <v>3802</v>
      </c>
      <c r="C60" t="s">
        <v>64</v>
      </c>
      <c r="D60">
        <v>3</v>
      </c>
      <c r="E60" t="s">
        <v>45</v>
      </c>
      <c r="F60" t="s">
        <v>60</v>
      </c>
      <c r="G60">
        <v>0</v>
      </c>
      <c r="H60">
        <v>6</v>
      </c>
      <c r="I60">
        <v>3</v>
      </c>
      <c r="J60">
        <v>2</v>
      </c>
      <c r="K60">
        <v>5</v>
      </c>
      <c r="L60">
        <v>2</v>
      </c>
      <c r="M60" s="24">
        <f t="shared" si="0"/>
        <v>0.3888888888888889</v>
      </c>
      <c r="N60">
        <v>0</v>
      </c>
      <c r="O60" t="s">
        <v>49</v>
      </c>
    </row>
    <row r="61" spans="1:15">
      <c r="A61" s="8">
        <v>38258</v>
      </c>
      <c r="B61">
        <v>3802</v>
      </c>
      <c r="C61" t="s">
        <v>64</v>
      </c>
      <c r="D61">
        <v>3</v>
      </c>
      <c r="E61" t="s">
        <v>45</v>
      </c>
      <c r="F61" t="s">
        <v>61</v>
      </c>
      <c r="G61">
        <v>2</v>
      </c>
      <c r="H61">
        <v>6</v>
      </c>
      <c r="I61">
        <v>3</v>
      </c>
      <c r="J61">
        <v>1</v>
      </c>
      <c r="K61">
        <v>2</v>
      </c>
      <c r="L61">
        <v>5</v>
      </c>
      <c r="M61" s="24">
        <f t="shared" si="0"/>
        <v>0.36842105263157893</v>
      </c>
      <c r="N61">
        <v>0</v>
      </c>
      <c r="O61" t="s">
        <v>49</v>
      </c>
    </row>
    <row r="62" spans="1:15">
      <c r="A62" s="8">
        <v>38259</v>
      </c>
      <c r="B62">
        <v>3802</v>
      </c>
      <c r="C62" t="s">
        <v>64</v>
      </c>
      <c r="D62">
        <v>3</v>
      </c>
      <c r="E62" t="s">
        <v>45</v>
      </c>
      <c r="F62" t="s">
        <v>61</v>
      </c>
      <c r="G62">
        <v>3</v>
      </c>
      <c r="H62">
        <v>5</v>
      </c>
      <c r="I62">
        <v>2</v>
      </c>
      <c r="J62">
        <v>0</v>
      </c>
      <c r="K62">
        <v>1</v>
      </c>
      <c r="L62">
        <v>2</v>
      </c>
      <c r="M62" s="24">
        <f t="shared" si="0"/>
        <v>0.23076923076923078</v>
      </c>
      <c r="N62">
        <v>0</v>
      </c>
      <c r="O62" t="s">
        <v>49</v>
      </c>
    </row>
    <row r="63" spans="1:15">
      <c r="A63" s="14">
        <v>38260</v>
      </c>
      <c r="B63">
        <v>3802</v>
      </c>
      <c r="C63" t="s">
        <v>64</v>
      </c>
      <c r="D63">
        <v>3</v>
      </c>
      <c r="E63" t="s">
        <v>45</v>
      </c>
      <c r="F63" t="s">
        <v>61</v>
      </c>
      <c r="G63">
        <v>4</v>
      </c>
      <c r="H63">
        <v>0</v>
      </c>
      <c r="I63">
        <v>0</v>
      </c>
      <c r="J63">
        <v>0</v>
      </c>
      <c r="K63">
        <v>0</v>
      </c>
      <c r="L63">
        <v>7</v>
      </c>
      <c r="M63" s="24">
        <f t="shared" si="0"/>
        <v>0.63636363636363635</v>
      </c>
      <c r="N63">
        <v>0</v>
      </c>
      <c r="O63" t="s">
        <v>114</v>
      </c>
    </row>
    <row r="64" spans="1:15">
      <c r="A64" s="14">
        <v>38268</v>
      </c>
      <c r="B64">
        <v>3802</v>
      </c>
      <c r="C64" t="s">
        <v>64</v>
      </c>
      <c r="D64">
        <v>3</v>
      </c>
      <c r="E64" t="s">
        <v>45</v>
      </c>
      <c r="F64" t="s">
        <v>61</v>
      </c>
      <c r="G64">
        <v>5</v>
      </c>
      <c r="H64">
        <v>4</v>
      </c>
      <c r="I64">
        <v>0</v>
      </c>
      <c r="J64">
        <v>0</v>
      </c>
      <c r="K64">
        <v>6</v>
      </c>
      <c r="L64">
        <v>6</v>
      </c>
      <c r="M64" s="24">
        <f t="shared" si="0"/>
        <v>0.5714285714285714</v>
      </c>
      <c r="N64">
        <v>0</v>
      </c>
      <c r="O64" t="s">
        <v>114</v>
      </c>
    </row>
    <row r="65" spans="1:16">
      <c r="A65" s="14">
        <v>38272</v>
      </c>
      <c r="B65">
        <v>3802</v>
      </c>
      <c r="C65" t="s">
        <v>64</v>
      </c>
      <c r="D65">
        <v>3</v>
      </c>
      <c r="E65" t="s">
        <v>45</v>
      </c>
      <c r="F65" t="s">
        <v>61</v>
      </c>
      <c r="G65">
        <v>2</v>
      </c>
      <c r="H65">
        <v>2</v>
      </c>
      <c r="I65">
        <v>0</v>
      </c>
      <c r="J65">
        <v>1</v>
      </c>
      <c r="K65">
        <v>4</v>
      </c>
      <c r="L65">
        <v>0</v>
      </c>
      <c r="M65" s="24">
        <f t="shared" si="0"/>
        <v>0.44444444444444442</v>
      </c>
      <c r="N65">
        <v>0</v>
      </c>
      <c r="O65" t="s">
        <v>114</v>
      </c>
    </row>
    <row r="66" spans="1:16">
      <c r="A66" s="14">
        <v>38272</v>
      </c>
      <c r="B66">
        <v>3802</v>
      </c>
      <c r="C66" t="s">
        <v>64</v>
      </c>
      <c r="D66">
        <v>3</v>
      </c>
      <c r="E66" t="s">
        <v>45</v>
      </c>
      <c r="F66" t="s">
        <v>62</v>
      </c>
      <c r="G66">
        <v>2</v>
      </c>
      <c r="H66">
        <v>3</v>
      </c>
      <c r="I66">
        <v>2</v>
      </c>
      <c r="J66">
        <v>1</v>
      </c>
      <c r="K66">
        <v>5</v>
      </c>
      <c r="L66">
        <v>2</v>
      </c>
      <c r="M66" s="24">
        <f t="shared" si="0"/>
        <v>0.46666666666666667</v>
      </c>
      <c r="N66">
        <v>0</v>
      </c>
      <c r="O66" t="s">
        <v>114</v>
      </c>
    </row>
    <row r="67" spans="1:16">
      <c r="A67" s="14">
        <v>38273</v>
      </c>
      <c r="B67">
        <v>3802</v>
      </c>
      <c r="C67" t="s">
        <v>64</v>
      </c>
      <c r="D67">
        <v>3</v>
      </c>
      <c r="E67" t="s">
        <v>45</v>
      </c>
      <c r="F67" t="s">
        <v>61</v>
      </c>
      <c r="G67">
        <v>5</v>
      </c>
      <c r="H67">
        <v>3</v>
      </c>
      <c r="I67">
        <v>5</v>
      </c>
      <c r="J67">
        <v>0</v>
      </c>
      <c r="K67">
        <v>5</v>
      </c>
      <c r="L67">
        <v>3</v>
      </c>
      <c r="M67" s="24">
        <f t="shared" ref="M67:M130" si="1">+(K67+L67)/+(G67+H67+I67+J67+K67+L67)</f>
        <v>0.38095238095238093</v>
      </c>
      <c r="N67">
        <v>0</v>
      </c>
      <c r="O67" t="s">
        <v>114</v>
      </c>
    </row>
    <row r="68" spans="1:16">
      <c r="A68" s="8">
        <v>38244</v>
      </c>
      <c r="B68">
        <v>23</v>
      </c>
      <c r="C68" t="s">
        <v>64</v>
      </c>
      <c r="E68" t="s">
        <v>45</v>
      </c>
      <c r="F68" t="s">
        <v>60</v>
      </c>
      <c r="G68">
        <v>4</v>
      </c>
      <c r="H68">
        <v>6</v>
      </c>
      <c r="I68">
        <v>7</v>
      </c>
      <c r="J68">
        <v>8</v>
      </c>
      <c r="K68">
        <v>13</v>
      </c>
      <c r="L68">
        <v>5</v>
      </c>
      <c r="M68" s="24">
        <f t="shared" si="1"/>
        <v>0.41860465116279072</v>
      </c>
      <c r="N68">
        <v>0</v>
      </c>
      <c r="O68" t="s">
        <v>49</v>
      </c>
    </row>
    <row r="69" spans="1:16">
      <c r="A69" s="8">
        <v>38245</v>
      </c>
      <c r="B69">
        <v>23</v>
      </c>
      <c r="C69" t="s">
        <v>64</v>
      </c>
      <c r="E69" t="s">
        <v>45</v>
      </c>
      <c r="F69" t="s">
        <v>60</v>
      </c>
      <c r="G69">
        <v>5</v>
      </c>
      <c r="H69">
        <v>7</v>
      </c>
      <c r="I69">
        <v>7</v>
      </c>
      <c r="J69">
        <v>8</v>
      </c>
      <c r="K69">
        <v>11</v>
      </c>
      <c r="L69">
        <v>13</v>
      </c>
      <c r="M69" s="24">
        <f t="shared" si="1"/>
        <v>0.47058823529411764</v>
      </c>
      <c r="N69">
        <v>0</v>
      </c>
      <c r="O69" t="s">
        <v>49</v>
      </c>
    </row>
    <row r="70" spans="1:16">
      <c r="A70" s="8">
        <v>38246</v>
      </c>
      <c r="B70">
        <v>23</v>
      </c>
      <c r="C70" t="s">
        <v>64</v>
      </c>
      <c r="E70" t="s">
        <v>45</v>
      </c>
      <c r="F70" t="s">
        <v>61</v>
      </c>
      <c r="G70">
        <v>3</v>
      </c>
      <c r="H70">
        <v>14</v>
      </c>
      <c r="I70">
        <v>1</v>
      </c>
      <c r="J70">
        <v>1</v>
      </c>
      <c r="K70">
        <v>6</v>
      </c>
      <c r="L70">
        <v>17</v>
      </c>
      <c r="M70" s="24">
        <f t="shared" si="1"/>
        <v>0.54761904761904767</v>
      </c>
      <c r="N70">
        <v>0</v>
      </c>
      <c r="O70" t="s">
        <v>58</v>
      </c>
    </row>
    <row r="71" spans="1:16">
      <c r="A71" s="8">
        <v>38246</v>
      </c>
      <c r="B71">
        <v>23</v>
      </c>
      <c r="C71" t="s">
        <v>64</v>
      </c>
      <c r="E71" t="s">
        <v>45</v>
      </c>
      <c r="F71" t="s">
        <v>61</v>
      </c>
      <c r="G71">
        <v>3</v>
      </c>
      <c r="H71">
        <v>16</v>
      </c>
      <c r="I71">
        <v>3</v>
      </c>
      <c r="J71">
        <v>0</v>
      </c>
      <c r="K71">
        <v>4</v>
      </c>
      <c r="L71">
        <v>13</v>
      </c>
      <c r="M71" s="24">
        <f t="shared" si="1"/>
        <v>0.4358974358974359</v>
      </c>
      <c r="N71">
        <v>0</v>
      </c>
      <c r="O71" t="s">
        <v>49</v>
      </c>
    </row>
    <row r="72" spans="1:16">
      <c r="A72" s="8">
        <v>38246</v>
      </c>
      <c r="B72">
        <v>23</v>
      </c>
      <c r="C72" t="s">
        <v>64</v>
      </c>
      <c r="E72" t="s">
        <v>45</v>
      </c>
      <c r="F72" t="s">
        <v>62</v>
      </c>
      <c r="G72">
        <v>2</v>
      </c>
      <c r="H72">
        <v>4</v>
      </c>
      <c r="I72">
        <v>3</v>
      </c>
      <c r="J72">
        <v>1</v>
      </c>
      <c r="K72">
        <v>13</v>
      </c>
      <c r="L72">
        <v>9</v>
      </c>
      <c r="M72" s="24">
        <f t="shared" si="1"/>
        <v>0.6875</v>
      </c>
      <c r="N72">
        <v>0</v>
      </c>
      <c r="O72" t="s">
        <v>49</v>
      </c>
    </row>
    <row r="73" spans="1:16">
      <c r="A73" s="8">
        <v>38247</v>
      </c>
      <c r="B73">
        <v>23</v>
      </c>
      <c r="C73" t="s">
        <v>64</v>
      </c>
      <c r="E73" t="s">
        <v>45</v>
      </c>
      <c r="F73" t="s">
        <v>61</v>
      </c>
      <c r="G73">
        <v>4</v>
      </c>
      <c r="H73">
        <v>17</v>
      </c>
      <c r="I73">
        <v>5</v>
      </c>
      <c r="J73">
        <v>4</v>
      </c>
      <c r="K73">
        <v>9</v>
      </c>
      <c r="L73">
        <v>6</v>
      </c>
      <c r="M73" s="24">
        <f t="shared" si="1"/>
        <v>0.33333333333333331</v>
      </c>
      <c r="N73">
        <v>0</v>
      </c>
      <c r="O73" t="s">
        <v>49</v>
      </c>
    </row>
    <row r="74" spans="1:16">
      <c r="A74" s="8">
        <v>38247</v>
      </c>
      <c r="B74">
        <v>23</v>
      </c>
      <c r="C74" t="s">
        <v>64</v>
      </c>
      <c r="E74" t="s">
        <v>45</v>
      </c>
      <c r="F74" t="s">
        <v>62</v>
      </c>
      <c r="G74">
        <v>2</v>
      </c>
      <c r="H74">
        <v>7</v>
      </c>
      <c r="I74">
        <v>5</v>
      </c>
      <c r="J74">
        <v>1</v>
      </c>
      <c r="K74">
        <v>6</v>
      </c>
      <c r="L74">
        <v>6</v>
      </c>
      <c r="M74" s="24">
        <f t="shared" si="1"/>
        <v>0.44444444444444442</v>
      </c>
      <c r="N74">
        <v>0</v>
      </c>
      <c r="O74" t="s">
        <v>49</v>
      </c>
    </row>
    <row r="75" spans="1:16">
      <c r="A75" s="8">
        <v>38248</v>
      </c>
      <c r="B75">
        <v>23</v>
      </c>
      <c r="C75" t="s">
        <v>64</v>
      </c>
      <c r="E75" t="s">
        <v>45</v>
      </c>
      <c r="F75" t="s">
        <v>61</v>
      </c>
      <c r="G75">
        <v>1</v>
      </c>
      <c r="H75">
        <v>15</v>
      </c>
      <c r="I75">
        <v>7</v>
      </c>
      <c r="J75">
        <v>2</v>
      </c>
      <c r="K75">
        <v>14</v>
      </c>
      <c r="L75">
        <v>4</v>
      </c>
      <c r="M75" s="24">
        <f t="shared" si="1"/>
        <v>0.41860465116279072</v>
      </c>
      <c r="N75">
        <v>0</v>
      </c>
      <c r="O75" t="s">
        <v>49</v>
      </c>
    </row>
    <row r="76" spans="1:16">
      <c r="A76" s="8">
        <v>38248</v>
      </c>
      <c r="B76">
        <v>23</v>
      </c>
      <c r="C76" t="s">
        <v>64</v>
      </c>
      <c r="E76" t="s">
        <v>45</v>
      </c>
      <c r="F76" t="s">
        <v>62</v>
      </c>
      <c r="G76">
        <v>2</v>
      </c>
      <c r="H76">
        <v>9</v>
      </c>
      <c r="I76">
        <v>5</v>
      </c>
      <c r="J76">
        <v>0</v>
      </c>
      <c r="K76">
        <v>13</v>
      </c>
      <c r="L76">
        <v>3</v>
      </c>
      <c r="M76" s="24">
        <f t="shared" si="1"/>
        <v>0.5</v>
      </c>
      <c r="N76">
        <v>0</v>
      </c>
      <c r="O76" t="s">
        <v>49</v>
      </c>
    </row>
    <row r="77" spans="1:16">
      <c r="A77" s="8">
        <v>38249</v>
      </c>
      <c r="B77">
        <v>23</v>
      </c>
      <c r="C77" t="s">
        <v>64</v>
      </c>
      <c r="E77" t="s">
        <v>45</v>
      </c>
      <c r="F77" t="s">
        <v>61</v>
      </c>
      <c r="G77">
        <v>5</v>
      </c>
      <c r="H77">
        <v>16</v>
      </c>
      <c r="I77">
        <v>3</v>
      </c>
      <c r="J77">
        <v>4</v>
      </c>
      <c r="K77">
        <v>15</v>
      </c>
      <c r="L77">
        <v>6</v>
      </c>
      <c r="M77" s="24">
        <f t="shared" si="1"/>
        <v>0.42857142857142855</v>
      </c>
      <c r="N77">
        <v>0</v>
      </c>
      <c r="O77" t="s">
        <v>49</v>
      </c>
    </row>
    <row r="78" spans="1:16">
      <c r="A78" s="8">
        <v>38249</v>
      </c>
      <c r="B78">
        <v>23</v>
      </c>
      <c r="C78" t="s">
        <v>64</v>
      </c>
      <c r="E78" t="s">
        <v>45</v>
      </c>
      <c r="F78" t="s">
        <v>62</v>
      </c>
      <c r="G78">
        <v>0</v>
      </c>
      <c r="H78">
        <v>10</v>
      </c>
      <c r="I78">
        <v>3</v>
      </c>
      <c r="J78">
        <v>1</v>
      </c>
      <c r="K78">
        <v>7</v>
      </c>
      <c r="L78">
        <v>2</v>
      </c>
      <c r="M78" s="24">
        <f t="shared" si="1"/>
        <v>0.39130434782608697</v>
      </c>
      <c r="N78">
        <v>0</v>
      </c>
      <c r="O78" t="s">
        <v>49</v>
      </c>
    </row>
    <row r="79" spans="1:16">
      <c r="A79" s="8">
        <v>38250</v>
      </c>
      <c r="B79">
        <v>23</v>
      </c>
      <c r="C79" t="s">
        <v>64</v>
      </c>
      <c r="E79" t="s">
        <v>45</v>
      </c>
      <c r="F79" t="s">
        <v>61</v>
      </c>
      <c r="G79">
        <v>1</v>
      </c>
      <c r="H79">
        <v>7</v>
      </c>
      <c r="I79">
        <v>2</v>
      </c>
      <c r="J79">
        <v>0</v>
      </c>
      <c r="K79">
        <v>13</v>
      </c>
      <c r="L79">
        <v>6</v>
      </c>
      <c r="M79" s="24">
        <f t="shared" si="1"/>
        <v>0.65517241379310343</v>
      </c>
      <c r="N79">
        <v>0</v>
      </c>
      <c r="O79" t="s">
        <v>49</v>
      </c>
      <c r="P79" t="s">
        <v>85</v>
      </c>
    </row>
    <row r="80" spans="1:16">
      <c r="A80" s="8">
        <v>38250</v>
      </c>
      <c r="B80">
        <v>23</v>
      </c>
      <c r="C80" t="s">
        <v>64</v>
      </c>
      <c r="E80" t="s">
        <v>45</v>
      </c>
      <c r="F80" t="s">
        <v>62</v>
      </c>
      <c r="G80">
        <v>0</v>
      </c>
      <c r="H80">
        <v>10</v>
      </c>
      <c r="I80">
        <v>2</v>
      </c>
      <c r="J80">
        <v>0</v>
      </c>
      <c r="K80">
        <v>6</v>
      </c>
      <c r="L80">
        <v>2</v>
      </c>
      <c r="M80" s="24">
        <f t="shared" si="1"/>
        <v>0.4</v>
      </c>
      <c r="N80">
        <v>0</v>
      </c>
      <c r="O80" t="s">
        <v>49</v>
      </c>
    </row>
    <row r="81" spans="1:15">
      <c r="A81" s="8">
        <v>38251</v>
      </c>
      <c r="B81">
        <v>23</v>
      </c>
      <c r="C81" t="s">
        <v>64</v>
      </c>
      <c r="E81" t="s">
        <v>45</v>
      </c>
      <c r="F81" t="s">
        <v>61</v>
      </c>
      <c r="G81">
        <v>3</v>
      </c>
      <c r="H81">
        <v>12</v>
      </c>
      <c r="I81">
        <v>9</v>
      </c>
      <c r="J81">
        <v>1</v>
      </c>
      <c r="K81">
        <v>16</v>
      </c>
      <c r="L81">
        <v>4</v>
      </c>
      <c r="M81" s="24">
        <f t="shared" si="1"/>
        <v>0.44444444444444442</v>
      </c>
      <c r="N81">
        <v>0</v>
      </c>
      <c r="O81" t="s">
        <v>49</v>
      </c>
    </row>
    <row r="82" spans="1:15">
      <c r="A82" s="8">
        <v>38251</v>
      </c>
      <c r="B82">
        <v>23</v>
      </c>
      <c r="C82" t="s">
        <v>64</v>
      </c>
      <c r="E82" t="s">
        <v>45</v>
      </c>
      <c r="F82" t="s">
        <v>62</v>
      </c>
      <c r="G82">
        <v>3</v>
      </c>
      <c r="H82">
        <v>8</v>
      </c>
      <c r="I82">
        <v>7</v>
      </c>
      <c r="J82">
        <v>3</v>
      </c>
      <c r="K82">
        <v>7</v>
      </c>
      <c r="L82">
        <v>2</v>
      </c>
      <c r="M82" s="24">
        <f t="shared" si="1"/>
        <v>0.3</v>
      </c>
      <c r="N82">
        <v>0</v>
      </c>
      <c r="O82" t="s">
        <v>49</v>
      </c>
    </row>
    <row r="83" spans="1:15">
      <c r="A83" s="8">
        <v>38252</v>
      </c>
      <c r="B83">
        <v>23</v>
      </c>
      <c r="C83" t="s">
        <v>64</v>
      </c>
      <c r="E83" t="s">
        <v>45</v>
      </c>
      <c r="F83" t="s">
        <v>61</v>
      </c>
      <c r="G83">
        <v>0</v>
      </c>
      <c r="H83">
        <v>8</v>
      </c>
      <c r="I83">
        <v>6</v>
      </c>
      <c r="J83">
        <v>2</v>
      </c>
      <c r="K83">
        <v>9</v>
      </c>
      <c r="L83">
        <v>10</v>
      </c>
      <c r="M83" s="24">
        <f t="shared" si="1"/>
        <v>0.54285714285714282</v>
      </c>
      <c r="N83">
        <v>0</v>
      </c>
      <c r="O83" t="s">
        <v>49</v>
      </c>
    </row>
    <row r="84" spans="1:15">
      <c r="A84" s="8">
        <v>38252</v>
      </c>
      <c r="B84">
        <v>23</v>
      </c>
      <c r="C84" t="s">
        <v>64</v>
      </c>
      <c r="E84" t="s">
        <v>45</v>
      </c>
      <c r="F84" t="s">
        <v>62</v>
      </c>
      <c r="G84">
        <v>4</v>
      </c>
      <c r="H84">
        <v>4</v>
      </c>
      <c r="I84">
        <v>3</v>
      </c>
      <c r="J84">
        <v>3</v>
      </c>
      <c r="K84">
        <v>9</v>
      </c>
      <c r="L84">
        <v>5</v>
      </c>
      <c r="M84" s="24">
        <f t="shared" si="1"/>
        <v>0.5</v>
      </c>
      <c r="N84">
        <v>0</v>
      </c>
      <c r="O84" t="s">
        <v>49</v>
      </c>
    </row>
    <row r="85" spans="1:15">
      <c r="A85" s="8">
        <v>38253</v>
      </c>
      <c r="B85">
        <v>23</v>
      </c>
      <c r="C85" t="s">
        <v>64</v>
      </c>
      <c r="E85" t="s">
        <v>45</v>
      </c>
      <c r="F85" t="s">
        <v>60</v>
      </c>
      <c r="G85">
        <v>6</v>
      </c>
      <c r="H85">
        <v>10</v>
      </c>
      <c r="I85">
        <v>8</v>
      </c>
      <c r="J85">
        <v>3</v>
      </c>
      <c r="K85">
        <v>8</v>
      </c>
      <c r="L85">
        <v>7</v>
      </c>
      <c r="M85" s="24">
        <f t="shared" si="1"/>
        <v>0.35714285714285715</v>
      </c>
      <c r="N85">
        <v>0</v>
      </c>
      <c r="O85" t="s">
        <v>49</v>
      </c>
    </row>
    <row r="86" spans="1:15">
      <c r="A86" s="8">
        <v>38254</v>
      </c>
      <c r="B86">
        <v>23</v>
      </c>
      <c r="C86" t="s">
        <v>64</v>
      </c>
      <c r="E86" t="s">
        <v>45</v>
      </c>
      <c r="F86" t="s">
        <v>61</v>
      </c>
      <c r="G86">
        <v>4</v>
      </c>
      <c r="H86">
        <v>15</v>
      </c>
      <c r="I86">
        <v>7</v>
      </c>
      <c r="J86">
        <v>2</v>
      </c>
      <c r="K86">
        <v>6</v>
      </c>
      <c r="L86">
        <v>10</v>
      </c>
      <c r="M86" s="24">
        <f t="shared" si="1"/>
        <v>0.36363636363636365</v>
      </c>
      <c r="N86">
        <v>1</v>
      </c>
      <c r="O86" t="s">
        <v>49</v>
      </c>
    </row>
    <row r="87" spans="1:15">
      <c r="A87" s="8">
        <v>38254</v>
      </c>
      <c r="B87">
        <v>23</v>
      </c>
      <c r="C87" t="s">
        <v>64</v>
      </c>
      <c r="E87" t="s">
        <v>45</v>
      </c>
      <c r="F87" t="s">
        <v>62</v>
      </c>
      <c r="G87">
        <v>4</v>
      </c>
      <c r="H87">
        <v>8</v>
      </c>
      <c r="I87">
        <v>3</v>
      </c>
      <c r="J87">
        <v>1</v>
      </c>
      <c r="K87">
        <v>5</v>
      </c>
      <c r="L87">
        <v>9</v>
      </c>
      <c r="M87" s="24">
        <f t="shared" si="1"/>
        <v>0.46666666666666667</v>
      </c>
      <c r="N87">
        <v>0</v>
      </c>
      <c r="O87" t="s">
        <v>49</v>
      </c>
    </row>
    <row r="88" spans="1:15">
      <c r="A88" s="8">
        <v>38255</v>
      </c>
      <c r="B88">
        <v>23</v>
      </c>
      <c r="C88" t="s">
        <v>64</v>
      </c>
      <c r="E88" t="s">
        <v>45</v>
      </c>
      <c r="F88" t="s">
        <v>61</v>
      </c>
      <c r="G88">
        <v>3</v>
      </c>
      <c r="H88">
        <v>18</v>
      </c>
      <c r="I88">
        <v>7</v>
      </c>
      <c r="J88">
        <v>1</v>
      </c>
      <c r="K88">
        <v>2</v>
      </c>
      <c r="L88">
        <v>10</v>
      </c>
      <c r="M88" s="24">
        <f t="shared" si="1"/>
        <v>0.29268292682926828</v>
      </c>
      <c r="N88">
        <v>0</v>
      </c>
      <c r="O88" t="s">
        <v>49</v>
      </c>
    </row>
    <row r="89" spans="1:15">
      <c r="A89" s="8">
        <v>38255</v>
      </c>
      <c r="B89">
        <v>23</v>
      </c>
      <c r="C89" t="s">
        <v>64</v>
      </c>
      <c r="E89" t="s">
        <v>45</v>
      </c>
      <c r="F89" t="s">
        <v>62</v>
      </c>
      <c r="G89">
        <v>1</v>
      </c>
      <c r="H89">
        <v>5</v>
      </c>
      <c r="I89">
        <v>5</v>
      </c>
      <c r="J89">
        <v>3</v>
      </c>
      <c r="K89">
        <v>4</v>
      </c>
      <c r="L89">
        <v>6</v>
      </c>
      <c r="M89" s="24">
        <f t="shared" si="1"/>
        <v>0.41666666666666669</v>
      </c>
      <c r="N89">
        <v>0</v>
      </c>
      <c r="O89" t="s">
        <v>49</v>
      </c>
    </row>
    <row r="90" spans="1:15">
      <c r="A90" s="8">
        <v>38256</v>
      </c>
      <c r="B90">
        <v>23</v>
      </c>
      <c r="C90" t="s">
        <v>64</v>
      </c>
      <c r="E90" t="s">
        <v>45</v>
      </c>
      <c r="F90" t="s">
        <v>61</v>
      </c>
      <c r="G90">
        <v>3</v>
      </c>
      <c r="H90">
        <v>19</v>
      </c>
      <c r="I90">
        <v>11</v>
      </c>
      <c r="J90">
        <v>0</v>
      </c>
      <c r="K90">
        <v>2</v>
      </c>
      <c r="L90">
        <v>7</v>
      </c>
      <c r="M90" s="24">
        <f t="shared" si="1"/>
        <v>0.21428571428571427</v>
      </c>
      <c r="N90">
        <v>1</v>
      </c>
      <c r="O90" t="s">
        <v>49</v>
      </c>
    </row>
    <row r="91" spans="1:15">
      <c r="A91" s="8">
        <v>38256</v>
      </c>
      <c r="B91">
        <v>23</v>
      </c>
      <c r="C91" t="s">
        <v>64</v>
      </c>
      <c r="E91" t="s">
        <v>45</v>
      </c>
      <c r="F91" t="s">
        <v>62</v>
      </c>
      <c r="G91">
        <v>1</v>
      </c>
      <c r="H91">
        <v>4</v>
      </c>
      <c r="I91">
        <v>7</v>
      </c>
      <c r="J91">
        <v>0</v>
      </c>
      <c r="K91">
        <v>0</v>
      </c>
      <c r="L91">
        <v>6</v>
      </c>
      <c r="M91" s="24">
        <f t="shared" si="1"/>
        <v>0.33333333333333331</v>
      </c>
      <c r="N91">
        <v>0</v>
      </c>
      <c r="O91" t="s">
        <v>49</v>
      </c>
    </row>
    <row r="92" spans="1:15">
      <c r="A92" s="8">
        <v>38257</v>
      </c>
      <c r="B92">
        <v>23</v>
      </c>
      <c r="C92" t="s">
        <v>64</v>
      </c>
      <c r="E92" t="s">
        <v>45</v>
      </c>
      <c r="F92" t="s">
        <v>60</v>
      </c>
      <c r="G92">
        <v>3</v>
      </c>
      <c r="H92">
        <v>15</v>
      </c>
      <c r="I92">
        <v>4</v>
      </c>
      <c r="J92">
        <v>4</v>
      </c>
      <c r="K92">
        <v>1</v>
      </c>
      <c r="L92">
        <v>7</v>
      </c>
      <c r="M92" s="24">
        <f t="shared" si="1"/>
        <v>0.23529411764705882</v>
      </c>
      <c r="N92">
        <v>0</v>
      </c>
      <c r="O92" t="s">
        <v>49</v>
      </c>
    </row>
    <row r="93" spans="1:15">
      <c r="A93" s="8">
        <v>38260</v>
      </c>
      <c r="B93">
        <v>23</v>
      </c>
      <c r="C93" t="s">
        <v>64</v>
      </c>
      <c r="E93" t="s">
        <v>45</v>
      </c>
      <c r="F93" t="s">
        <v>61</v>
      </c>
      <c r="G93">
        <v>3</v>
      </c>
      <c r="H93">
        <v>6</v>
      </c>
      <c r="I93">
        <v>2</v>
      </c>
      <c r="J93">
        <v>1</v>
      </c>
      <c r="K93">
        <v>10</v>
      </c>
      <c r="L93">
        <v>5</v>
      </c>
      <c r="M93" s="24">
        <f t="shared" si="1"/>
        <v>0.55555555555555558</v>
      </c>
      <c r="N93">
        <v>0</v>
      </c>
      <c r="O93" t="s">
        <v>49</v>
      </c>
    </row>
    <row r="94" spans="1:15">
      <c r="A94" s="14">
        <v>38261</v>
      </c>
      <c r="B94">
        <v>23</v>
      </c>
      <c r="C94" t="s">
        <v>64</v>
      </c>
      <c r="E94" t="s">
        <v>45</v>
      </c>
      <c r="F94" t="s">
        <v>61</v>
      </c>
      <c r="G94">
        <v>2</v>
      </c>
      <c r="H94">
        <v>9</v>
      </c>
      <c r="I94">
        <v>0</v>
      </c>
      <c r="J94">
        <v>0</v>
      </c>
      <c r="K94">
        <v>17</v>
      </c>
      <c r="L94">
        <v>15</v>
      </c>
      <c r="M94" s="24">
        <f t="shared" si="1"/>
        <v>0.7441860465116279</v>
      </c>
      <c r="N94">
        <v>0</v>
      </c>
      <c r="O94" t="s">
        <v>114</v>
      </c>
    </row>
    <row r="95" spans="1:15">
      <c r="A95" s="8">
        <v>38261</v>
      </c>
      <c r="B95">
        <v>23</v>
      </c>
      <c r="C95" t="s">
        <v>64</v>
      </c>
      <c r="E95" t="s">
        <v>45</v>
      </c>
      <c r="F95" t="s">
        <v>61</v>
      </c>
      <c r="G95">
        <v>3</v>
      </c>
      <c r="H95">
        <v>11</v>
      </c>
      <c r="I95">
        <v>1</v>
      </c>
      <c r="J95">
        <v>0</v>
      </c>
      <c r="K95">
        <v>18</v>
      </c>
      <c r="L95">
        <v>4</v>
      </c>
      <c r="M95" s="24">
        <f t="shared" si="1"/>
        <v>0.59459459459459463</v>
      </c>
      <c r="N95">
        <v>0</v>
      </c>
      <c r="O95" t="s">
        <v>49</v>
      </c>
    </row>
    <row r="96" spans="1:15">
      <c r="A96" s="8">
        <v>38261</v>
      </c>
      <c r="B96">
        <v>23</v>
      </c>
      <c r="C96" t="s">
        <v>64</v>
      </c>
      <c r="E96" t="s">
        <v>45</v>
      </c>
      <c r="F96" t="s">
        <v>62</v>
      </c>
      <c r="G96">
        <v>2</v>
      </c>
      <c r="H96">
        <v>12</v>
      </c>
      <c r="I96">
        <v>2</v>
      </c>
      <c r="J96">
        <v>0</v>
      </c>
      <c r="K96">
        <v>9</v>
      </c>
      <c r="L96">
        <v>8</v>
      </c>
      <c r="M96" s="24">
        <f t="shared" si="1"/>
        <v>0.51515151515151514</v>
      </c>
      <c r="N96">
        <v>1</v>
      </c>
      <c r="O96" t="s">
        <v>49</v>
      </c>
    </row>
    <row r="97" spans="1:16">
      <c r="A97" s="8">
        <v>38262</v>
      </c>
      <c r="B97">
        <v>23</v>
      </c>
      <c r="C97" t="s">
        <v>64</v>
      </c>
      <c r="E97" t="s">
        <v>45</v>
      </c>
      <c r="F97" t="s">
        <v>60</v>
      </c>
      <c r="G97">
        <v>3</v>
      </c>
      <c r="H97">
        <v>8</v>
      </c>
      <c r="I97">
        <v>1</v>
      </c>
      <c r="J97">
        <v>1</v>
      </c>
      <c r="K97">
        <v>10</v>
      </c>
      <c r="L97">
        <v>12</v>
      </c>
      <c r="M97" s="24">
        <f t="shared" si="1"/>
        <v>0.62857142857142856</v>
      </c>
      <c r="N97">
        <v>0</v>
      </c>
      <c r="O97" t="s">
        <v>49</v>
      </c>
    </row>
    <row r="98" spans="1:16">
      <c r="A98" s="8">
        <v>38263</v>
      </c>
      <c r="B98">
        <v>23</v>
      </c>
      <c r="C98" t="s">
        <v>64</v>
      </c>
      <c r="E98" t="s">
        <v>45</v>
      </c>
      <c r="F98" t="s">
        <v>61</v>
      </c>
      <c r="G98">
        <v>1</v>
      </c>
      <c r="H98">
        <v>12</v>
      </c>
      <c r="I98">
        <v>0</v>
      </c>
      <c r="J98">
        <v>3</v>
      </c>
      <c r="K98">
        <v>4</v>
      </c>
      <c r="L98">
        <v>14</v>
      </c>
      <c r="M98" s="24">
        <f t="shared" si="1"/>
        <v>0.52941176470588236</v>
      </c>
      <c r="N98">
        <v>0</v>
      </c>
      <c r="O98" t="s">
        <v>49</v>
      </c>
    </row>
    <row r="99" spans="1:16">
      <c r="A99" s="8">
        <v>38264</v>
      </c>
      <c r="B99">
        <v>23</v>
      </c>
      <c r="C99" t="s">
        <v>64</v>
      </c>
      <c r="E99" t="s">
        <v>45</v>
      </c>
      <c r="F99" t="s">
        <v>61</v>
      </c>
      <c r="G99">
        <v>1</v>
      </c>
      <c r="H99">
        <v>17</v>
      </c>
      <c r="I99">
        <v>4</v>
      </c>
      <c r="J99">
        <v>0</v>
      </c>
      <c r="K99">
        <v>14</v>
      </c>
      <c r="L99">
        <v>11</v>
      </c>
      <c r="M99" s="24">
        <f t="shared" si="1"/>
        <v>0.53191489361702127</v>
      </c>
      <c r="N99">
        <v>0</v>
      </c>
      <c r="O99" t="s">
        <v>49</v>
      </c>
    </row>
    <row r="100" spans="1:16">
      <c r="A100" s="8">
        <v>38264</v>
      </c>
      <c r="B100">
        <v>23</v>
      </c>
      <c r="C100" t="s">
        <v>64</v>
      </c>
      <c r="E100" t="s">
        <v>45</v>
      </c>
      <c r="F100" t="s">
        <v>62</v>
      </c>
      <c r="G100">
        <v>0</v>
      </c>
      <c r="H100">
        <v>7</v>
      </c>
      <c r="I100">
        <v>0</v>
      </c>
      <c r="J100">
        <v>4</v>
      </c>
      <c r="K100">
        <v>10</v>
      </c>
      <c r="L100">
        <v>7</v>
      </c>
      <c r="M100" s="24">
        <f t="shared" si="1"/>
        <v>0.6071428571428571</v>
      </c>
      <c r="N100">
        <v>0</v>
      </c>
      <c r="O100" t="s">
        <v>49</v>
      </c>
    </row>
    <row r="101" spans="1:16">
      <c r="A101" s="8">
        <v>38265</v>
      </c>
      <c r="B101">
        <v>23</v>
      </c>
      <c r="C101" t="s">
        <v>64</v>
      </c>
      <c r="E101" t="s">
        <v>45</v>
      </c>
      <c r="F101" t="s">
        <v>61</v>
      </c>
      <c r="G101">
        <v>4</v>
      </c>
      <c r="H101">
        <v>11</v>
      </c>
      <c r="I101">
        <v>9</v>
      </c>
      <c r="J101">
        <v>4</v>
      </c>
      <c r="K101">
        <v>9</v>
      </c>
      <c r="L101">
        <v>2</v>
      </c>
      <c r="M101" s="24">
        <f t="shared" si="1"/>
        <v>0.28205128205128205</v>
      </c>
      <c r="N101">
        <v>0</v>
      </c>
      <c r="O101" t="s">
        <v>49</v>
      </c>
    </row>
    <row r="102" spans="1:16">
      <c r="A102" s="8">
        <v>38266</v>
      </c>
      <c r="B102">
        <v>23</v>
      </c>
      <c r="C102" t="s">
        <v>64</v>
      </c>
      <c r="E102" t="s">
        <v>45</v>
      </c>
      <c r="F102" t="s">
        <v>61</v>
      </c>
      <c r="G102">
        <v>2</v>
      </c>
      <c r="H102">
        <v>10</v>
      </c>
      <c r="I102">
        <v>2</v>
      </c>
      <c r="J102">
        <v>8</v>
      </c>
      <c r="K102">
        <v>14</v>
      </c>
      <c r="L102">
        <v>9</v>
      </c>
      <c r="M102" s="24">
        <f t="shared" si="1"/>
        <v>0.51111111111111107</v>
      </c>
      <c r="N102">
        <v>0</v>
      </c>
      <c r="O102" t="s">
        <v>49</v>
      </c>
    </row>
    <row r="103" spans="1:16">
      <c r="A103" s="8">
        <v>38267</v>
      </c>
      <c r="B103">
        <v>23</v>
      </c>
      <c r="C103" t="s">
        <v>64</v>
      </c>
      <c r="E103" t="s">
        <v>45</v>
      </c>
      <c r="F103" t="s">
        <v>61</v>
      </c>
      <c r="G103">
        <v>0</v>
      </c>
      <c r="H103">
        <v>17</v>
      </c>
      <c r="I103">
        <v>4</v>
      </c>
      <c r="J103">
        <v>3</v>
      </c>
      <c r="K103">
        <v>8</v>
      </c>
      <c r="L103">
        <v>11</v>
      </c>
      <c r="M103" s="24">
        <f t="shared" si="1"/>
        <v>0.44186046511627908</v>
      </c>
      <c r="N103">
        <v>0</v>
      </c>
      <c r="O103" t="s">
        <v>49</v>
      </c>
    </row>
    <row r="104" spans="1:16">
      <c r="A104" s="8">
        <v>38267</v>
      </c>
      <c r="B104">
        <v>23</v>
      </c>
      <c r="C104" t="s">
        <v>64</v>
      </c>
      <c r="E104" t="s">
        <v>45</v>
      </c>
      <c r="F104" t="s">
        <v>62</v>
      </c>
      <c r="G104">
        <v>1</v>
      </c>
      <c r="H104">
        <v>7</v>
      </c>
      <c r="I104">
        <v>5</v>
      </c>
      <c r="J104">
        <v>1</v>
      </c>
      <c r="K104">
        <v>10</v>
      </c>
      <c r="L104">
        <v>4</v>
      </c>
      <c r="M104" s="24">
        <f t="shared" si="1"/>
        <v>0.5</v>
      </c>
      <c r="N104">
        <v>0</v>
      </c>
      <c r="O104" t="s">
        <v>49</v>
      </c>
    </row>
    <row r="105" spans="1:16">
      <c r="A105" s="8">
        <v>38268</v>
      </c>
      <c r="B105">
        <v>23</v>
      </c>
      <c r="C105" t="s">
        <v>64</v>
      </c>
      <c r="E105" t="s">
        <v>45</v>
      </c>
      <c r="F105" t="s">
        <v>61</v>
      </c>
      <c r="G105">
        <v>3</v>
      </c>
      <c r="H105">
        <v>17</v>
      </c>
      <c r="I105">
        <v>10</v>
      </c>
      <c r="J105">
        <v>7</v>
      </c>
      <c r="K105">
        <v>10</v>
      </c>
      <c r="L105">
        <v>2</v>
      </c>
      <c r="M105" s="24">
        <f t="shared" si="1"/>
        <v>0.24489795918367346</v>
      </c>
      <c r="N105">
        <v>0</v>
      </c>
      <c r="O105" t="s">
        <v>49</v>
      </c>
    </row>
    <row r="106" spans="1:16">
      <c r="A106" s="8">
        <v>38269</v>
      </c>
      <c r="B106">
        <v>23</v>
      </c>
      <c r="C106" t="s">
        <v>64</v>
      </c>
      <c r="E106" t="s">
        <v>45</v>
      </c>
      <c r="F106" t="s">
        <v>61</v>
      </c>
      <c r="G106">
        <v>1</v>
      </c>
      <c r="H106">
        <v>11</v>
      </c>
      <c r="I106">
        <v>7</v>
      </c>
      <c r="J106">
        <v>2</v>
      </c>
      <c r="K106">
        <v>13</v>
      </c>
      <c r="L106">
        <v>5</v>
      </c>
      <c r="M106" s="24">
        <f t="shared" si="1"/>
        <v>0.46153846153846156</v>
      </c>
      <c r="N106">
        <v>0</v>
      </c>
      <c r="O106" t="s">
        <v>49</v>
      </c>
    </row>
    <row r="107" spans="1:16">
      <c r="A107" s="8">
        <v>38270</v>
      </c>
      <c r="B107">
        <v>23</v>
      </c>
      <c r="C107" t="s">
        <v>64</v>
      </c>
      <c r="E107" t="s">
        <v>45</v>
      </c>
      <c r="F107" t="s">
        <v>61</v>
      </c>
      <c r="G107">
        <v>1</v>
      </c>
      <c r="H107">
        <v>6</v>
      </c>
      <c r="I107">
        <v>11</v>
      </c>
      <c r="J107">
        <v>3</v>
      </c>
      <c r="K107">
        <v>3</v>
      </c>
      <c r="L107">
        <v>6</v>
      </c>
      <c r="M107" s="24">
        <f t="shared" si="1"/>
        <v>0.3</v>
      </c>
      <c r="N107">
        <v>0</v>
      </c>
      <c r="O107" t="s">
        <v>49</v>
      </c>
    </row>
    <row r="108" spans="1:16">
      <c r="A108" s="8">
        <v>38271</v>
      </c>
      <c r="B108">
        <v>23</v>
      </c>
      <c r="C108" t="s">
        <v>64</v>
      </c>
      <c r="E108" t="s">
        <v>45</v>
      </c>
      <c r="F108" t="s">
        <v>61</v>
      </c>
      <c r="G108">
        <v>0</v>
      </c>
      <c r="H108">
        <v>5</v>
      </c>
      <c r="I108">
        <v>2</v>
      </c>
      <c r="J108">
        <v>1</v>
      </c>
      <c r="K108">
        <v>5</v>
      </c>
      <c r="L108">
        <v>1</v>
      </c>
      <c r="M108" s="24">
        <f t="shared" si="1"/>
        <v>0.42857142857142855</v>
      </c>
      <c r="N108">
        <v>0</v>
      </c>
      <c r="O108" t="s">
        <v>49</v>
      </c>
    </row>
    <row r="109" spans="1:16">
      <c r="A109" s="14">
        <v>38272</v>
      </c>
      <c r="B109">
        <v>23</v>
      </c>
      <c r="C109" t="s">
        <v>64</v>
      </c>
      <c r="E109" t="s">
        <v>45</v>
      </c>
      <c r="F109" t="s">
        <v>61</v>
      </c>
      <c r="G109">
        <v>1</v>
      </c>
      <c r="H109">
        <v>4</v>
      </c>
      <c r="I109">
        <v>1</v>
      </c>
      <c r="J109">
        <v>0</v>
      </c>
      <c r="K109">
        <v>3</v>
      </c>
      <c r="L109">
        <v>4</v>
      </c>
      <c r="M109" s="24">
        <f t="shared" si="1"/>
        <v>0.53846153846153844</v>
      </c>
      <c r="N109">
        <v>0</v>
      </c>
      <c r="O109" t="s">
        <v>114</v>
      </c>
      <c r="P109" t="s">
        <v>116</v>
      </c>
    </row>
    <row r="110" spans="1:16">
      <c r="A110" s="8">
        <v>38272</v>
      </c>
      <c r="B110">
        <v>23</v>
      </c>
      <c r="C110" t="s">
        <v>64</v>
      </c>
      <c r="E110" t="s">
        <v>45</v>
      </c>
      <c r="F110" t="s">
        <v>62</v>
      </c>
      <c r="G110">
        <v>0</v>
      </c>
      <c r="H110">
        <v>0</v>
      </c>
      <c r="I110">
        <v>0</v>
      </c>
      <c r="J110">
        <v>0</v>
      </c>
      <c r="K110">
        <v>3</v>
      </c>
      <c r="L110">
        <v>1</v>
      </c>
      <c r="M110" s="24">
        <f t="shared" si="1"/>
        <v>1</v>
      </c>
      <c r="N110">
        <v>0</v>
      </c>
      <c r="O110" t="s">
        <v>49</v>
      </c>
    </row>
    <row r="111" spans="1:16">
      <c r="A111" s="8">
        <v>38272</v>
      </c>
      <c r="B111">
        <v>23</v>
      </c>
      <c r="C111" t="s">
        <v>64</v>
      </c>
      <c r="E111" t="s">
        <v>45</v>
      </c>
      <c r="F111" t="s">
        <v>61</v>
      </c>
      <c r="G111">
        <v>4</v>
      </c>
      <c r="H111">
        <v>4</v>
      </c>
      <c r="I111">
        <v>3</v>
      </c>
      <c r="J111">
        <v>0</v>
      </c>
      <c r="K111">
        <v>6</v>
      </c>
      <c r="L111">
        <v>1</v>
      </c>
      <c r="M111" s="24">
        <f t="shared" si="1"/>
        <v>0.3888888888888889</v>
      </c>
      <c r="N111">
        <v>0</v>
      </c>
      <c r="O111" t="s">
        <v>49</v>
      </c>
    </row>
    <row r="112" spans="1:16">
      <c r="A112" s="14">
        <v>38273</v>
      </c>
      <c r="B112">
        <v>23</v>
      </c>
      <c r="C112" t="s">
        <v>64</v>
      </c>
      <c r="E112" t="s">
        <v>45</v>
      </c>
      <c r="F112" t="s">
        <v>61</v>
      </c>
      <c r="G112">
        <v>4</v>
      </c>
      <c r="H112">
        <v>10</v>
      </c>
      <c r="I112">
        <v>2</v>
      </c>
      <c r="J112">
        <v>0</v>
      </c>
      <c r="K112">
        <v>9</v>
      </c>
      <c r="L112">
        <v>6</v>
      </c>
      <c r="M112" s="24">
        <f t="shared" si="1"/>
        <v>0.4838709677419355</v>
      </c>
      <c r="N112">
        <v>0</v>
      </c>
      <c r="O112" t="s">
        <v>114</v>
      </c>
      <c r="P112" t="s">
        <v>116</v>
      </c>
    </row>
    <row r="113" spans="1:16">
      <c r="A113" s="8">
        <v>38273</v>
      </c>
      <c r="B113">
        <v>23</v>
      </c>
      <c r="C113" t="s">
        <v>64</v>
      </c>
      <c r="E113" t="s">
        <v>45</v>
      </c>
      <c r="F113" t="s">
        <v>61</v>
      </c>
      <c r="G113">
        <v>3</v>
      </c>
      <c r="H113">
        <v>8</v>
      </c>
      <c r="I113">
        <v>6</v>
      </c>
      <c r="J113">
        <v>3</v>
      </c>
      <c r="K113">
        <v>5</v>
      </c>
      <c r="L113">
        <v>5</v>
      </c>
      <c r="M113" s="24">
        <f t="shared" si="1"/>
        <v>0.33333333333333331</v>
      </c>
      <c r="N113">
        <v>1</v>
      </c>
      <c r="O113" t="s">
        <v>49</v>
      </c>
    </row>
    <row r="114" spans="1:16">
      <c r="A114" s="8">
        <v>38273</v>
      </c>
      <c r="B114">
        <v>23</v>
      </c>
      <c r="C114" t="s">
        <v>64</v>
      </c>
      <c r="E114" t="s">
        <v>45</v>
      </c>
      <c r="F114" t="s">
        <v>61</v>
      </c>
      <c r="G114">
        <v>1</v>
      </c>
      <c r="H114">
        <v>0</v>
      </c>
      <c r="I114">
        <v>9</v>
      </c>
      <c r="J114">
        <v>1</v>
      </c>
      <c r="K114">
        <v>1</v>
      </c>
      <c r="L114">
        <v>1</v>
      </c>
      <c r="M114" s="24">
        <f t="shared" si="1"/>
        <v>0.15384615384615385</v>
      </c>
      <c r="N114">
        <v>0</v>
      </c>
      <c r="O114" t="s">
        <v>49</v>
      </c>
      <c r="P114" s="1">
        <v>0.8125</v>
      </c>
    </row>
    <row r="115" spans="1:16">
      <c r="A115" s="8">
        <v>38274</v>
      </c>
      <c r="B115">
        <v>23</v>
      </c>
      <c r="C115" t="s">
        <v>64</v>
      </c>
      <c r="E115" t="s">
        <v>45</v>
      </c>
      <c r="F115" t="s">
        <v>61</v>
      </c>
      <c r="G115">
        <v>2</v>
      </c>
      <c r="H115">
        <v>6</v>
      </c>
      <c r="I115">
        <v>4</v>
      </c>
      <c r="J115">
        <v>0</v>
      </c>
      <c r="K115">
        <v>12</v>
      </c>
      <c r="L115">
        <v>8</v>
      </c>
      <c r="M115" s="24">
        <f t="shared" si="1"/>
        <v>0.625</v>
      </c>
      <c r="N115">
        <v>0</v>
      </c>
      <c r="O115" t="s">
        <v>49</v>
      </c>
    </row>
    <row r="116" spans="1:16">
      <c r="A116" s="8">
        <v>38262</v>
      </c>
      <c r="B116">
        <v>24</v>
      </c>
      <c r="C116" t="s">
        <v>64</v>
      </c>
      <c r="E116" t="s">
        <v>45</v>
      </c>
      <c r="F116" t="s">
        <v>61</v>
      </c>
      <c r="G116">
        <v>1</v>
      </c>
      <c r="H116">
        <v>8</v>
      </c>
      <c r="I116">
        <v>6</v>
      </c>
      <c r="J116">
        <v>2</v>
      </c>
      <c r="K116">
        <v>17</v>
      </c>
      <c r="L116">
        <v>10</v>
      </c>
      <c r="M116" s="24">
        <f t="shared" si="1"/>
        <v>0.61363636363636365</v>
      </c>
      <c r="N116">
        <v>0</v>
      </c>
      <c r="O116" t="s">
        <v>49</v>
      </c>
    </row>
    <row r="117" spans="1:16">
      <c r="A117" s="8">
        <v>38263</v>
      </c>
      <c r="B117">
        <v>24</v>
      </c>
      <c r="C117" t="s">
        <v>64</v>
      </c>
      <c r="E117" t="s">
        <v>45</v>
      </c>
      <c r="F117" t="s">
        <v>61</v>
      </c>
      <c r="G117">
        <v>1</v>
      </c>
      <c r="H117">
        <v>6</v>
      </c>
      <c r="I117">
        <v>3</v>
      </c>
      <c r="J117">
        <v>2</v>
      </c>
      <c r="K117">
        <v>2</v>
      </c>
      <c r="L117">
        <v>7</v>
      </c>
      <c r="M117" s="24">
        <f t="shared" si="1"/>
        <v>0.42857142857142855</v>
      </c>
      <c r="N117">
        <v>0</v>
      </c>
      <c r="O117" t="s">
        <v>49</v>
      </c>
    </row>
    <row r="118" spans="1:16">
      <c r="A118" s="8">
        <v>38265</v>
      </c>
      <c r="B118">
        <v>24</v>
      </c>
      <c r="C118" t="s">
        <v>64</v>
      </c>
      <c r="E118" t="s">
        <v>45</v>
      </c>
      <c r="F118" t="s">
        <v>61</v>
      </c>
      <c r="G118">
        <v>3</v>
      </c>
      <c r="H118">
        <v>14</v>
      </c>
      <c r="I118">
        <v>3</v>
      </c>
      <c r="J118">
        <v>1</v>
      </c>
      <c r="K118">
        <v>8</v>
      </c>
      <c r="L118">
        <v>2</v>
      </c>
      <c r="M118" s="24">
        <f t="shared" si="1"/>
        <v>0.32258064516129031</v>
      </c>
      <c r="N118">
        <v>0</v>
      </c>
      <c r="O118" t="s">
        <v>49</v>
      </c>
    </row>
    <row r="119" spans="1:16">
      <c r="A119" s="8">
        <v>38266</v>
      </c>
      <c r="B119">
        <v>24</v>
      </c>
      <c r="C119" t="s">
        <v>64</v>
      </c>
      <c r="E119" t="s">
        <v>45</v>
      </c>
      <c r="F119" t="s">
        <v>61</v>
      </c>
      <c r="G119">
        <v>3</v>
      </c>
      <c r="H119">
        <v>11</v>
      </c>
      <c r="I119">
        <v>8</v>
      </c>
      <c r="J119">
        <v>3</v>
      </c>
      <c r="K119">
        <v>4</v>
      </c>
      <c r="L119">
        <v>5</v>
      </c>
      <c r="M119" s="24">
        <f t="shared" si="1"/>
        <v>0.26470588235294118</v>
      </c>
      <c r="N119">
        <v>0</v>
      </c>
      <c r="O119" t="s">
        <v>49</v>
      </c>
    </row>
    <row r="120" spans="1:16">
      <c r="A120" s="8">
        <v>38268</v>
      </c>
      <c r="B120">
        <v>24</v>
      </c>
      <c r="C120" t="s">
        <v>64</v>
      </c>
      <c r="E120" t="s">
        <v>45</v>
      </c>
      <c r="F120" t="s">
        <v>61</v>
      </c>
      <c r="G120">
        <v>1</v>
      </c>
      <c r="H120">
        <v>11</v>
      </c>
      <c r="I120">
        <v>8</v>
      </c>
      <c r="J120">
        <v>2</v>
      </c>
      <c r="K120">
        <v>3</v>
      </c>
      <c r="L120">
        <v>8</v>
      </c>
      <c r="M120" s="24">
        <f t="shared" si="1"/>
        <v>0.33333333333333331</v>
      </c>
      <c r="N120">
        <v>0</v>
      </c>
      <c r="O120" t="s">
        <v>49</v>
      </c>
      <c r="P120" s="1">
        <v>0.625</v>
      </c>
    </row>
    <row r="121" spans="1:16">
      <c r="A121" s="8">
        <v>38269</v>
      </c>
      <c r="B121">
        <v>24</v>
      </c>
      <c r="C121" t="s">
        <v>64</v>
      </c>
      <c r="E121" t="s">
        <v>45</v>
      </c>
      <c r="F121" t="s">
        <v>61</v>
      </c>
      <c r="G121">
        <v>1</v>
      </c>
      <c r="H121">
        <v>11</v>
      </c>
      <c r="I121">
        <v>8</v>
      </c>
      <c r="J121">
        <v>1</v>
      </c>
      <c r="K121">
        <v>8</v>
      </c>
      <c r="L121">
        <v>4</v>
      </c>
      <c r="M121" s="24">
        <f t="shared" si="1"/>
        <v>0.36363636363636365</v>
      </c>
      <c r="N121">
        <v>0</v>
      </c>
      <c r="O121" t="s">
        <v>49</v>
      </c>
    </row>
    <row r="122" spans="1:16">
      <c r="A122" s="8">
        <v>38269</v>
      </c>
      <c r="B122">
        <v>24</v>
      </c>
      <c r="C122" t="s">
        <v>64</v>
      </c>
      <c r="E122" t="s">
        <v>45</v>
      </c>
      <c r="F122" t="s">
        <v>61</v>
      </c>
      <c r="G122">
        <v>1</v>
      </c>
      <c r="H122">
        <v>0</v>
      </c>
      <c r="I122">
        <v>5</v>
      </c>
      <c r="J122">
        <v>1</v>
      </c>
      <c r="K122">
        <v>2</v>
      </c>
      <c r="L122">
        <v>7</v>
      </c>
      <c r="M122" s="24">
        <f t="shared" si="1"/>
        <v>0.5625</v>
      </c>
      <c r="N122">
        <v>0</v>
      </c>
      <c r="O122" t="s">
        <v>49</v>
      </c>
      <c r="P122" s="1">
        <v>0.75</v>
      </c>
    </row>
    <row r="123" spans="1:16">
      <c r="A123" s="8">
        <v>38270</v>
      </c>
      <c r="B123">
        <v>24</v>
      </c>
      <c r="C123" t="s">
        <v>64</v>
      </c>
      <c r="E123" t="s">
        <v>45</v>
      </c>
      <c r="F123" t="s">
        <v>61</v>
      </c>
      <c r="G123">
        <v>1</v>
      </c>
      <c r="H123">
        <v>3</v>
      </c>
      <c r="I123">
        <v>7</v>
      </c>
      <c r="J123">
        <v>1</v>
      </c>
      <c r="K123">
        <v>4</v>
      </c>
      <c r="L123">
        <v>2</v>
      </c>
      <c r="M123" s="24">
        <f t="shared" si="1"/>
        <v>0.33333333333333331</v>
      </c>
      <c r="N123">
        <v>0</v>
      </c>
      <c r="O123" t="s">
        <v>49</v>
      </c>
    </row>
    <row r="124" spans="1:16">
      <c r="A124" s="8">
        <v>38271</v>
      </c>
      <c r="B124">
        <v>24</v>
      </c>
      <c r="C124" t="s">
        <v>64</v>
      </c>
      <c r="E124" t="s">
        <v>45</v>
      </c>
      <c r="F124" t="s">
        <v>62</v>
      </c>
      <c r="G124">
        <v>3</v>
      </c>
      <c r="H124">
        <v>7</v>
      </c>
      <c r="I124">
        <v>1</v>
      </c>
      <c r="J124">
        <v>1</v>
      </c>
      <c r="K124">
        <v>3</v>
      </c>
      <c r="L124">
        <v>3</v>
      </c>
      <c r="M124" s="24">
        <f t="shared" si="1"/>
        <v>0.33333333333333331</v>
      </c>
      <c r="N124">
        <v>0</v>
      </c>
      <c r="O124" t="s">
        <v>49</v>
      </c>
    </row>
    <row r="125" spans="1:16">
      <c r="A125" s="8">
        <v>38271</v>
      </c>
      <c r="B125">
        <v>24</v>
      </c>
      <c r="C125" t="s">
        <v>64</v>
      </c>
      <c r="E125" t="s">
        <v>45</v>
      </c>
      <c r="F125" t="s">
        <v>61</v>
      </c>
      <c r="G125">
        <v>3</v>
      </c>
      <c r="H125">
        <v>1</v>
      </c>
      <c r="I125">
        <v>3</v>
      </c>
      <c r="J125">
        <v>1</v>
      </c>
      <c r="K125">
        <v>3</v>
      </c>
      <c r="L125">
        <v>2</v>
      </c>
      <c r="M125" s="24">
        <f t="shared" si="1"/>
        <v>0.38461538461538464</v>
      </c>
      <c r="N125">
        <v>0</v>
      </c>
      <c r="O125" t="s">
        <v>49</v>
      </c>
    </row>
    <row r="126" spans="1:16">
      <c r="A126" s="8">
        <v>38252</v>
      </c>
      <c r="B126">
        <v>3852</v>
      </c>
      <c r="C126" t="s">
        <v>64</v>
      </c>
      <c r="E126" t="s">
        <v>45</v>
      </c>
      <c r="F126" t="s">
        <v>60</v>
      </c>
      <c r="G126">
        <v>2</v>
      </c>
      <c r="H126">
        <v>5</v>
      </c>
      <c r="I126">
        <v>2</v>
      </c>
      <c r="J126">
        <v>3</v>
      </c>
      <c r="K126">
        <v>7</v>
      </c>
      <c r="L126">
        <v>3</v>
      </c>
      <c r="M126" s="24">
        <f t="shared" si="1"/>
        <v>0.45454545454545453</v>
      </c>
      <c r="N126">
        <v>0</v>
      </c>
      <c r="O126" t="s">
        <v>49</v>
      </c>
    </row>
    <row r="127" spans="1:16">
      <c r="A127" s="8">
        <v>38263</v>
      </c>
      <c r="B127">
        <v>3852</v>
      </c>
      <c r="C127" t="s">
        <v>64</v>
      </c>
      <c r="E127" t="s">
        <v>45</v>
      </c>
      <c r="F127" t="s">
        <v>61</v>
      </c>
      <c r="G127">
        <v>1</v>
      </c>
      <c r="H127">
        <v>10</v>
      </c>
      <c r="I127">
        <v>5</v>
      </c>
      <c r="J127">
        <v>0</v>
      </c>
      <c r="K127">
        <v>3</v>
      </c>
      <c r="L127">
        <v>7</v>
      </c>
      <c r="M127" s="24">
        <f t="shared" si="1"/>
        <v>0.38461538461538464</v>
      </c>
      <c r="N127">
        <v>0</v>
      </c>
      <c r="O127" t="s">
        <v>49</v>
      </c>
    </row>
    <row r="128" spans="1:16">
      <c r="A128" s="8">
        <v>38264</v>
      </c>
      <c r="B128">
        <v>3852</v>
      </c>
      <c r="C128" t="s">
        <v>64</v>
      </c>
      <c r="E128" t="s">
        <v>45</v>
      </c>
      <c r="F128" t="s">
        <v>60</v>
      </c>
      <c r="G128">
        <v>1</v>
      </c>
      <c r="H128">
        <v>13</v>
      </c>
      <c r="I128">
        <v>3</v>
      </c>
      <c r="J128">
        <v>3</v>
      </c>
      <c r="K128">
        <v>6</v>
      </c>
      <c r="L128">
        <v>5</v>
      </c>
      <c r="M128" s="24">
        <f t="shared" si="1"/>
        <v>0.35483870967741937</v>
      </c>
      <c r="N128">
        <v>0</v>
      </c>
      <c r="O128" t="s">
        <v>49</v>
      </c>
    </row>
    <row r="129" spans="1:16">
      <c r="A129" s="8">
        <v>38265</v>
      </c>
      <c r="B129">
        <v>3852</v>
      </c>
      <c r="C129" t="s">
        <v>64</v>
      </c>
      <c r="E129" t="s">
        <v>45</v>
      </c>
      <c r="F129" t="s">
        <v>60</v>
      </c>
      <c r="G129">
        <v>0</v>
      </c>
      <c r="H129">
        <v>8</v>
      </c>
      <c r="I129">
        <v>4</v>
      </c>
      <c r="J129">
        <v>1</v>
      </c>
      <c r="K129">
        <v>7</v>
      </c>
      <c r="L129">
        <v>7</v>
      </c>
      <c r="M129" s="24">
        <f t="shared" si="1"/>
        <v>0.51851851851851849</v>
      </c>
      <c r="N129">
        <v>0</v>
      </c>
      <c r="O129" t="s">
        <v>49</v>
      </c>
    </row>
    <row r="130" spans="1:16">
      <c r="A130" s="8">
        <v>38267</v>
      </c>
      <c r="B130">
        <v>3852</v>
      </c>
      <c r="C130" t="s">
        <v>64</v>
      </c>
      <c r="E130" t="s">
        <v>45</v>
      </c>
      <c r="F130" t="s">
        <v>60</v>
      </c>
      <c r="G130">
        <v>1</v>
      </c>
      <c r="H130">
        <v>16</v>
      </c>
      <c r="I130">
        <v>5</v>
      </c>
      <c r="J130">
        <v>1</v>
      </c>
      <c r="K130">
        <v>6</v>
      </c>
      <c r="L130">
        <v>4</v>
      </c>
      <c r="M130" s="24">
        <f t="shared" si="1"/>
        <v>0.30303030303030304</v>
      </c>
      <c r="N130">
        <v>0</v>
      </c>
      <c r="O130" t="s">
        <v>49</v>
      </c>
    </row>
    <row r="131" spans="1:16">
      <c r="A131" s="8">
        <v>38270</v>
      </c>
      <c r="B131">
        <v>3852</v>
      </c>
      <c r="C131" t="s">
        <v>64</v>
      </c>
      <c r="E131" t="s">
        <v>45</v>
      </c>
      <c r="F131" t="s">
        <v>61</v>
      </c>
      <c r="G131">
        <v>1</v>
      </c>
      <c r="H131">
        <v>3</v>
      </c>
      <c r="I131">
        <v>6</v>
      </c>
      <c r="J131">
        <v>3</v>
      </c>
      <c r="K131">
        <v>1</v>
      </c>
      <c r="L131">
        <v>3</v>
      </c>
      <c r="M131" s="24">
        <f t="shared" ref="M131:M171" si="2">+(K131+L131)/+(G131+H131+I131+J131+K131+L131)</f>
        <v>0.23529411764705882</v>
      </c>
      <c r="N131">
        <v>0</v>
      </c>
      <c r="O131" t="s">
        <v>49</v>
      </c>
    </row>
    <row r="132" spans="1:16">
      <c r="A132" s="14">
        <v>38271</v>
      </c>
      <c r="B132">
        <v>3852</v>
      </c>
      <c r="C132" t="s">
        <v>64</v>
      </c>
      <c r="E132" t="s">
        <v>45</v>
      </c>
      <c r="F132" t="s">
        <v>61</v>
      </c>
      <c r="G132">
        <v>1</v>
      </c>
      <c r="H132">
        <v>5</v>
      </c>
      <c r="I132">
        <v>3</v>
      </c>
      <c r="J132">
        <v>0</v>
      </c>
      <c r="K132">
        <v>2</v>
      </c>
      <c r="L132">
        <v>4</v>
      </c>
      <c r="M132" s="24">
        <f t="shared" si="2"/>
        <v>0.4</v>
      </c>
      <c r="N132">
        <v>0</v>
      </c>
      <c r="O132" t="s">
        <v>114</v>
      </c>
    </row>
    <row r="133" spans="1:16">
      <c r="A133" s="14">
        <v>38272</v>
      </c>
      <c r="B133">
        <v>3852</v>
      </c>
      <c r="C133" t="s">
        <v>64</v>
      </c>
      <c r="E133" t="s">
        <v>45</v>
      </c>
      <c r="F133" t="s">
        <v>61</v>
      </c>
      <c r="G133">
        <v>1</v>
      </c>
      <c r="H133">
        <v>6</v>
      </c>
      <c r="I133">
        <v>2</v>
      </c>
      <c r="J133">
        <v>0</v>
      </c>
      <c r="K133">
        <v>6</v>
      </c>
      <c r="L133">
        <v>3</v>
      </c>
      <c r="M133" s="24">
        <f t="shared" si="2"/>
        <v>0.5</v>
      </c>
      <c r="N133">
        <v>0</v>
      </c>
      <c r="O133" t="s">
        <v>114</v>
      </c>
      <c r="P133" t="s">
        <v>116</v>
      </c>
    </row>
    <row r="134" spans="1:16">
      <c r="A134" s="14">
        <v>38272</v>
      </c>
      <c r="B134">
        <v>3852</v>
      </c>
      <c r="C134" t="s">
        <v>64</v>
      </c>
      <c r="E134" t="s">
        <v>45</v>
      </c>
      <c r="F134" t="s">
        <v>62</v>
      </c>
      <c r="G134">
        <v>2</v>
      </c>
      <c r="H134">
        <v>2</v>
      </c>
      <c r="I134">
        <v>0</v>
      </c>
      <c r="J134">
        <v>0</v>
      </c>
      <c r="K134">
        <v>11</v>
      </c>
      <c r="L134">
        <v>2</v>
      </c>
      <c r="M134" s="24">
        <f t="shared" si="2"/>
        <v>0.76470588235294112</v>
      </c>
      <c r="N134">
        <v>0</v>
      </c>
      <c r="O134" t="s">
        <v>114</v>
      </c>
      <c r="P134" t="s">
        <v>117</v>
      </c>
    </row>
    <row r="135" spans="1:16">
      <c r="A135" s="8">
        <v>38272</v>
      </c>
      <c r="B135">
        <v>3852</v>
      </c>
      <c r="C135" t="s">
        <v>64</v>
      </c>
      <c r="E135" t="s">
        <v>45</v>
      </c>
      <c r="F135" t="s">
        <v>61</v>
      </c>
      <c r="G135">
        <v>2</v>
      </c>
      <c r="H135">
        <v>3</v>
      </c>
      <c r="I135">
        <v>3</v>
      </c>
      <c r="J135">
        <v>2</v>
      </c>
      <c r="K135">
        <v>4</v>
      </c>
      <c r="L135">
        <v>5</v>
      </c>
      <c r="M135" s="24">
        <f t="shared" si="2"/>
        <v>0.47368421052631576</v>
      </c>
      <c r="N135">
        <v>0</v>
      </c>
      <c r="O135" t="s">
        <v>49</v>
      </c>
    </row>
    <row r="136" spans="1:16">
      <c r="A136" s="8">
        <v>38250</v>
      </c>
      <c r="B136">
        <v>222</v>
      </c>
      <c r="C136" t="s">
        <v>63</v>
      </c>
      <c r="D136">
        <v>1</v>
      </c>
      <c r="E136" t="s">
        <v>45</v>
      </c>
      <c r="F136" t="s">
        <v>60</v>
      </c>
      <c r="G136">
        <v>2</v>
      </c>
      <c r="H136">
        <v>0</v>
      </c>
      <c r="I136">
        <v>0</v>
      </c>
      <c r="J136">
        <v>0</v>
      </c>
      <c r="K136">
        <v>0</v>
      </c>
      <c r="L136">
        <v>2</v>
      </c>
      <c r="M136" s="24">
        <f t="shared" si="2"/>
        <v>0.5</v>
      </c>
      <c r="N136">
        <v>0</v>
      </c>
      <c r="O136" t="s">
        <v>58</v>
      </c>
    </row>
    <row r="137" spans="1:16">
      <c r="A137" s="8">
        <v>38253</v>
      </c>
      <c r="B137">
        <v>222</v>
      </c>
      <c r="C137" t="s">
        <v>63</v>
      </c>
      <c r="D137">
        <v>1</v>
      </c>
      <c r="E137" t="s">
        <v>45</v>
      </c>
      <c r="F137" t="s">
        <v>60</v>
      </c>
      <c r="G137">
        <v>0</v>
      </c>
      <c r="H137">
        <v>0</v>
      </c>
      <c r="I137">
        <v>1</v>
      </c>
      <c r="J137">
        <v>1</v>
      </c>
      <c r="K137">
        <v>4</v>
      </c>
      <c r="L137">
        <v>4</v>
      </c>
      <c r="M137" s="24">
        <f t="shared" si="2"/>
        <v>0.8</v>
      </c>
      <c r="N137">
        <v>0</v>
      </c>
      <c r="O137" t="s">
        <v>49</v>
      </c>
    </row>
    <row r="138" spans="1:16">
      <c r="A138" s="8">
        <v>38256</v>
      </c>
      <c r="B138">
        <v>222</v>
      </c>
      <c r="C138" t="s">
        <v>63</v>
      </c>
      <c r="D138">
        <v>1</v>
      </c>
      <c r="E138" t="s">
        <v>45</v>
      </c>
      <c r="F138" t="s">
        <v>60</v>
      </c>
      <c r="G138">
        <v>0</v>
      </c>
      <c r="H138">
        <v>2</v>
      </c>
      <c r="I138">
        <v>3</v>
      </c>
      <c r="J138">
        <v>1</v>
      </c>
      <c r="K138">
        <v>2</v>
      </c>
      <c r="L138">
        <v>10</v>
      </c>
      <c r="M138" s="24">
        <f t="shared" si="2"/>
        <v>0.66666666666666663</v>
      </c>
      <c r="N138">
        <v>0</v>
      </c>
      <c r="O138" t="s">
        <v>49</v>
      </c>
    </row>
    <row r="139" spans="1:16">
      <c r="A139" s="8">
        <v>38240</v>
      </c>
      <c r="B139">
        <v>3802</v>
      </c>
      <c r="C139" t="s">
        <v>63</v>
      </c>
      <c r="D139">
        <v>1</v>
      </c>
      <c r="E139" t="s">
        <v>45</v>
      </c>
      <c r="F139" t="s">
        <v>60</v>
      </c>
      <c r="G139">
        <v>1</v>
      </c>
      <c r="H139">
        <v>0</v>
      </c>
      <c r="I139">
        <v>0</v>
      </c>
      <c r="J139">
        <v>0</v>
      </c>
      <c r="K139">
        <v>5</v>
      </c>
      <c r="L139">
        <v>0</v>
      </c>
      <c r="M139" s="24">
        <f t="shared" si="2"/>
        <v>0.83333333333333337</v>
      </c>
      <c r="N139">
        <v>0</v>
      </c>
      <c r="O139" t="s">
        <v>49</v>
      </c>
    </row>
    <row r="140" spans="1:16">
      <c r="A140" s="8">
        <v>38242</v>
      </c>
      <c r="B140">
        <v>3802</v>
      </c>
      <c r="C140" t="s">
        <v>63</v>
      </c>
      <c r="D140">
        <v>1</v>
      </c>
      <c r="E140" t="s">
        <v>45</v>
      </c>
      <c r="F140" t="s">
        <v>60</v>
      </c>
      <c r="G140">
        <v>1</v>
      </c>
      <c r="H140">
        <v>3</v>
      </c>
      <c r="I140">
        <v>0</v>
      </c>
      <c r="J140">
        <v>1</v>
      </c>
      <c r="K140">
        <v>10</v>
      </c>
      <c r="L140">
        <v>8</v>
      </c>
      <c r="M140" s="24">
        <f t="shared" si="2"/>
        <v>0.78260869565217395</v>
      </c>
      <c r="N140">
        <v>0</v>
      </c>
      <c r="O140" t="s">
        <v>49</v>
      </c>
    </row>
    <row r="141" spans="1:16">
      <c r="A141" s="8">
        <v>38243</v>
      </c>
      <c r="B141">
        <v>3802</v>
      </c>
      <c r="C141" t="s">
        <v>63</v>
      </c>
      <c r="D141">
        <v>1</v>
      </c>
      <c r="E141" t="s">
        <v>45</v>
      </c>
      <c r="F141" t="s">
        <v>60</v>
      </c>
      <c r="G141">
        <v>0</v>
      </c>
      <c r="H141">
        <v>1</v>
      </c>
      <c r="I141">
        <v>2</v>
      </c>
      <c r="J141">
        <v>2</v>
      </c>
      <c r="K141">
        <v>1</v>
      </c>
      <c r="L141">
        <v>5</v>
      </c>
      <c r="M141" s="24">
        <f t="shared" si="2"/>
        <v>0.54545454545454541</v>
      </c>
      <c r="N141">
        <v>0</v>
      </c>
      <c r="O141" t="s">
        <v>49</v>
      </c>
    </row>
    <row r="142" spans="1:16">
      <c r="A142" s="8">
        <v>38244</v>
      </c>
      <c r="B142">
        <v>3802</v>
      </c>
      <c r="C142" t="s">
        <v>63</v>
      </c>
      <c r="D142">
        <v>1</v>
      </c>
      <c r="E142" t="s">
        <v>45</v>
      </c>
      <c r="F142" t="s">
        <v>60</v>
      </c>
      <c r="G142">
        <v>8</v>
      </c>
      <c r="H142">
        <v>3</v>
      </c>
      <c r="I142">
        <v>3</v>
      </c>
      <c r="J142">
        <v>2</v>
      </c>
      <c r="K142">
        <v>0</v>
      </c>
      <c r="L142">
        <v>0</v>
      </c>
      <c r="M142" s="24">
        <f t="shared" si="2"/>
        <v>0</v>
      </c>
      <c r="N142">
        <v>0</v>
      </c>
      <c r="O142" t="s">
        <v>49</v>
      </c>
    </row>
    <row r="143" spans="1:16">
      <c r="A143" s="8">
        <v>38245</v>
      </c>
      <c r="B143">
        <v>3802</v>
      </c>
      <c r="C143" t="s">
        <v>63</v>
      </c>
      <c r="D143">
        <v>1</v>
      </c>
      <c r="E143" t="s">
        <v>45</v>
      </c>
      <c r="F143" t="s">
        <v>60</v>
      </c>
      <c r="G143">
        <v>1</v>
      </c>
      <c r="H143">
        <v>0</v>
      </c>
      <c r="I143">
        <v>0</v>
      </c>
      <c r="J143">
        <v>0</v>
      </c>
      <c r="K143">
        <v>3</v>
      </c>
      <c r="L143">
        <v>1</v>
      </c>
      <c r="M143" s="24">
        <f t="shared" si="2"/>
        <v>0.8</v>
      </c>
      <c r="N143">
        <v>0</v>
      </c>
      <c r="O143" t="s">
        <v>58</v>
      </c>
    </row>
    <row r="144" spans="1:16">
      <c r="A144" s="8">
        <v>38246</v>
      </c>
      <c r="B144">
        <v>3802</v>
      </c>
      <c r="C144" t="s">
        <v>63</v>
      </c>
      <c r="D144">
        <v>1</v>
      </c>
      <c r="E144" t="s">
        <v>45</v>
      </c>
      <c r="F144" t="s">
        <v>60</v>
      </c>
      <c r="G144">
        <v>1</v>
      </c>
      <c r="H144">
        <v>3</v>
      </c>
      <c r="I144">
        <v>1</v>
      </c>
      <c r="J144">
        <v>0</v>
      </c>
      <c r="K144">
        <v>4</v>
      </c>
      <c r="L144">
        <v>2</v>
      </c>
      <c r="M144" s="24">
        <f t="shared" si="2"/>
        <v>0.54545454545454541</v>
      </c>
      <c r="N144">
        <v>0</v>
      </c>
      <c r="O144" t="s">
        <v>49</v>
      </c>
    </row>
    <row r="145" spans="1:16">
      <c r="A145" s="8">
        <v>38248</v>
      </c>
      <c r="B145">
        <v>3802</v>
      </c>
      <c r="C145" t="s">
        <v>63</v>
      </c>
      <c r="D145">
        <v>1</v>
      </c>
      <c r="E145" t="s">
        <v>45</v>
      </c>
      <c r="F145" t="s">
        <v>60</v>
      </c>
      <c r="G145">
        <v>3</v>
      </c>
      <c r="H145">
        <v>1</v>
      </c>
      <c r="I145">
        <v>1</v>
      </c>
      <c r="J145">
        <v>1</v>
      </c>
      <c r="K145">
        <v>9</v>
      </c>
      <c r="L145">
        <v>6</v>
      </c>
      <c r="M145" s="24">
        <f t="shared" si="2"/>
        <v>0.7142857142857143</v>
      </c>
      <c r="N145">
        <v>0</v>
      </c>
      <c r="O145" t="s">
        <v>49</v>
      </c>
      <c r="P145" t="s">
        <v>82</v>
      </c>
    </row>
    <row r="146" spans="1:16">
      <c r="A146" s="8">
        <v>38250</v>
      </c>
      <c r="B146">
        <v>3802</v>
      </c>
      <c r="C146" t="s">
        <v>63</v>
      </c>
      <c r="D146">
        <v>1</v>
      </c>
      <c r="E146" t="s">
        <v>45</v>
      </c>
      <c r="F146" t="s">
        <v>60</v>
      </c>
      <c r="G146">
        <v>0</v>
      </c>
      <c r="H146">
        <v>0</v>
      </c>
      <c r="I146">
        <v>0</v>
      </c>
      <c r="J146">
        <v>0</v>
      </c>
      <c r="K146">
        <v>10</v>
      </c>
      <c r="L146">
        <v>5</v>
      </c>
      <c r="M146" s="24">
        <f t="shared" si="2"/>
        <v>1</v>
      </c>
      <c r="N146">
        <v>0</v>
      </c>
      <c r="O146" t="s">
        <v>58</v>
      </c>
    </row>
    <row r="147" spans="1:16">
      <c r="A147" s="14">
        <v>38261</v>
      </c>
      <c r="B147">
        <v>3802</v>
      </c>
      <c r="C147" t="s">
        <v>63</v>
      </c>
      <c r="D147">
        <v>1</v>
      </c>
      <c r="E147" t="s">
        <v>45</v>
      </c>
      <c r="F147" t="s">
        <v>62</v>
      </c>
      <c r="G147">
        <v>1</v>
      </c>
      <c r="H147">
        <v>8</v>
      </c>
      <c r="I147">
        <v>0</v>
      </c>
      <c r="J147">
        <v>0</v>
      </c>
      <c r="K147">
        <v>4</v>
      </c>
      <c r="L147">
        <v>1</v>
      </c>
      <c r="M147" s="24">
        <f t="shared" si="2"/>
        <v>0.35714285714285715</v>
      </c>
      <c r="N147">
        <v>0</v>
      </c>
      <c r="O147" t="s">
        <v>114</v>
      </c>
    </row>
    <row r="148" spans="1:16">
      <c r="A148" s="8">
        <v>38238</v>
      </c>
      <c r="B148">
        <v>222</v>
      </c>
      <c r="C148" t="s">
        <v>63</v>
      </c>
      <c r="D148">
        <v>2</v>
      </c>
      <c r="E148" t="s">
        <v>45</v>
      </c>
      <c r="F148" t="s">
        <v>60</v>
      </c>
      <c r="G148">
        <v>0</v>
      </c>
      <c r="H148">
        <v>3</v>
      </c>
      <c r="I148">
        <v>3</v>
      </c>
      <c r="J148">
        <v>0</v>
      </c>
      <c r="K148">
        <v>5</v>
      </c>
      <c r="L148">
        <v>2</v>
      </c>
      <c r="M148" s="24">
        <f t="shared" si="2"/>
        <v>0.53846153846153844</v>
      </c>
      <c r="N148">
        <v>0</v>
      </c>
      <c r="O148" t="s">
        <v>49</v>
      </c>
    </row>
    <row r="149" spans="1:16">
      <c r="A149" s="8">
        <v>38239</v>
      </c>
      <c r="B149">
        <v>222</v>
      </c>
      <c r="C149" t="s">
        <v>63</v>
      </c>
      <c r="D149">
        <v>2</v>
      </c>
      <c r="E149" t="s">
        <v>45</v>
      </c>
      <c r="F149" t="s">
        <v>60</v>
      </c>
      <c r="G149">
        <v>1</v>
      </c>
      <c r="H149">
        <v>3</v>
      </c>
      <c r="I149">
        <v>2</v>
      </c>
      <c r="J149">
        <v>1</v>
      </c>
      <c r="K149">
        <v>4</v>
      </c>
      <c r="L149">
        <v>2</v>
      </c>
      <c r="M149" s="24">
        <f t="shared" si="2"/>
        <v>0.46153846153846156</v>
      </c>
      <c r="N149">
        <v>0</v>
      </c>
      <c r="O149" t="s">
        <v>49</v>
      </c>
    </row>
    <row r="150" spans="1:16">
      <c r="A150" s="14">
        <v>38258</v>
      </c>
      <c r="B150">
        <v>222</v>
      </c>
      <c r="C150" t="s">
        <v>63</v>
      </c>
      <c r="D150">
        <v>2</v>
      </c>
      <c r="E150" t="s">
        <v>45</v>
      </c>
      <c r="F150" t="s">
        <v>61</v>
      </c>
      <c r="G150">
        <v>2</v>
      </c>
      <c r="H150">
        <v>5</v>
      </c>
      <c r="I150">
        <v>3</v>
      </c>
      <c r="J150">
        <v>2</v>
      </c>
      <c r="K150">
        <v>9</v>
      </c>
      <c r="L150">
        <v>5</v>
      </c>
      <c r="M150" s="24">
        <f t="shared" si="2"/>
        <v>0.53846153846153844</v>
      </c>
      <c r="N150">
        <v>0</v>
      </c>
      <c r="O150" t="s">
        <v>114</v>
      </c>
    </row>
    <row r="151" spans="1:16">
      <c r="A151" s="14">
        <v>38260</v>
      </c>
      <c r="B151">
        <v>222</v>
      </c>
      <c r="C151" t="s">
        <v>63</v>
      </c>
      <c r="D151">
        <v>2</v>
      </c>
      <c r="E151" t="s">
        <v>45</v>
      </c>
      <c r="F151" t="s">
        <v>61</v>
      </c>
      <c r="G151">
        <v>0</v>
      </c>
      <c r="H151">
        <v>1</v>
      </c>
      <c r="I151">
        <v>2</v>
      </c>
      <c r="J151">
        <v>0</v>
      </c>
      <c r="K151">
        <v>1</v>
      </c>
      <c r="L151">
        <v>7</v>
      </c>
      <c r="M151" s="24">
        <f t="shared" si="2"/>
        <v>0.72727272727272729</v>
      </c>
      <c r="N151">
        <v>0</v>
      </c>
      <c r="O151" t="s">
        <v>114</v>
      </c>
    </row>
    <row r="152" spans="1:16">
      <c r="A152" s="8">
        <v>38240</v>
      </c>
      <c r="B152">
        <v>3802</v>
      </c>
      <c r="C152" t="s">
        <v>63</v>
      </c>
      <c r="D152">
        <v>2</v>
      </c>
      <c r="E152" t="s">
        <v>45</v>
      </c>
      <c r="F152" t="s">
        <v>60</v>
      </c>
      <c r="G152">
        <v>2</v>
      </c>
      <c r="H152">
        <v>0</v>
      </c>
      <c r="I152">
        <v>0</v>
      </c>
      <c r="J152">
        <v>1</v>
      </c>
      <c r="K152">
        <v>4</v>
      </c>
      <c r="L152">
        <v>2</v>
      </c>
      <c r="M152" s="24">
        <f t="shared" si="2"/>
        <v>0.66666666666666663</v>
      </c>
      <c r="N152">
        <v>0</v>
      </c>
      <c r="O152" t="s">
        <v>58</v>
      </c>
    </row>
    <row r="153" spans="1:16">
      <c r="A153" s="8">
        <v>38242</v>
      </c>
      <c r="B153">
        <v>3802</v>
      </c>
      <c r="C153" t="s">
        <v>63</v>
      </c>
      <c r="D153">
        <v>2</v>
      </c>
      <c r="E153" t="s">
        <v>45</v>
      </c>
      <c r="F153" t="s">
        <v>60</v>
      </c>
      <c r="G153">
        <v>1</v>
      </c>
      <c r="H153">
        <v>2</v>
      </c>
      <c r="I153">
        <v>2</v>
      </c>
      <c r="J153">
        <v>2</v>
      </c>
      <c r="K153">
        <v>6</v>
      </c>
      <c r="L153">
        <v>1</v>
      </c>
      <c r="M153" s="24">
        <f t="shared" si="2"/>
        <v>0.5</v>
      </c>
      <c r="N153">
        <v>0</v>
      </c>
      <c r="O153" t="s">
        <v>49</v>
      </c>
    </row>
    <row r="154" spans="1:16">
      <c r="A154" s="8">
        <v>38243</v>
      </c>
      <c r="B154">
        <v>3802</v>
      </c>
      <c r="C154" t="s">
        <v>63</v>
      </c>
      <c r="D154">
        <v>2</v>
      </c>
      <c r="E154" t="s">
        <v>45</v>
      </c>
      <c r="F154" t="s">
        <v>60</v>
      </c>
      <c r="G154">
        <v>0</v>
      </c>
      <c r="H154">
        <v>0</v>
      </c>
      <c r="I154">
        <v>0</v>
      </c>
      <c r="J154">
        <v>0</v>
      </c>
      <c r="K154">
        <v>2</v>
      </c>
      <c r="L154">
        <v>0</v>
      </c>
      <c r="M154" s="24">
        <f t="shared" si="2"/>
        <v>1</v>
      </c>
      <c r="N154">
        <v>0</v>
      </c>
      <c r="O154" t="s">
        <v>49</v>
      </c>
    </row>
    <row r="155" spans="1:16">
      <c r="A155" s="8">
        <v>38244</v>
      </c>
      <c r="B155">
        <v>3802</v>
      </c>
      <c r="C155" t="s">
        <v>63</v>
      </c>
      <c r="D155">
        <v>2</v>
      </c>
      <c r="E155" t="s">
        <v>45</v>
      </c>
      <c r="F155" t="s">
        <v>60</v>
      </c>
      <c r="G155">
        <v>0</v>
      </c>
      <c r="H155">
        <v>0</v>
      </c>
      <c r="I155">
        <v>0</v>
      </c>
      <c r="J155">
        <v>0</v>
      </c>
      <c r="K155">
        <v>3</v>
      </c>
      <c r="L155">
        <v>2</v>
      </c>
      <c r="M155" s="24">
        <f t="shared" si="2"/>
        <v>1</v>
      </c>
      <c r="N155">
        <v>0</v>
      </c>
      <c r="O155" t="s">
        <v>58</v>
      </c>
    </row>
    <row r="156" spans="1:16">
      <c r="A156" s="8">
        <v>38246</v>
      </c>
      <c r="B156">
        <v>3802</v>
      </c>
      <c r="C156" t="s">
        <v>63</v>
      </c>
      <c r="D156">
        <v>2</v>
      </c>
      <c r="E156" t="s">
        <v>45</v>
      </c>
      <c r="F156" t="s">
        <v>60</v>
      </c>
      <c r="G156">
        <v>2</v>
      </c>
      <c r="H156">
        <v>11</v>
      </c>
      <c r="I156">
        <v>2</v>
      </c>
      <c r="J156">
        <v>0</v>
      </c>
      <c r="K156">
        <v>3</v>
      </c>
      <c r="L156">
        <v>1</v>
      </c>
      <c r="M156" s="24">
        <f t="shared" si="2"/>
        <v>0.21052631578947367</v>
      </c>
      <c r="N156">
        <v>1</v>
      </c>
      <c r="O156" t="s">
        <v>49</v>
      </c>
    </row>
    <row r="157" spans="1:16">
      <c r="A157" s="8">
        <v>38248</v>
      </c>
      <c r="B157">
        <v>3802</v>
      </c>
      <c r="C157" t="s">
        <v>63</v>
      </c>
      <c r="D157">
        <v>2</v>
      </c>
      <c r="E157" t="s">
        <v>45</v>
      </c>
      <c r="F157" t="s">
        <v>60</v>
      </c>
      <c r="G157">
        <v>1</v>
      </c>
      <c r="H157">
        <v>1</v>
      </c>
      <c r="I157">
        <v>1</v>
      </c>
      <c r="J157">
        <v>0</v>
      </c>
      <c r="K157">
        <v>3</v>
      </c>
      <c r="L157">
        <v>5</v>
      </c>
      <c r="M157" s="24">
        <f t="shared" si="2"/>
        <v>0.72727272727272729</v>
      </c>
      <c r="N157">
        <v>0</v>
      </c>
      <c r="O157" t="s">
        <v>49</v>
      </c>
    </row>
    <row r="158" spans="1:16">
      <c r="A158" s="8">
        <v>38250</v>
      </c>
      <c r="B158">
        <v>3802</v>
      </c>
      <c r="C158" t="s">
        <v>63</v>
      </c>
      <c r="D158">
        <v>2</v>
      </c>
      <c r="E158" t="s">
        <v>45</v>
      </c>
      <c r="F158" t="s">
        <v>60</v>
      </c>
      <c r="G158">
        <v>1</v>
      </c>
      <c r="H158">
        <v>1</v>
      </c>
      <c r="I158">
        <v>0</v>
      </c>
      <c r="J158">
        <v>0</v>
      </c>
      <c r="K158">
        <v>7</v>
      </c>
      <c r="L158">
        <v>4</v>
      </c>
      <c r="M158" s="24">
        <f t="shared" si="2"/>
        <v>0.84615384615384615</v>
      </c>
      <c r="N158">
        <v>0</v>
      </c>
      <c r="O158" t="s">
        <v>58</v>
      </c>
    </row>
    <row r="159" spans="1:16">
      <c r="A159" s="14">
        <v>38255</v>
      </c>
      <c r="B159">
        <v>3802</v>
      </c>
      <c r="C159" t="s">
        <v>63</v>
      </c>
      <c r="D159">
        <v>2</v>
      </c>
      <c r="E159" t="s">
        <v>45</v>
      </c>
      <c r="F159" t="s">
        <v>62</v>
      </c>
      <c r="G159">
        <v>1</v>
      </c>
      <c r="H159">
        <v>8</v>
      </c>
      <c r="I159">
        <v>1</v>
      </c>
      <c r="J159">
        <v>0</v>
      </c>
      <c r="K159">
        <v>2</v>
      </c>
      <c r="L159">
        <v>1</v>
      </c>
      <c r="M159" s="24">
        <f t="shared" si="2"/>
        <v>0.23076923076923078</v>
      </c>
      <c r="N159">
        <v>0</v>
      </c>
      <c r="O159" t="s">
        <v>114</v>
      </c>
    </row>
    <row r="160" spans="1:16">
      <c r="A160" s="14">
        <v>38257</v>
      </c>
      <c r="B160">
        <v>3802</v>
      </c>
      <c r="C160" t="s">
        <v>63</v>
      </c>
      <c r="D160">
        <v>2</v>
      </c>
      <c r="E160" t="s">
        <v>45</v>
      </c>
      <c r="F160" t="s">
        <v>61</v>
      </c>
      <c r="G160">
        <v>1</v>
      </c>
      <c r="H160">
        <v>18</v>
      </c>
      <c r="I160">
        <v>0</v>
      </c>
      <c r="J160">
        <v>0</v>
      </c>
      <c r="K160">
        <v>11</v>
      </c>
      <c r="L160">
        <v>5</v>
      </c>
      <c r="M160" s="24">
        <f t="shared" si="2"/>
        <v>0.45714285714285713</v>
      </c>
      <c r="N160">
        <v>0</v>
      </c>
      <c r="O160" t="s">
        <v>114</v>
      </c>
    </row>
    <row r="161" spans="1:17">
      <c r="A161" s="8">
        <v>38238</v>
      </c>
      <c r="B161">
        <v>222</v>
      </c>
      <c r="C161" t="s">
        <v>63</v>
      </c>
      <c r="D161">
        <v>3</v>
      </c>
      <c r="E161" t="s">
        <v>45</v>
      </c>
      <c r="F161" t="s">
        <v>60</v>
      </c>
      <c r="G161">
        <v>1</v>
      </c>
      <c r="H161">
        <v>2</v>
      </c>
      <c r="I161">
        <v>2</v>
      </c>
      <c r="J161">
        <v>0</v>
      </c>
      <c r="K161">
        <v>2</v>
      </c>
      <c r="L161">
        <v>0</v>
      </c>
      <c r="M161" s="24">
        <f t="shared" si="2"/>
        <v>0.2857142857142857</v>
      </c>
      <c r="N161">
        <v>1</v>
      </c>
      <c r="O161" t="s">
        <v>49</v>
      </c>
    </row>
    <row r="162" spans="1:17">
      <c r="A162" s="8">
        <v>38245</v>
      </c>
      <c r="B162">
        <v>222</v>
      </c>
      <c r="C162" t="s">
        <v>63</v>
      </c>
      <c r="D162">
        <v>3</v>
      </c>
      <c r="E162" t="s">
        <v>45</v>
      </c>
      <c r="F162" t="s">
        <v>60</v>
      </c>
      <c r="G162">
        <v>0</v>
      </c>
      <c r="H162">
        <v>2</v>
      </c>
      <c r="I162">
        <v>0</v>
      </c>
      <c r="J162">
        <v>0</v>
      </c>
      <c r="K162">
        <v>0</v>
      </c>
      <c r="L162">
        <v>0</v>
      </c>
      <c r="M162" s="24">
        <f t="shared" si="2"/>
        <v>0</v>
      </c>
      <c r="N162">
        <v>0</v>
      </c>
      <c r="O162" t="s">
        <v>58</v>
      </c>
    </row>
    <row r="163" spans="1:17">
      <c r="A163" s="14">
        <v>38256</v>
      </c>
      <c r="B163">
        <v>222</v>
      </c>
      <c r="C163" t="s">
        <v>63</v>
      </c>
      <c r="D163">
        <v>3</v>
      </c>
      <c r="E163" t="s">
        <v>45</v>
      </c>
      <c r="F163" t="s">
        <v>61</v>
      </c>
      <c r="G163">
        <v>0</v>
      </c>
      <c r="H163">
        <v>3</v>
      </c>
      <c r="I163">
        <v>3</v>
      </c>
      <c r="J163">
        <v>0</v>
      </c>
      <c r="K163">
        <v>15</v>
      </c>
      <c r="L163">
        <v>4</v>
      </c>
      <c r="M163" s="24">
        <f t="shared" si="2"/>
        <v>0.76</v>
      </c>
      <c r="N163">
        <v>0</v>
      </c>
      <c r="O163" t="s">
        <v>114</v>
      </c>
    </row>
    <row r="164" spans="1:17">
      <c r="A164" s="8">
        <v>38241</v>
      </c>
      <c r="B164">
        <v>3802</v>
      </c>
      <c r="C164" t="s">
        <v>63</v>
      </c>
      <c r="D164">
        <v>3</v>
      </c>
      <c r="E164" t="s">
        <v>45</v>
      </c>
      <c r="F164" t="s">
        <v>61</v>
      </c>
      <c r="G164">
        <v>0</v>
      </c>
      <c r="H164">
        <v>0</v>
      </c>
      <c r="I164">
        <v>0</v>
      </c>
      <c r="J164">
        <v>2</v>
      </c>
      <c r="K164">
        <v>2</v>
      </c>
      <c r="L164">
        <v>1</v>
      </c>
      <c r="M164" s="24">
        <f t="shared" si="2"/>
        <v>0.6</v>
      </c>
      <c r="N164">
        <v>0</v>
      </c>
      <c r="O164" t="s">
        <v>49</v>
      </c>
    </row>
    <row r="165" spans="1:17">
      <c r="A165" s="8">
        <v>38241</v>
      </c>
      <c r="B165">
        <v>3802</v>
      </c>
      <c r="C165" t="s">
        <v>63</v>
      </c>
      <c r="D165">
        <v>3</v>
      </c>
      <c r="E165" t="s">
        <v>45</v>
      </c>
      <c r="F165" t="s">
        <v>62</v>
      </c>
      <c r="G165">
        <v>5</v>
      </c>
      <c r="H165">
        <v>1</v>
      </c>
      <c r="I165">
        <v>0</v>
      </c>
      <c r="J165">
        <v>1</v>
      </c>
      <c r="K165">
        <v>2</v>
      </c>
      <c r="L165">
        <v>0</v>
      </c>
      <c r="M165" s="24">
        <f t="shared" si="2"/>
        <v>0.22222222222222221</v>
      </c>
      <c r="N165">
        <v>0</v>
      </c>
      <c r="O165" t="s">
        <v>49</v>
      </c>
    </row>
    <row r="166" spans="1:17">
      <c r="A166" s="8">
        <v>38242</v>
      </c>
      <c r="B166">
        <v>3802</v>
      </c>
      <c r="C166" t="s">
        <v>63</v>
      </c>
      <c r="D166">
        <v>3</v>
      </c>
      <c r="E166" t="s">
        <v>45</v>
      </c>
      <c r="F166" t="s">
        <v>60</v>
      </c>
      <c r="G166">
        <v>0</v>
      </c>
      <c r="H166">
        <v>1</v>
      </c>
      <c r="I166">
        <v>2</v>
      </c>
      <c r="J166">
        <v>0</v>
      </c>
      <c r="K166">
        <v>0</v>
      </c>
      <c r="L166">
        <v>4</v>
      </c>
      <c r="M166" s="24">
        <f t="shared" si="2"/>
        <v>0.5714285714285714</v>
      </c>
      <c r="N166">
        <v>0</v>
      </c>
      <c r="O166" t="s">
        <v>49</v>
      </c>
    </row>
    <row r="167" spans="1:17">
      <c r="A167" s="8">
        <v>38243</v>
      </c>
      <c r="B167">
        <v>3802</v>
      </c>
      <c r="C167" t="s">
        <v>63</v>
      </c>
      <c r="D167">
        <v>3</v>
      </c>
      <c r="E167" t="s">
        <v>45</v>
      </c>
      <c r="F167" t="s">
        <v>60</v>
      </c>
      <c r="G167">
        <v>2</v>
      </c>
      <c r="H167">
        <v>1</v>
      </c>
      <c r="I167">
        <v>2</v>
      </c>
      <c r="J167">
        <v>0</v>
      </c>
      <c r="K167">
        <v>3</v>
      </c>
      <c r="L167">
        <v>0</v>
      </c>
      <c r="M167" s="24">
        <f t="shared" si="2"/>
        <v>0.375</v>
      </c>
      <c r="N167">
        <v>0</v>
      </c>
      <c r="O167" t="s">
        <v>49</v>
      </c>
    </row>
    <row r="168" spans="1:17">
      <c r="A168" s="8">
        <v>38247</v>
      </c>
      <c r="B168">
        <v>3802</v>
      </c>
      <c r="C168" t="s">
        <v>63</v>
      </c>
      <c r="D168">
        <v>3</v>
      </c>
      <c r="E168" t="s">
        <v>45</v>
      </c>
      <c r="F168" t="s">
        <v>60</v>
      </c>
      <c r="G168">
        <v>1</v>
      </c>
      <c r="H168">
        <v>3</v>
      </c>
      <c r="I168">
        <v>1</v>
      </c>
      <c r="J168">
        <v>0</v>
      </c>
      <c r="K168">
        <v>1</v>
      </c>
      <c r="L168">
        <v>1</v>
      </c>
      <c r="M168" s="24">
        <f t="shared" si="2"/>
        <v>0.2857142857142857</v>
      </c>
      <c r="N168">
        <v>0</v>
      </c>
      <c r="O168" t="s">
        <v>49</v>
      </c>
    </row>
    <row r="169" spans="1:17">
      <c r="A169" s="8">
        <v>38248</v>
      </c>
      <c r="B169">
        <v>3802</v>
      </c>
      <c r="C169" t="s">
        <v>63</v>
      </c>
      <c r="D169">
        <v>3</v>
      </c>
      <c r="E169" t="s">
        <v>45</v>
      </c>
      <c r="F169" t="s">
        <v>60</v>
      </c>
      <c r="G169">
        <v>0</v>
      </c>
      <c r="H169">
        <v>4</v>
      </c>
      <c r="I169">
        <v>5</v>
      </c>
      <c r="J169">
        <v>0</v>
      </c>
      <c r="K169">
        <v>1</v>
      </c>
      <c r="L169">
        <v>1</v>
      </c>
      <c r="M169" s="24">
        <f t="shared" si="2"/>
        <v>0.18181818181818182</v>
      </c>
      <c r="N169">
        <v>0</v>
      </c>
      <c r="O169" t="s">
        <v>49</v>
      </c>
    </row>
    <row r="170" spans="1:17">
      <c r="A170" s="14">
        <v>38272</v>
      </c>
      <c r="B170">
        <v>3802</v>
      </c>
      <c r="C170" t="s">
        <v>63</v>
      </c>
      <c r="D170">
        <v>3</v>
      </c>
      <c r="E170" t="s">
        <v>45</v>
      </c>
      <c r="F170" t="s">
        <v>62</v>
      </c>
      <c r="G170">
        <v>0</v>
      </c>
      <c r="H170">
        <v>0</v>
      </c>
      <c r="I170">
        <v>3</v>
      </c>
      <c r="J170">
        <v>1</v>
      </c>
      <c r="K170">
        <v>1</v>
      </c>
      <c r="L170">
        <v>2</v>
      </c>
      <c r="M170" s="24">
        <f t="shared" si="2"/>
        <v>0.42857142857142855</v>
      </c>
      <c r="N170">
        <v>0</v>
      </c>
      <c r="O170" t="s">
        <v>114</v>
      </c>
    </row>
    <row r="171" spans="1:17">
      <c r="A171" s="8">
        <v>38244</v>
      </c>
      <c r="B171">
        <v>3802</v>
      </c>
      <c r="C171" t="s">
        <v>63</v>
      </c>
      <c r="E171" t="s">
        <v>45</v>
      </c>
      <c r="F171" t="s">
        <v>60</v>
      </c>
      <c r="G171">
        <v>1</v>
      </c>
      <c r="H171">
        <v>0</v>
      </c>
      <c r="I171">
        <v>0</v>
      </c>
      <c r="J171">
        <v>0</v>
      </c>
      <c r="K171">
        <v>1</v>
      </c>
      <c r="L171">
        <v>2</v>
      </c>
      <c r="M171" s="24">
        <f t="shared" si="2"/>
        <v>0.75</v>
      </c>
      <c r="N171">
        <v>0</v>
      </c>
      <c r="O171" t="s">
        <v>58</v>
      </c>
    </row>
    <row r="173" spans="1:17">
      <c r="F173" s="10"/>
    </row>
    <row r="174" spans="1:17">
      <c r="G174" s="10" t="s">
        <v>146</v>
      </c>
      <c r="H174" s="10"/>
      <c r="I174" s="10"/>
      <c r="J174" s="10"/>
      <c r="K174" s="10" t="s">
        <v>147</v>
      </c>
      <c r="L174" s="10"/>
      <c r="M174" s="28"/>
    </row>
    <row r="175" spans="1:17">
      <c r="F175" s="10"/>
      <c r="G175" t="s">
        <v>39</v>
      </c>
      <c r="H175" t="s">
        <v>40</v>
      </c>
      <c r="I175" t="s">
        <v>41</v>
      </c>
      <c r="J175" t="s">
        <v>42</v>
      </c>
      <c r="K175" t="s">
        <v>43</v>
      </c>
      <c r="L175" t="s">
        <v>44</v>
      </c>
      <c r="N175" t="s">
        <v>47</v>
      </c>
      <c r="P175" s="10" t="s">
        <v>158</v>
      </c>
    </row>
    <row r="176" spans="1:17">
      <c r="F176" t="s">
        <v>145</v>
      </c>
      <c r="G176">
        <f>SUM(G2:G171)</f>
        <v>330</v>
      </c>
      <c r="H176">
        <f>SUM(H2:H171)</f>
        <v>854</v>
      </c>
      <c r="I176">
        <f>SUM(I2:I171)</f>
        <v>446</v>
      </c>
      <c r="J176">
        <f>SUM(J2:J171)</f>
        <v>189</v>
      </c>
      <c r="K176">
        <f>SUM(K2:K171)</f>
        <v>931</v>
      </c>
      <c r="L176">
        <f>SUM(L2:L171)</f>
        <v>738</v>
      </c>
      <c r="N176">
        <f>SUM(N2:N171)</f>
        <v>14</v>
      </c>
      <c r="O176">
        <f>SUM(G176:N176)</f>
        <v>3502</v>
      </c>
      <c r="P176" t="s">
        <v>146</v>
      </c>
      <c r="Q176" t="s">
        <v>147</v>
      </c>
    </row>
    <row r="177" spans="6:17">
      <c r="F177" t="s">
        <v>148</v>
      </c>
      <c r="G177">
        <f>G176/(G176+H176+I176+J176+K176+L176+N176)*100</f>
        <v>9.4231867504283269</v>
      </c>
      <c r="H177">
        <f>H176/(H176+G176+I176+J176+K176+L176+N176)*100</f>
        <v>24.386065105653913</v>
      </c>
      <c r="I177">
        <f>I176/(I176+G176+H176+J176+K176+L176+N176)*100</f>
        <v>12.735579668760707</v>
      </c>
      <c r="J177">
        <f>+J176/(J176+G176+H176+I176+K176+L176+N176)*100</f>
        <v>5.3969160479725868</v>
      </c>
      <c r="K177">
        <f>K176/(K176+G176+H176+I176+J176+L176+N176)*100</f>
        <v>26.584808680753859</v>
      </c>
      <c r="L177">
        <f>L176/(L176+G176+H176+I176+J176+K176+N176)*100</f>
        <v>21.073672187321531</v>
      </c>
      <c r="N177">
        <f>N176/(N176+G176+H176+I176+J176+K176+L176)*100</f>
        <v>0.39977155910908052</v>
      </c>
      <c r="P177">
        <f>SUM(G177+H177+I177+J177)</f>
        <v>51.941747572815537</v>
      </c>
      <c r="Q177">
        <f>SUM(K177+L177+N177)</f>
        <v>48.05825242718447</v>
      </c>
    </row>
    <row r="201" spans="2:17">
      <c r="C201" t="s">
        <v>39</v>
      </c>
      <c r="D201" t="s">
        <v>40</v>
      </c>
      <c r="E201" t="s">
        <v>41</v>
      </c>
      <c r="F201" t="s">
        <v>42</v>
      </c>
      <c r="G201" t="s">
        <v>43</v>
      </c>
      <c r="H201" t="s">
        <v>44</v>
      </c>
      <c r="I201" t="s">
        <v>162</v>
      </c>
      <c r="K201" t="s">
        <v>39</v>
      </c>
      <c r="L201" t="s">
        <v>40</v>
      </c>
      <c r="N201" t="s">
        <v>41</v>
      </c>
      <c r="O201" t="s">
        <v>42</v>
      </c>
      <c r="P201" t="s">
        <v>43</v>
      </c>
      <c r="Q201" t="s">
        <v>44</v>
      </c>
    </row>
    <row r="202" spans="2:17">
      <c r="B202" t="s">
        <v>58</v>
      </c>
      <c r="C202">
        <v>0.80952380952380998</v>
      </c>
      <c r="D202">
        <v>1.3809523809523809</v>
      </c>
      <c r="E202">
        <v>0.33333333333333331</v>
      </c>
      <c r="F202">
        <v>0.23809523809523808</v>
      </c>
      <c r="G202">
        <v>3.2380952380952381</v>
      </c>
      <c r="H202">
        <v>3.5714285714285716</v>
      </c>
      <c r="I202">
        <f>SUM(C202:H202)</f>
        <v>9.5714285714285712</v>
      </c>
      <c r="J202" s="4"/>
      <c r="K202">
        <f>+C202/I202</f>
        <v>8.4577114427860742E-2</v>
      </c>
      <c r="L202">
        <f>+D202/9.571</f>
        <v>0.14428506749058415</v>
      </c>
      <c r="N202">
        <f>+E202/9.571</f>
        <v>3.4827430083934102E-2</v>
      </c>
      <c r="O202">
        <f>+F202/9.571</f>
        <v>2.4876735774238646E-2</v>
      </c>
      <c r="P202">
        <f>+G202/9.571</f>
        <v>0.3383236065296456</v>
      </c>
      <c r="Q202">
        <f>+H202/9.571</f>
        <v>0.37315103661357973</v>
      </c>
    </row>
    <row r="203" spans="2:17">
      <c r="B203" t="s">
        <v>160</v>
      </c>
      <c r="C203">
        <v>2.625</v>
      </c>
      <c r="D203">
        <v>3.875</v>
      </c>
      <c r="E203">
        <v>1.3125</v>
      </c>
      <c r="F203">
        <v>0.34375</v>
      </c>
      <c r="G203">
        <v>6.0625</v>
      </c>
      <c r="H203">
        <v>4.59375</v>
      </c>
      <c r="I203">
        <f>SUM(C203:H203)</f>
        <v>18.8125</v>
      </c>
      <c r="J203" s="5"/>
      <c r="K203">
        <f>+C203/I203</f>
        <v>0.13953488372093023</v>
      </c>
      <c r="L203">
        <f>+D203/18.81</f>
        <v>0.20600744284954814</v>
      </c>
      <c r="N203">
        <f>+E203/18.81</f>
        <v>6.9776714513556617E-2</v>
      </c>
      <c r="O203">
        <f>+F203/18.81</f>
        <v>1.8274853801169593E-2</v>
      </c>
      <c r="P203">
        <f>+G203/18.81</f>
        <v>0.32230196703880915</v>
      </c>
      <c r="Q203">
        <f>+H203/18.81</f>
        <v>0.2442185007974482</v>
      </c>
    </row>
    <row r="204" spans="2:17">
      <c r="B204" t="s">
        <v>161</v>
      </c>
      <c r="C204">
        <v>1.9572649572649572</v>
      </c>
      <c r="D204">
        <v>5.9914529914529915</v>
      </c>
      <c r="E204">
        <v>3.3931623931623931</v>
      </c>
      <c r="F204">
        <v>1.4786324786324787</v>
      </c>
      <c r="G204">
        <v>5.7179487179487181</v>
      </c>
      <c r="H204">
        <v>4.4102564102564106</v>
      </c>
      <c r="I204">
        <f>SUM(C204:H204)</f>
        <v>22.948717948717949</v>
      </c>
      <c r="J204" s="5"/>
      <c r="K204">
        <f>+C204/I204</f>
        <v>8.5288640595903159E-2</v>
      </c>
      <c r="L204">
        <f>+D204/22.95</f>
        <v>0.26106548982365979</v>
      </c>
      <c r="N204">
        <f>+E204/22.95</f>
        <v>0.14785021320969033</v>
      </c>
      <c r="O204">
        <f>+F204/22.95</f>
        <v>6.4428430441502343E-2</v>
      </c>
      <c r="P204">
        <f>+G204/22.95</f>
        <v>0.24914809228534721</v>
      </c>
      <c r="Q204">
        <f>+H204/22.95</f>
        <v>0.19216803530529022</v>
      </c>
    </row>
    <row r="205" spans="2:17">
      <c r="J205" s="5"/>
    </row>
    <row r="209" spans="7:27">
      <c r="G209" t="s">
        <v>36</v>
      </c>
      <c r="H209" t="s">
        <v>37</v>
      </c>
      <c r="I209" t="s">
        <v>57</v>
      </c>
      <c r="J209" t="s">
        <v>38</v>
      </c>
      <c r="K209" t="s">
        <v>59</v>
      </c>
      <c r="L209" t="s">
        <v>39</v>
      </c>
      <c r="N209" t="s">
        <v>40</v>
      </c>
      <c r="O209" t="s">
        <v>41</v>
      </c>
      <c r="P209" t="s">
        <v>42</v>
      </c>
      <c r="Q209" t="s">
        <v>43</v>
      </c>
      <c r="R209" t="s">
        <v>44</v>
      </c>
      <c r="U209" t="s">
        <v>39</v>
      </c>
      <c r="V209" t="s">
        <v>40</v>
      </c>
      <c r="W209" t="s">
        <v>41</v>
      </c>
      <c r="X209" t="s">
        <v>42</v>
      </c>
      <c r="Y209" t="s">
        <v>43</v>
      </c>
      <c r="Z209" t="s">
        <v>44</v>
      </c>
      <c r="AA209" t="s">
        <v>168</v>
      </c>
    </row>
    <row r="210" spans="7:27">
      <c r="G210" s="4" t="s">
        <v>163</v>
      </c>
      <c r="L210">
        <v>2.2708333333333335</v>
      </c>
      <c r="N210">
        <v>9.625</v>
      </c>
      <c r="O210">
        <v>4.479166666666667</v>
      </c>
      <c r="P210">
        <v>1.9791666666666667</v>
      </c>
      <c r="Q210">
        <v>8.375</v>
      </c>
      <c r="R210">
        <v>6.604166666666667</v>
      </c>
      <c r="S210">
        <f>SUM(L210:R210)</f>
        <v>33.333333333333336</v>
      </c>
      <c r="U210">
        <f>+L210/33.33</f>
        <v>6.813181318131814E-2</v>
      </c>
      <c r="V210">
        <f t="shared" ref="V210:Z210" si="3">+N210/33.33</f>
        <v>0.28877887788778878</v>
      </c>
      <c r="W210">
        <f t="shared" si="3"/>
        <v>0.13438843884388441</v>
      </c>
      <c r="X210">
        <f t="shared" si="3"/>
        <v>5.9380938093809385E-2</v>
      </c>
      <c r="Y210">
        <f t="shared" si="3"/>
        <v>0.25127512751275127</v>
      </c>
      <c r="Z210">
        <f t="shared" si="3"/>
        <v>0.19814481448144816</v>
      </c>
      <c r="AA210">
        <f>SUM(Y210:Z210)</f>
        <v>0.44941994199419943</v>
      </c>
    </row>
    <row r="211" spans="7:27">
      <c r="G211" s="5" t="s">
        <v>164</v>
      </c>
      <c r="L211">
        <v>1.8</v>
      </c>
      <c r="N211">
        <v>7.2</v>
      </c>
      <c r="O211">
        <v>5.2</v>
      </c>
      <c r="P211">
        <v>1.5</v>
      </c>
      <c r="Q211">
        <v>5.4</v>
      </c>
      <c r="R211">
        <v>5</v>
      </c>
      <c r="S211">
        <f>SUM(L211:R211)</f>
        <v>26.1</v>
      </c>
      <c r="U211">
        <f>+L211/26.1</f>
        <v>6.8965517241379309E-2</v>
      </c>
      <c r="V211">
        <f t="shared" ref="V211:Z211" si="4">+N211/26.1</f>
        <v>0.27586206896551724</v>
      </c>
      <c r="W211">
        <f t="shared" si="4"/>
        <v>0.19923371647509577</v>
      </c>
      <c r="X211">
        <f t="shared" si="4"/>
        <v>5.7471264367816091E-2</v>
      </c>
      <c r="Y211">
        <f t="shared" si="4"/>
        <v>0.20689655172413793</v>
      </c>
      <c r="Z211">
        <f t="shared" si="4"/>
        <v>0.19157088122605362</v>
      </c>
      <c r="AA211">
        <f>SUM(Y211:Z211)</f>
        <v>0.39846743295019155</v>
      </c>
    </row>
    <row r="212" spans="7:27">
      <c r="G212" s="5" t="s">
        <v>165</v>
      </c>
      <c r="L212">
        <v>0.92592592592592593</v>
      </c>
      <c r="N212">
        <v>1.6666666666666667</v>
      </c>
      <c r="O212">
        <v>1.2592592592592593</v>
      </c>
      <c r="P212">
        <v>0.40740740740740738</v>
      </c>
      <c r="Q212">
        <v>4.4444444444444446</v>
      </c>
      <c r="R212">
        <v>3.4814814814814814</v>
      </c>
      <c r="S212">
        <f>SUM(L212:R212)</f>
        <v>12.185185185185185</v>
      </c>
      <c r="U212">
        <f>+L212/12.185</f>
        <v>7.5988996793264332E-2</v>
      </c>
      <c r="V212">
        <f t="shared" ref="V212:Z212" si="5">+N212/12.185</f>
        <v>0.1367801942278758</v>
      </c>
      <c r="W212">
        <f t="shared" si="5"/>
        <v>0.1033450356388395</v>
      </c>
      <c r="X212">
        <f t="shared" si="5"/>
        <v>3.3435158589036305E-2</v>
      </c>
      <c r="Y212">
        <f t="shared" si="5"/>
        <v>0.36474718460766881</v>
      </c>
      <c r="Z212">
        <f t="shared" si="5"/>
        <v>0.28571862794267389</v>
      </c>
      <c r="AA212">
        <f>SUM(Y212:Z212)</f>
        <v>0.65046581255034264</v>
      </c>
    </row>
    <row r="213" spans="7:27">
      <c r="G213" s="5" t="s">
        <v>166</v>
      </c>
      <c r="L213">
        <v>2.2297297297297298</v>
      </c>
      <c r="N213">
        <v>2.7297297297297298</v>
      </c>
      <c r="O213">
        <v>1.5</v>
      </c>
      <c r="P213">
        <v>0.7432432432432432</v>
      </c>
      <c r="Q213">
        <v>3.9459459459459461</v>
      </c>
      <c r="R213">
        <v>3.1216216216216215</v>
      </c>
      <c r="S213">
        <f>SUM(L213:R213)</f>
        <v>14.27027027027027</v>
      </c>
      <c r="U213">
        <f>+L213/14.27</f>
        <v>0.15625295933635108</v>
      </c>
      <c r="V213">
        <f t="shared" ref="V213:Z213" si="6">+N213/14.27</f>
        <v>0.19129150173298737</v>
      </c>
      <c r="W213">
        <f t="shared" si="6"/>
        <v>0.1051156271899089</v>
      </c>
      <c r="X213">
        <f t="shared" si="6"/>
        <v>5.2084319778783687E-2</v>
      </c>
      <c r="Y213">
        <f t="shared" si="6"/>
        <v>0.2765203886437243</v>
      </c>
      <c r="Z213">
        <f t="shared" si="6"/>
        <v>0.2187541430708915</v>
      </c>
      <c r="AA213">
        <f>SUM(Y213:Z213)</f>
        <v>0.49527453171461577</v>
      </c>
    </row>
    <row r="214" spans="7:27">
      <c r="G214" s="5" t="s">
        <v>167</v>
      </c>
      <c r="L214">
        <v>1.1818181818181819</v>
      </c>
      <c r="N214">
        <v>6.6363636363636367</v>
      </c>
      <c r="O214">
        <v>3.0909090909090908</v>
      </c>
      <c r="P214">
        <v>1.1818181818181819</v>
      </c>
      <c r="Q214">
        <v>5.7272727272727275</v>
      </c>
      <c r="R214">
        <v>4.1818181818181817</v>
      </c>
      <c r="S214">
        <f>SUM(L214:R214)</f>
        <v>22</v>
      </c>
      <c r="U214">
        <f>+L214/22</f>
        <v>5.3719008264462811E-2</v>
      </c>
      <c r="V214">
        <f t="shared" ref="V214:Z214" si="7">+N214/22</f>
        <v>0.30165289256198347</v>
      </c>
      <c r="W214">
        <f t="shared" si="7"/>
        <v>0.14049586776859505</v>
      </c>
      <c r="X214">
        <f t="shared" si="7"/>
        <v>5.3719008264462811E-2</v>
      </c>
      <c r="Y214">
        <f t="shared" si="7"/>
        <v>0.26033057851239672</v>
      </c>
      <c r="Z214">
        <f t="shared" si="7"/>
        <v>0.19008264462809918</v>
      </c>
      <c r="AA214">
        <f>SUM(Y214:Z214)</f>
        <v>0.45041322314049592</v>
      </c>
    </row>
    <row r="238" spans="2:15">
      <c r="B238" t="s">
        <v>36</v>
      </c>
      <c r="C238" t="s">
        <v>37</v>
      </c>
      <c r="D238" t="s">
        <v>57</v>
      </c>
      <c r="E238" t="s">
        <v>38</v>
      </c>
      <c r="F238" t="s">
        <v>59</v>
      </c>
      <c r="G238" t="s">
        <v>39</v>
      </c>
      <c r="H238" t="s">
        <v>40</v>
      </c>
      <c r="I238" t="s">
        <v>41</v>
      </c>
      <c r="J238" t="s">
        <v>42</v>
      </c>
      <c r="K238" t="s">
        <v>43</v>
      </c>
      <c r="L238" t="s">
        <v>44</v>
      </c>
      <c r="N238" t="s">
        <v>0</v>
      </c>
    </row>
    <row r="239" spans="2:15">
      <c r="B239" s="5" t="s">
        <v>163</v>
      </c>
      <c r="D239" t="s">
        <v>64</v>
      </c>
      <c r="G239">
        <v>3</v>
      </c>
      <c r="H239">
        <v>14</v>
      </c>
      <c r="I239">
        <v>1</v>
      </c>
      <c r="J239">
        <v>1</v>
      </c>
      <c r="K239">
        <v>6</v>
      </c>
      <c r="L239">
        <v>17</v>
      </c>
      <c r="N239">
        <f>SUM(G239:L239)</f>
        <v>42</v>
      </c>
      <c r="O239" t="s">
        <v>169</v>
      </c>
    </row>
    <row r="240" spans="2:15">
      <c r="B240" s="5" t="s">
        <v>165</v>
      </c>
      <c r="D240" t="s">
        <v>64</v>
      </c>
      <c r="G240">
        <v>0.625</v>
      </c>
      <c r="H240">
        <v>0.625</v>
      </c>
      <c r="I240">
        <v>0.625</v>
      </c>
      <c r="J240">
        <v>0.25</v>
      </c>
      <c r="K240">
        <v>3.75</v>
      </c>
      <c r="L240">
        <v>3.75</v>
      </c>
      <c r="N240">
        <f>SUM(G240:L240)</f>
        <v>9.625</v>
      </c>
      <c r="O240" t="s">
        <v>169</v>
      </c>
    </row>
    <row r="241" spans="2:22">
      <c r="B241" s="5" t="s">
        <v>166</v>
      </c>
      <c r="D241" t="s">
        <v>64</v>
      </c>
      <c r="G241">
        <v>0.5</v>
      </c>
      <c r="H241">
        <v>1.75</v>
      </c>
      <c r="I241">
        <v>0.25</v>
      </c>
      <c r="J241">
        <v>0.25</v>
      </c>
      <c r="K241">
        <v>1</v>
      </c>
      <c r="L241">
        <v>2.5</v>
      </c>
      <c r="N241">
        <f>SUM(G241:L241)</f>
        <v>6.25</v>
      </c>
      <c r="O241" t="s">
        <v>169</v>
      </c>
    </row>
    <row r="242" spans="2:22">
      <c r="B242" s="5" t="s">
        <v>165</v>
      </c>
      <c r="D242" t="s">
        <v>63</v>
      </c>
      <c r="G242">
        <v>1</v>
      </c>
      <c r="H242">
        <v>1</v>
      </c>
      <c r="I242">
        <v>0</v>
      </c>
      <c r="J242">
        <v>0</v>
      </c>
      <c r="K242">
        <v>0</v>
      </c>
      <c r="L242">
        <v>1</v>
      </c>
      <c r="N242">
        <f>SUM(G242:L242)</f>
        <v>3</v>
      </c>
      <c r="O242" t="s">
        <v>169</v>
      </c>
    </row>
    <row r="243" spans="2:22">
      <c r="B243" s="5" t="s">
        <v>166</v>
      </c>
      <c r="D243" t="s">
        <v>63</v>
      </c>
      <c r="G243">
        <v>0.83333333333333337</v>
      </c>
      <c r="H243">
        <v>0.16666666666666666</v>
      </c>
      <c r="I243">
        <v>0</v>
      </c>
      <c r="J243">
        <v>0.16666666666666666</v>
      </c>
      <c r="K243">
        <v>4.666666666666667</v>
      </c>
      <c r="L243">
        <v>2.6666666666666665</v>
      </c>
      <c r="N243">
        <f>SUM(G243:L243)</f>
        <v>8.5</v>
      </c>
      <c r="O243" t="s">
        <v>169</v>
      </c>
    </row>
    <row r="244" spans="2:22">
      <c r="B244" s="5"/>
    </row>
    <row r="245" spans="2:22">
      <c r="B245" s="5"/>
    </row>
    <row r="246" spans="2:22">
      <c r="B246" s="5"/>
      <c r="E246" t="s">
        <v>3</v>
      </c>
      <c r="F246" t="s">
        <v>2</v>
      </c>
      <c r="G246" t="s">
        <v>39</v>
      </c>
      <c r="H246" t="s">
        <v>40</v>
      </c>
      <c r="I246" t="s">
        <v>41</v>
      </c>
      <c r="J246" t="s">
        <v>42</v>
      </c>
      <c r="K246" t="s">
        <v>43</v>
      </c>
      <c r="L246" t="s">
        <v>44</v>
      </c>
      <c r="N246" t="s">
        <v>0</v>
      </c>
      <c r="O246" t="s">
        <v>1</v>
      </c>
      <c r="P246" t="s">
        <v>39</v>
      </c>
      <c r="Q246" t="s">
        <v>40</v>
      </c>
      <c r="R246" t="s">
        <v>41</v>
      </c>
      <c r="S246" t="s">
        <v>42</v>
      </c>
      <c r="T246" t="s">
        <v>43</v>
      </c>
      <c r="U246" t="s">
        <v>44</v>
      </c>
      <c r="V246" t="s">
        <v>9</v>
      </c>
    </row>
    <row r="247" spans="2:22" hidden="1" outlineLevel="2">
      <c r="E247" s="5" t="s">
        <v>165</v>
      </c>
      <c r="F247" t="s">
        <v>64</v>
      </c>
      <c r="G247">
        <v>3</v>
      </c>
      <c r="H247">
        <v>2.75</v>
      </c>
      <c r="I247">
        <v>1</v>
      </c>
      <c r="J247">
        <v>0.5</v>
      </c>
      <c r="K247">
        <v>7.5</v>
      </c>
      <c r="L247">
        <v>4.75</v>
      </c>
      <c r="N247">
        <f>SUM(G247:L247)</f>
        <v>19.5</v>
      </c>
      <c r="O247" t="s">
        <v>170</v>
      </c>
      <c r="P247">
        <f>+G247/19.5</f>
        <v>0.15384615384615385</v>
      </c>
      <c r="Q247">
        <f>+H247/19.5</f>
        <v>0.14102564102564102</v>
      </c>
      <c r="R247">
        <f>+I247/19.5</f>
        <v>5.128205128205128E-2</v>
      </c>
      <c r="S247">
        <f>+J247/19.5</f>
        <v>2.564102564102564E-2</v>
      </c>
      <c r="T247">
        <f>+K247/19.5</f>
        <v>0.38461538461538464</v>
      </c>
      <c r="U247">
        <f>+L247/19.5</f>
        <v>0.24358974358974358</v>
      </c>
    </row>
    <row r="248" spans="2:22" hidden="1" outlineLevel="2">
      <c r="E248" s="5" t="s">
        <v>165</v>
      </c>
      <c r="F248" t="s">
        <v>64</v>
      </c>
      <c r="G248">
        <v>0.4</v>
      </c>
      <c r="H248">
        <v>1.6</v>
      </c>
      <c r="I248">
        <v>1.2</v>
      </c>
      <c r="J248">
        <v>0.4</v>
      </c>
      <c r="K248">
        <v>3.6</v>
      </c>
      <c r="L248">
        <v>1.8</v>
      </c>
      <c r="N248">
        <f>SUM(G248:L248)</f>
        <v>9</v>
      </c>
      <c r="O248" t="s">
        <v>171</v>
      </c>
      <c r="P248">
        <f>+G248/9</f>
        <v>4.4444444444444446E-2</v>
      </c>
      <c r="Q248">
        <f>+H248/9</f>
        <v>0.17777777777777778</v>
      </c>
      <c r="R248">
        <f>+I248/9</f>
        <v>0.13333333333333333</v>
      </c>
      <c r="S248">
        <f>+J248/9</f>
        <v>4.4444444444444446E-2</v>
      </c>
      <c r="T248">
        <f>+K248/9</f>
        <v>0.4</v>
      </c>
      <c r="U248">
        <f>+L248/9</f>
        <v>0.2</v>
      </c>
    </row>
    <row r="249" spans="2:22" outlineLevel="1" collapsed="1">
      <c r="E249" s="4" t="s">
        <v>4</v>
      </c>
      <c r="P249">
        <f t="shared" ref="P249:U249" si="8">SUBTOTAL(1,P247:P248)</f>
        <v>9.9145299145299154E-2</v>
      </c>
      <c r="Q249">
        <f t="shared" si="8"/>
        <v>0.15940170940170939</v>
      </c>
      <c r="R249">
        <f t="shared" si="8"/>
        <v>9.2307692307692313E-2</v>
      </c>
      <c r="S249">
        <f t="shared" si="8"/>
        <v>3.5042735042735043E-2</v>
      </c>
      <c r="T249">
        <f t="shared" si="8"/>
        <v>0.39230769230769236</v>
      </c>
      <c r="U249">
        <f t="shared" si="8"/>
        <v>0.22179487179487178</v>
      </c>
      <c r="V249">
        <f>SUM(T249:U249)</f>
        <v>0.61410256410256414</v>
      </c>
    </row>
    <row r="250" spans="2:22" hidden="1" outlineLevel="2">
      <c r="E250" s="5" t="s">
        <v>163</v>
      </c>
      <c r="F250" t="s">
        <v>64</v>
      </c>
      <c r="G250">
        <v>2.3333333333333335</v>
      </c>
      <c r="H250">
        <v>7.666666666666667</v>
      </c>
      <c r="I250">
        <v>1</v>
      </c>
      <c r="J250">
        <v>0</v>
      </c>
      <c r="K250">
        <v>9.6666666666666661</v>
      </c>
      <c r="L250">
        <v>8.3333333333333339</v>
      </c>
      <c r="N250">
        <f>SUM(G250:L250)</f>
        <v>29</v>
      </c>
      <c r="O250" t="s">
        <v>170</v>
      </c>
      <c r="P250">
        <f>+G250/29</f>
        <v>8.0459770114942528E-2</v>
      </c>
      <c r="Q250">
        <f>+H250/29</f>
        <v>0.26436781609195403</v>
      </c>
      <c r="R250">
        <f>+I250/29</f>
        <v>3.4482758620689655E-2</v>
      </c>
      <c r="S250">
        <f>+J250/29</f>
        <v>0</v>
      </c>
      <c r="T250">
        <f>+K250/29</f>
        <v>0.33333333333333331</v>
      </c>
      <c r="U250">
        <f>+L250/29</f>
        <v>0.2873563218390805</v>
      </c>
      <c r="V250">
        <f t="shared" ref="V250:V267" si="9">SUM(T250:U250)</f>
        <v>0.62068965517241381</v>
      </c>
    </row>
    <row r="251" spans="2:22" hidden="1" outlineLevel="2">
      <c r="E251" s="5" t="s">
        <v>163</v>
      </c>
      <c r="F251" t="s">
        <v>64</v>
      </c>
      <c r="G251">
        <v>2.25</v>
      </c>
      <c r="H251">
        <v>9.6590909090909083</v>
      </c>
      <c r="I251">
        <v>4.7954545454545459</v>
      </c>
      <c r="J251">
        <v>2.1363636363636362</v>
      </c>
      <c r="K251">
        <v>8.3409090909090917</v>
      </c>
      <c r="L251">
        <v>6.25</v>
      </c>
      <c r="N251">
        <f>SUM(G251:L251)</f>
        <v>33.43181818181818</v>
      </c>
      <c r="O251" t="s">
        <v>171</v>
      </c>
      <c r="P251">
        <f>+G251/33.43</f>
        <v>6.7304816033502843E-2</v>
      </c>
      <c r="Q251">
        <f>+H251/33.43</f>
        <v>0.28893481630544149</v>
      </c>
      <c r="R251">
        <f>+I251/33.43</f>
        <v>0.1434476382128192</v>
      </c>
      <c r="S251">
        <f>+J251/33.43</f>
        <v>6.3905582900497651E-2</v>
      </c>
      <c r="T251">
        <f>+K251/33.43</f>
        <v>0.24950371196258128</v>
      </c>
      <c r="U251">
        <f>+L251/33.43</f>
        <v>0.18695782231528568</v>
      </c>
      <c r="V251">
        <f t="shared" si="9"/>
        <v>0.43646153427786694</v>
      </c>
    </row>
    <row r="252" spans="2:22" outlineLevel="1" collapsed="1">
      <c r="E252" s="5" t="s">
        <v>5</v>
      </c>
      <c r="P252">
        <f t="shared" ref="P252:U252" si="10">SUBTOTAL(1,P250:P251)</f>
        <v>7.3882293074222685E-2</v>
      </c>
      <c r="Q252">
        <f t="shared" si="10"/>
        <v>0.27665131619869776</v>
      </c>
      <c r="R252">
        <f t="shared" si="10"/>
        <v>8.8965198416754432E-2</v>
      </c>
      <c r="S252">
        <f t="shared" si="10"/>
        <v>3.1952791450248826E-2</v>
      </c>
      <c r="T252">
        <f t="shared" si="10"/>
        <v>0.29141852264795731</v>
      </c>
      <c r="U252">
        <f t="shared" si="10"/>
        <v>0.23715707207718309</v>
      </c>
      <c r="V252">
        <f t="shared" si="9"/>
        <v>0.52857559472514037</v>
      </c>
    </row>
    <row r="253" spans="2:22" hidden="1" outlineLevel="2">
      <c r="E253" s="5" t="s">
        <v>164</v>
      </c>
      <c r="F253" t="s">
        <v>64</v>
      </c>
      <c r="G253">
        <v>1.8</v>
      </c>
      <c r="H253">
        <v>7.2</v>
      </c>
      <c r="I253">
        <v>5.2</v>
      </c>
      <c r="J253">
        <v>1.5</v>
      </c>
      <c r="K253">
        <v>5.4</v>
      </c>
      <c r="L253">
        <v>5</v>
      </c>
      <c r="N253">
        <f>SUM(G253:L253)</f>
        <v>26.1</v>
      </c>
      <c r="O253" t="s">
        <v>171</v>
      </c>
      <c r="P253">
        <f>+G253/26.1</f>
        <v>6.8965517241379309E-2</v>
      </c>
      <c r="Q253">
        <f>+H253/26.1</f>
        <v>0.27586206896551724</v>
      </c>
      <c r="R253">
        <f>+I253/26.1</f>
        <v>0.19923371647509577</v>
      </c>
      <c r="S253">
        <f>+J253/26.1</f>
        <v>5.7471264367816091E-2</v>
      </c>
      <c r="T253">
        <f>+K253/26.1</f>
        <v>0.20689655172413793</v>
      </c>
      <c r="U253">
        <f>+L253/26.1</f>
        <v>0.19157088122605362</v>
      </c>
      <c r="V253">
        <f t="shared" si="9"/>
        <v>0.39846743295019155</v>
      </c>
    </row>
    <row r="254" spans="2:22" outlineLevel="1" collapsed="1">
      <c r="E254" s="5" t="s">
        <v>6</v>
      </c>
      <c r="P254">
        <f t="shared" ref="P254:U254" si="11">SUBTOTAL(1,P253:P253)</f>
        <v>6.8965517241379309E-2</v>
      </c>
      <c r="Q254">
        <f t="shared" si="11"/>
        <v>0.27586206896551724</v>
      </c>
      <c r="R254">
        <f t="shared" si="11"/>
        <v>0.19923371647509577</v>
      </c>
      <c r="S254">
        <f t="shared" si="11"/>
        <v>5.7471264367816091E-2</v>
      </c>
      <c r="T254">
        <f t="shared" si="11"/>
        <v>0.20689655172413793</v>
      </c>
      <c r="U254">
        <f t="shared" si="11"/>
        <v>0.19157088122605362</v>
      </c>
      <c r="V254">
        <f t="shared" si="9"/>
        <v>0.39846743295019155</v>
      </c>
    </row>
    <row r="255" spans="2:22" hidden="1" outlineLevel="2">
      <c r="E255" s="5" t="s">
        <v>166</v>
      </c>
      <c r="F255" t="s">
        <v>64</v>
      </c>
      <c r="G255">
        <v>3.9285714285714284</v>
      </c>
      <c r="H255">
        <v>2.2857142857142856</v>
      </c>
      <c r="I255">
        <v>1.2142857142857142</v>
      </c>
      <c r="J255">
        <v>0.42857142857142855</v>
      </c>
      <c r="K255">
        <v>4.5</v>
      </c>
      <c r="L255">
        <v>4.7142857142857144</v>
      </c>
      <c r="N255">
        <f>SUM(G255:L255)</f>
        <v>17.071428571428573</v>
      </c>
      <c r="O255" t="s">
        <v>170</v>
      </c>
      <c r="P255">
        <f>+G255/17.07</f>
        <v>0.23014478199012467</v>
      </c>
      <c r="Q255">
        <f>+H255/17.07</f>
        <v>0.13390241861243618</v>
      </c>
      <c r="R255">
        <f>+I255/17.07</f>
        <v>7.1135659887856723E-2</v>
      </c>
      <c r="S255">
        <f>+J255/17.07</f>
        <v>2.5106703489831784E-2</v>
      </c>
      <c r="T255">
        <f>+K255/17.07</f>
        <v>0.26362038664323373</v>
      </c>
      <c r="U255">
        <f>+L255/17.07</f>
        <v>0.27617373838814963</v>
      </c>
      <c r="V255">
        <f t="shared" si="9"/>
        <v>0.53979412503138335</v>
      </c>
    </row>
    <row r="256" spans="2:22" hidden="1" outlineLevel="2">
      <c r="E256" s="5" t="s">
        <v>166</v>
      </c>
      <c r="F256" t="s">
        <v>64</v>
      </c>
      <c r="G256">
        <v>2.4666666666666668</v>
      </c>
      <c r="H256">
        <v>3.1</v>
      </c>
      <c r="I256">
        <v>2.2333333333333334</v>
      </c>
      <c r="J256">
        <v>1.1666666666666667</v>
      </c>
      <c r="K256">
        <v>4.2333333333333334</v>
      </c>
      <c r="L256">
        <v>3.1666666666666665</v>
      </c>
      <c r="N256">
        <f>SUM(G256:L256)</f>
        <v>16.366666666666667</v>
      </c>
      <c r="O256" t="s">
        <v>171</v>
      </c>
      <c r="P256">
        <f>+G256/16.37</f>
        <v>0.15068214212991243</v>
      </c>
      <c r="Q256">
        <f>+H256/16.37</f>
        <v>0.18937080024434941</v>
      </c>
      <c r="R256">
        <f>+I256/16.37</f>
        <v>0.13642842598248828</v>
      </c>
      <c r="S256">
        <f>+J256/16.37</f>
        <v>7.1268580737120751E-2</v>
      </c>
      <c r="T256">
        <f>+K256/16.37</f>
        <v>0.2586031358175524</v>
      </c>
      <c r="U256">
        <f>+L256/16.37</f>
        <v>0.19344329057218487</v>
      </c>
      <c r="V256">
        <f t="shared" si="9"/>
        <v>0.45204642638973724</v>
      </c>
    </row>
    <row r="257" spans="5:22" outlineLevel="1" collapsed="1">
      <c r="E257" s="5" t="s">
        <v>7</v>
      </c>
      <c r="P257">
        <f t="shared" ref="P257:U257" si="12">SUBTOTAL(1,P255:P256)</f>
        <v>0.19041346206001855</v>
      </c>
      <c r="Q257">
        <f t="shared" si="12"/>
        <v>0.16163660942839281</v>
      </c>
      <c r="R257">
        <f t="shared" si="12"/>
        <v>0.1037820429351725</v>
      </c>
      <c r="S257">
        <f t="shared" si="12"/>
        <v>4.8187642113476266E-2</v>
      </c>
      <c r="T257">
        <f t="shared" si="12"/>
        <v>0.26111176123039304</v>
      </c>
      <c r="U257">
        <f t="shared" si="12"/>
        <v>0.23480851448016726</v>
      </c>
      <c r="V257">
        <f t="shared" si="9"/>
        <v>0.4959202757105603</v>
      </c>
    </row>
    <row r="258" spans="5:22" hidden="1" outlineLevel="2">
      <c r="E258" s="5" t="s">
        <v>167</v>
      </c>
      <c r="F258" t="s">
        <v>64</v>
      </c>
      <c r="G258">
        <v>1.25</v>
      </c>
      <c r="H258">
        <v>3.75</v>
      </c>
      <c r="I258">
        <v>1.5</v>
      </c>
      <c r="J258">
        <v>0</v>
      </c>
      <c r="K258">
        <v>7.25</v>
      </c>
      <c r="L258">
        <v>3</v>
      </c>
      <c r="N258">
        <f>SUM(G258:L258)</f>
        <v>16.75</v>
      </c>
      <c r="O258" t="s">
        <v>170</v>
      </c>
      <c r="P258">
        <f>+G258/16.75</f>
        <v>7.4626865671641784E-2</v>
      </c>
      <c r="Q258">
        <f>+H258/16.75</f>
        <v>0.22388059701492538</v>
      </c>
      <c r="R258">
        <f>+I258/16.75</f>
        <v>8.9552238805970144E-2</v>
      </c>
      <c r="S258">
        <f>+J258/16.75</f>
        <v>0</v>
      </c>
      <c r="T258">
        <f>+K258/16.75</f>
        <v>0.43283582089552236</v>
      </c>
      <c r="U258">
        <f>+L258/16.75</f>
        <v>0.17910447761194029</v>
      </c>
      <c r="V258">
        <f t="shared" si="9"/>
        <v>0.61194029850746268</v>
      </c>
    </row>
    <row r="259" spans="5:22" hidden="1" outlineLevel="2">
      <c r="E259" s="5" t="s">
        <v>167</v>
      </c>
      <c r="F259" t="s">
        <v>64</v>
      </c>
      <c r="G259">
        <v>1.1428571428571428</v>
      </c>
      <c r="H259">
        <v>8.2857142857142865</v>
      </c>
      <c r="I259">
        <v>4</v>
      </c>
      <c r="J259">
        <v>1.8571428571428572</v>
      </c>
      <c r="K259">
        <v>4.8571428571428568</v>
      </c>
      <c r="L259">
        <v>4.8571428571428568</v>
      </c>
      <c r="N259">
        <f>SUM(G259:L259)</f>
        <v>25</v>
      </c>
      <c r="O259" t="s">
        <v>171</v>
      </c>
      <c r="P259">
        <f>+G259/25</f>
        <v>4.5714285714285714E-2</v>
      </c>
      <c r="Q259">
        <f>+H259/25</f>
        <v>0.33142857142857146</v>
      </c>
      <c r="R259">
        <f>+I259/25</f>
        <v>0.16</v>
      </c>
      <c r="S259">
        <f>+J259/25</f>
        <v>7.4285714285714288E-2</v>
      </c>
      <c r="T259">
        <f>+K259/25</f>
        <v>0.19428571428571428</v>
      </c>
      <c r="U259">
        <f>+L259/25</f>
        <v>0.19428571428571428</v>
      </c>
      <c r="V259">
        <f t="shared" si="9"/>
        <v>0.38857142857142857</v>
      </c>
    </row>
    <row r="260" spans="5:22" outlineLevel="1" collapsed="1">
      <c r="E260" s="5" t="s">
        <v>8</v>
      </c>
      <c r="P260">
        <f t="shared" ref="P260:U260" si="13">SUBTOTAL(1,P258:P259)</f>
        <v>6.0170575692963746E-2</v>
      </c>
      <c r="Q260">
        <f t="shared" si="13"/>
        <v>0.27765458422174844</v>
      </c>
      <c r="R260">
        <f t="shared" si="13"/>
        <v>0.12477611940298508</v>
      </c>
      <c r="S260">
        <f t="shared" si="13"/>
        <v>3.7142857142857144E-2</v>
      </c>
      <c r="T260">
        <f t="shared" si="13"/>
        <v>0.31356076759061835</v>
      </c>
      <c r="U260">
        <f t="shared" si="13"/>
        <v>0.18669509594882727</v>
      </c>
      <c r="V260">
        <f t="shared" si="9"/>
        <v>0.50025586353944562</v>
      </c>
    </row>
    <row r="261" spans="5:22" hidden="1" outlineLevel="2">
      <c r="E261" s="5" t="s">
        <v>165</v>
      </c>
      <c r="F261" t="s">
        <v>63</v>
      </c>
      <c r="G261">
        <v>0.66666666666666663</v>
      </c>
      <c r="H261">
        <v>3</v>
      </c>
      <c r="I261">
        <v>2.6666666666666665</v>
      </c>
      <c r="J261">
        <v>0.66666666666666663</v>
      </c>
      <c r="K261">
        <v>8.3333333333333339</v>
      </c>
      <c r="L261">
        <v>5.333333333333333</v>
      </c>
      <c r="N261">
        <f>SUM(G261:L261)</f>
        <v>20.666666666666668</v>
      </c>
      <c r="O261" t="s">
        <v>170</v>
      </c>
      <c r="P261">
        <f>+G261/20.67</f>
        <v>3.2252862441541685E-2</v>
      </c>
      <c r="Q261">
        <f>+H261/20.67</f>
        <v>0.14513788098693758</v>
      </c>
      <c r="R261">
        <f>+I261/20.67</f>
        <v>0.12901144976616674</v>
      </c>
      <c r="S261">
        <f>+J261/20.67</f>
        <v>3.2252862441541685E-2</v>
      </c>
      <c r="T261">
        <f>+K261/20.67</f>
        <v>0.40316078051927107</v>
      </c>
      <c r="U261">
        <f>+L261/20.67</f>
        <v>0.25802289953233348</v>
      </c>
      <c r="V261">
        <f t="shared" si="9"/>
        <v>0.66118368005160455</v>
      </c>
    </row>
    <row r="262" spans="5:22" hidden="1" outlineLevel="2">
      <c r="E262" s="5" t="s">
        <v>165</v>
      </c>
      <c r="F262" t="s">
        <v>63</v>
      </c>
      <c r="G262">
        <v>0.4</v>
      </c>
      <c r="H262">
        <v>2</v>
      </c>
      <c r="I262">
        <v>2.2000000000000002</v>
      </c>
      <c r="J262">
        <v>0.6</v>
      </c>
      <c r="K262">
        <v>3.4</v>
      </c>
      <c r="L262">
        <v>3.6</v>
      </c>
      <c r="N262">
        <f>SUM(G262:L262)</f>
        <v>12.2</v>
      </c>
      <c r="O262" t="s">
        <v>171</v>
      </c>
      <c r="P262">
        <f>+G262/12.2</f>
        <v>3.2786885245901641E-2</v>
      </c>
      <c r="Q262">
        <f>+H262/12.2</f>
        <v>0.16393442622950821</v>
      </c>
      <c r="R262">
        <f>+I262/12.2</f>
        <v>0.18032786885245905</v>
      </c>
      <c r="S262">
        <f>+J262/12.2</f>
        <v>4.9180327868852458E-2</v>
      </c>
      <c r="T262">
        <f>+K262/12.2</f>
        <v>0.27868852459016397</v>
      </c>
      <c r="U262">
        <f>+L262/12.2</f>
        <v>0.2950819672131148</v>
      </c>
      <c r="V262">
        <f t="shared" si="9"/>
        <v>0.57377049180327877</v>
      </c>
    </row>
    <row r="263" spans="5:22" outlineLevel="1" collapsed="1">
      <c r="E263" s="5" t="s">
        <v>4</v>
      </c>
      <c r="P263">
        <f t="shared" ref="P263:U263" si="14">SUBTOTAL(1,P261:P262)</f>
        <v>3.2519873843721667E-2</v>
      </c>
      <c r="Q263">
        <f t="shared" si="14"/>
        <v>0.1545361536082229</v>
      </c>
      <c r="R263">
        <f t="shared" si="14"/>
        <v>0.1546696593093129</v>
      </c>
      <c r="S263">
        <f t="shared" si="14"/>
        <v>4.0716595155197072E-2</v>
      </c>
      <c r="T263">
        <f t="shared" si="14"/>
        <v>0.34092465255471749</v>
      </c>
      <c r="U263">
        <f t="shared" si="14"/>
        <v>0.27655243337272417</v>
      </c>
      <c r="V263">
        <f t="shared" si="9"/>
        <v>0.61747708592744166</v>
      </c>
    </row>
    <row r="264" spans="5:22" hidden="1" outlineLevel="2">
      <c r="E264" s="5" t="s">
        <v>166</v>
      </c>
      <c r="F264" t="s">
        <v>63</v>
      </c>
      <c r="G264">
        <v>0.75</v>
      </c>
      <c r="H264">
        <v>8.5</v>
      </c>
      <c r="I264">
        <v>1</v>
      </c>
      <c r="J264">
        <v>0.25</v>
      </c>
      <c r="K264">
        <v>4.5</v>
      </c>
      <c r="L264">
        <v>2.25</v>
      </c>
      <c r="N264">
        <f>SUM(G264:L264)</f>
        <v>17.25</v>
      </c>
      <c r="O264" t="s">
        <v>170</v>
      </c>
      <c r="P264">
        <f>+G264/17.25</f>
        <v>4.3478260869565216E-2</v>
      </c>
      <c r="Q264">
        <f>+H264/17.25</f>
        <v>0.49275362318840582</v>
      </c>
      <c r="R264">
        <f>+I264/17.25</f>
        <v>5.7971014492753624E-2</v>
      </c>
      <c r="S264">
        <f>+J264/17.25</f>
        <v>1.4492753623188406E-2</v>
      </c>
      <c r="T264">
        <f>+K264/17.25</f>
        <v>0.2608695652173913</v>
      </c>
      <c r="U264">
        <f>+L264/17.25</f>
        <v>0.13043478260869565</v>
      </c>
      <c r="V264">
        <f t="shared" si="9"/>
        <v>0.39130434782608692</v>
      </c>
    </row>
    <row r="265" spans="5:22" hidden="1" outlineLevel="2">
      <c r="E265" s="5" t="s">
        <v>166</v>
      </c>
      <c r="F265" t="s">
        <v>63</v>
      </c>
      <c r="G265">
        <v>1.625</v>
      </c>
      <c r="H265">
        <v>2.1875</v>
      </c>
      <c r="I265">
        <v>1.375</v>
      </c>
      <c r="J265">
        <v>0.6875</v>
      </c>
      <c r="K265">
        <v>3.25</v>
      </c>
      <c r="L265">
        <v>2.1875</v>
      </c>
      <c r="N265">
        <f>SUM(G265:L265)</f>
        <v>11.3125</v>
      </c>
      <c r="O265" t="s">
        <v>171</v>
      </c>
      <c r="P265">
        <f>+G265/11.31</f>
        <v>0.14367816091954022</v>
      </c>
      <c r="Q265">
        <f>+H265/11.31</f>
        <v>0.19341290893015031</v>
      </c>
      <c r="R265">
        <f>+I265/11.31</f>
        <v>0.12157382847038019</v>
      </c>
      <c r="S265">
        <f>+J265/11.31</f>
        <v>6.0786914235190094E-2</v>
      </c>
      <c r="T265">
        <f>+K265/11.31</f>
        <v>0.28735632183908044</v>
      </c>
      <c r="U265">
        <f>+L265/11.31</f>
        <v>0.19341290893015031</v>
      </c>
      <c r="V265">
        <f t="shared" si="9"/>
        <v>0.48076923076923073</v>
      </c>
    </row>
    <row r="266" spans="5:22" outlineLevel="1" collapsed="1">
      <c r="E266" s="5" t="s">
        <v>7</v>
      </c>
      <c r="P266">
        <f t="shared" ref="P266:U266" si="15">SUBTOTAL(1,P264:P265)</f>
        <v>9.3578210894552719E-2</v>
      </c>
      <c r="Q266">
        <f t="shared" si="15"/>
        <v>0.34308326605927808</v>
      </c>
      <c r="R266">
        <f t="shared" si="15"/>
        <v>8.9772421481566902E-2</v>
      </c>
      <c r="S266">
        <f t="shared" si="15"/>
        <v>3.7639833929189251E-2</v>
      </c>
      <c r="T266">
        <f t="shared" si="15"/>
        <v>0.2741129435282359</v>
      </c>
      <c r="U266">
        <f t="shared" si="15"/>
        <v>0.16192384576942298</v>
      </c>
      <c r="V266">
        <f t="shared" si="9"/>
        <v>0.43603678929765888</v>
      </c>
    </row>
    <row r="267" spans="5:22">
      <c r="E267" s="5" t="s">
        <v>159</v>
      </c>
      <c r="P267">
        <f t="shared" ref="P267:U267" si="16">SUBTOTAL(1,P247:P265)</f>
        <v>8.98757651279182E-2</v>
      </c>
      <c r="Q267">
        <f t="shared" si="16"/>
        <v>0.23244533436935511</v>
      </c>
      <c r="R267">
        <f t="shared" si="16"/>
        <v>0.11598307570631262</v>
      </c>
      <c r="S267">
        <f t="shared" si="16"/>
        <v>3.9910474925786407E-2</v>
      </c>
      <c r="T267">
        <f t="shared" si="16"/>
        <v>0.30413609472641284</v>
      </c>
      <c r="U267">
        <f t="shared" si="16"/>
        <v>0.21764881139326511</v>
      </c>
      <c r="V267">
        <f t="shared" si="9"/>
        <v>0.52178490611967798</v>
      </c>
    </row>
  </sheetData>
  <sortState ref="A2:O171">
    <sortCondition ref="E2:E171"/>
    <sortCondition ref="C2:C171"/>
    <sortCondition ref="D2:D171"/>
  </sortState>
  <phoneticPr fontId="5" type="noConversion"/>
  <pageMargins left="0.75" right="0.75" top="1" bottom="1" header="0.5" footer="0.5"/>
  <pageSetup orientation="portrait" horizontalDpi="4294967292" verticalDpi="4294967292"/>
  <headerFooter>
    <oddHeader>&amp;CDissections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workbookViewId="0">
      <pane ySplit="1" topLeftCell="A2" activePane="bottomLeft" state="frozen"/>
      <selection pane="bottomLeft" activeCell="K39" sqref="K39"/>
    </sheetView>
  </sheetViews>
  <sheetFormatPr baseColWidth="10" defaultColWidth="8.7109375" defaultRowHeight="13" x14ac:dyDescent="0"/>
  <cols>
    <col min="1" max="1" width="11.42578125" customWidth="1"/>
  </cols>
  <sheetData>
    <row r="1" spans="1:6">
      <c r="A1" t="s">
        <v>35</v>
      </c>
      <c r="B1" t="s">
        <v>3</v>
      </c>
      <c r="C1" t="s">
        <v>33</v>
      </c>
      <c r="D1" t="s">
        <v>30</v>
      </c>
      <c r="E1" t="s">
        <v>31</v>
      </c>
      <c r="F1" t="s">
        <v>32</v>
      </c>
    </row>
    <row r="2" spans="1:6">
      <c r="A2" s="21">
        <v>39752</v>
      </c>
      <c r="B2" s="20">
        <v>10</v>
      </c>
      <c r="C2" t="s">
        <v>16</v>
      </c>
      <c r="D2" s="22">
        <v>10</v>
      </c>
      <c r="E2" s="22">
        <v>6</v>
      </c>
      <c r="F2" s="22">
        <v>178</v>
      </c>
    </row>
    <row r="3" spans="1:6">
      <c r="A3" s="21">
        <v>39752</v>
      </c>
      <c r="B3" s="20">
        <v>150</v>
      </c>
      <c r="C3" t="s">
        <v>17</v>
      </c>
      <c r="D3" s="22">
        <v>16</v>
      </c>
      <c r="E3" s="22">
        <v>17</v>
      </c>
      <c r="F3" s="22">
        <v>173</v>
      </c>
    </row>
    <row r="4" spans="1:6">
      <c r="A4" s="21">
        <v>39752</v>
      </c>
      <c r="B4" s="20">
        <v>3258</v>
      </c>
      <c r="C4" t="s">
        <v>18</v>
      </c>
      <c r="D4" s="22">
        <v>3</v>
      </c>
      <c r="E4" s="22">
        <v>4</v>
      </c>
      <c r="F4" s="22">
        <v>101</v>
      </c>
    </row>
    <row r="5" spans="1:6">
      <c r="A5" s="21">
        <v>39752</v>
      </c>
      <c r="B5" s="20">
        <v>3850</v>
      </c>
      <c r="C5" t="s">
        <v>19</v>
      </c>
      <c r="D5" s="22">
        <v>3</v>
      </c>
      <c r="E5" s="22">
        <v>18</v>
      </c>
      <c r="F5" s="22">
        <v>44</v>
      </c>
    </row>
    <row r="6" spans="1:6">
      <c r="A6" s="21">
        <v>39752</v>
      </c>
      <c r="B6" s="20">
        <v>3890</v>
      </c>
      <c r="C6" t="s">
        <v>20</v>
      </c>
      <c r="D6" s="22">
        <v>1</v>
      </c>
      <c r="E6" s="22">
        <v>4</v>
      </c>
      <c r="F6" s="22">
        <v>66</v>
      </c>
    </row>
    <row r="7" spans="1:6">
      <c r="A7" s="21">
        <v>39752</v>
      </c>
      <c r="B7" s="20">
        <v>3900</v>
      </c>
      <c r="C7" t="s">
        <v>21</v>
      </c>
      <c r="D7" s="22">
        <v>11</v>
      </c>
      <c r="E7" s="22">
        <v>2</v>
      </c>
      <c r="F7" s="22">
        <v>79</v>
      </c>
    </row>
    <row r="8" spans="1:6">
      <c r="A8" s="21">
        <v>39752</v>
      </c>
      <c r="B8" s="20">
        <v>3904</v>
      </c>
      <c r="C8" t="s">
        <v>22</v>
      </c>
      <c r="D8" s="22">
        <v>8</v>
      </c>
      <c r="E8" s="22">
        <v>3</v>
      </c>
      <c r="F8" s="22">
        <v>171</v>
      </c>
    </row>
    <row r="9" spans="1:6">
      <c r="A9" s="21">
        <v>39752</v>
      </c>
      <c r="B9" s="20">
        <v>3906</v>
      </c>
      <c r="C9" t="s">
        <v>23</v>
      </c>
      <c r="D9" s="22">
        <v>12</v>
      </c>
      <c r="E9" s="22">
        <v>11</v>
      </c>
      <c r="F9" s="22">
        <v>148</v>
      </c>
    </row>
    <row r="10" spans="1:6">
      <c r="A10" s="21">
        <v>39752</v>
      </c>
      <c r="B10" s="20" t="s">
        <v>15</v>
      </c>
      <c r="C10" t="s">
        <v>24</v>
      </c>
      <c r="D10" s="22">
        <v>7</v>
      </c>
      <c r="E10" s="22">
        <v>4</v>
      </c>
      <c r="F10" s="22">
        <v>90</v>
      </c>
    </row>
    <row r="11" spans="1:6">
      <c r="A11" s="21">
        <v>39751</v>
      </c>
      <c r="B11" s="20">
        <v>10</v>
      </c>
      <c r="C11" t="s">
        <v>16</v>
      </c>
      <c r="D11" s="22">
        <v>5</v>
      </c>
      <c r="E11" s="22">
        <v>2</v>
      </c>
      <c r="F11" s="22">
        <v>156</v>
      </c>
    </row>
    <row r="12" spans="1:6">
      <c r="A12" s="21">
        <v>39751</v>
      </c>
      <c r="B12" s="20">
        <v>24</v>
      </c>
      <c r="C12" t="s">
        <v>25</v>
      </c>
      <c r="D12" s="22">
        <v>2</v>
      </c>
      <c r="E12" s="22">
        <v>1</v>
      </c>
      <c r="F12" s="22">
        <v>86</v>
      </c>
    </row>
    <row r="13" spans="1:6">
      <c r="A13" s="21">
        <v>39751</v>
      </c>
      <c r="B13" s="20">
        <v>150</v>
      </c>
      <c r="C13" t="s">
        <v>17</v>
      </c>
      <c r="D13" s="22">
        <v>19</v>
      </c>
      <c r="E13" s="22">
        <v>21</v>
      </c>
      <c r="F13" s="22">
        <v>146</v>
      </c>
    </row>
    <row r="14" spans="1:6">
      <c r="A14" s="21">
        <v>39751</v>
      </c>
      <c r="B14" s="20">
        <v>3258</v>
      </c>
      <c r="C14" t="s">
        <v>18</v>
      </c>
      <c r="D14" s="22">
        <v>3</v>
      </c>
      <c r="E14" s="22">
        <v>1</v>
      </c>
      <c r="F14" s="22">
        <v>129</v>
      </c>
    </row>
    <row r="15" spans="1:6">
      <c r="A15" s="21">
        <v>39751</v>
      </c>
      <c r="B15" s="20">
        <v>3804</v>
      </c>
      <c r="C15" t="s">
        <v>26</v>
      </c>
      <c r="D15" s="22">
        <v>3</v>
      </c>
      <c r="E15" s="22">
        <v>2</v>
      </c>
      <c r="F15" s="22">
        <v>48</v>
      </c>
    </row>
    <row r="16" spans="1:6">
      <c r="A16" s="21">
        <v>39751</v>
      </c>
      <c r="B16" s="20">
        <v>3850</v>
      </c>
      <c r="C16" t="s">
        <v>19</v>
      </c>
      <c r="D16" s="22">
        <v>2</v>
      </c>
      <c r="E16" s="22">
        <v>37</v>
      </c>
      <c r="F16" s="22">
        <v>158</v>
      </c>
    </row>
    <row r="17" spans="1:6">
      <c r="A17" s="21">
        <v>39751</v>
      </c>
      <c r="B17" s="20">
        <v>3890</v>
      </c>
      <c r="C17" t="s">
        <v>20</v>
      </c>
      <c r="D17" s="22">
        <v>1</v>
      </c>
      <c r="E17" s="22">
        <v>7</v>
      </c>
      <c r="F17" s="22">
        <v>43</v>
      </c>
    </row>
    <row r="18" spans="1:6">
      <c r="A18" s="21">
        <v>39751</v>
      </c>
      <c r="B18" s="20">
        <v>3904</v>
      </c>
      <c r="C18" t="s">
        <v>22</v>
      </c>
      <c r="D18" s="22">
        <v>7</v>
      </c>
      <c r="E18" s="22">
        <v>3</v>
      </c>
      <c r="F18" s="22">
        <v>68</v>
      </c>
    </row>
    <row r="19" spans="1:6">
      <c r="A19" s="21">
        <v>39751</v>
      </c>
      <c r="B19" s="20">
        <v>3906</v>
      </c>
      <c r="C19" t="s">
        <v>23</v>
      </c>
      <c r="D19" s="22">
        <v>5</v>
      </c>
      <c r="E19" s="22">
        <v>9</v>
      </c>
      <c r="F19" s="22">
        <v>218</v>
      </c>
    </row>
    <row r="20" spans="1:6">
      <c r="A20" s="21">
        <v>39750</v>
      </c>
      <c r="B20" s="20">
        <v>10</v>
      </c>
      <c r="C20" t="s">
        <v>16</v>
      </c>
      <c r="D20" s="22">
        <v>26</v>
      </c>
      <c r="E20" s="22">
        <v>3</v>
      </c>
      <c r="F20" s="22">
        <v>206</v>
      </c>
    </row>
    <row r="21" spans="1:6">
      <c r="A21" s="21">
        <v>39750</v>
      </c>
      <c r="B21" s="20">
        <v>24</v>
      </c>
      <c r="C21" t="s">
        <v>25</v>
      </c>
      <c r="D21" s="22">
        <v>13</v>
      </c>
      <c r="E21" s="22">
        <v>5</v>
      </c>
      <c r="F21" s="22">
        <v>160</v>
      </c>
    </row>
    <row r="22" spans="1:6">
      <c r="A22" s="21">
        <v>39750</v>
      </c>
      <c r="B22" s="20">
        <v>150</v>
      </c>
      <c r="C22" t="s">
        <v>17</v>
      </c>
      <c r="D22" s="22">
        <v>14</v>
      </c>
      <c r="E22" s="22">
        <v>8</v>
      </c>
      <c r="F22" s="22">
        <v>138</v>
      </c>
    </row>
    <row r="23" spans="1:6">
      <c r="A23" s="21">
        <v>39750</v>
      </c>
      <c r="B23" s="20">
        <v>3258</v>
      </c>
      <c r="C23" t="s">
        <v>18</v>
      </c>
      <c r="D23" s="22">
        <v>4</v>
      </c>
      <c r="E23" s="22">
        <v>1</v>
      </c>
      <c r="F23" s="22">
        <v>98</v>
      </c>
    </row>
    <row r="24" spans="1:6">
      <c r="A24" s="21">
        <v>39750</v>
      </c>
      <c r="B24" s="20">
        <v>3804</v>
      </c>
      <c r="C24" t="s">
        <v>26</v>
      </c>
      <c r="D24" s="22">
        <v>4</v>
      </c>
      <c r="E24" s="22">
        <v>4</v>
      </c>
      <c r="F24" s="22">
        <v>102</v>
      </c>
    </row>
    <row r="25" spans="1:6">
      <c r="A25" s="21">
        <v>39750</v>
      </c>
      <c r="B25" s="20">
        <v>3850</v>
      </c>
      <c r="C25" t="s">
        <v>19</v>
      </c>
      <c r="D25" s="22">
        <v>4</v>
      </c>
      <c r="E25" s="22">
        <v>6</v>
      </c>
      <c r="F25" s="22">
        <v>96</v>
      </c>
    </row>
    <row r="26" spans="1:6">
      <c r="A26" s="21">
        <v>39750</v>
      </c>
      <c r="B26" s="20">
        <v>3890</v>
      </c>
      <c r="C26" t="s">
        <v>20</v>
      </c>
      <c r="D26" s="22">
        <v>3</v>
      </c>
      <c r="E26" s="22">
        <v>7</v>
      </c>
      <c r="F26" s="22">
        <v>63</v>
      </c>
    </row>
    <row r="27" spans="1:6">
      <c r="A27" s="21">
        <v>39750</v>
      </c>
      <c r="B27" s="20">
        <v>3904</v>
      </c>
      <c r="C27" t="s">
        <v>22</v>
      </c>
      <c r="D27" s="22">
        <v>15</v>
      </c>
      <c r="E27" s="22">
        <v>6</v>
      </c>
      <c r="F27" s="22">
        <v>117</v>
      </c>
    </row>
    <row r="28" spans="1:6">
      <c r="A28" s="21">
        <v>39750</v>
      </c>
      <c r="B28" s="20">
        <v>3906</v>
      </c>
      <c r="C28" t="s">
        <v>23</v>
      </c>
      <c r="D28" s="22">
        <v>13</v>
      </c>
      <c r="E28" s="22">
        <v>5</v>
      </c>
      <c r="F28" s="22">
        <v>103</v>
      </c>
    </row>
    <row r="29" spans="1:6">
      <c r="A29" s="21">
        <v>39749</v>
      </c>
      <c r="B29" s="20">
        <v>150</v>
      </c>
      <c r="C29" t="s">
        <v>17</v>
      </c>
      <c r="D29" s="22">
        <v>15</v>
      </c>
      <c r="E29" s="22">
        <v>1</v>
      </c>
      <c r="F29" s="22">
        <v>98</v>
      </c>
    </row>
    <row r="30" spans="1:6">
      <c r="A30" s="21">
        <v>39749</v>
      </c>
      <c r="B30" s="20">
        <v>3804</v>
      </c>
      <c r="C30" t="s">
        <v>26</v>
      </c>
      <c r="D30" s="22">
        <v>0</v>
      </c>
      <c r="E30" s="22">
        <v>0</v>
      </c>
      <c r="F30" s="22">
        <v>16</v>
      </c>
    </row>
    <row r="31" spans="1:6">
      <c r="A31" s="21">
        <v>39749</v>
      </c>
      <c r="B31" s="20">
        <v>3850</v>
      </c>
      <c r="C31" t="s">
        <v>19</v>
      </c>
      <c r="D31" s="22">
        <v>6</v>
      </c>
      <c r="E31" s="22">
        <v>30</v>
      </c>
      <c r="F31" s="22">
        <v>56</v>
      </c>
    </row>
    <row r="32" spans="1:6">
      <c r="A32" s="21">
        <v>39749</v>
      </c>
      <c r="B32" s="20">
        <v>3890</v>
      </c>
      <c r="C32" t="s">
        <v>20</v>
      </c>
      <c r="D32" s="22">
        <v>5</v>
      </c>
      <c r="E32" s="22">
        <v>8</v>
      </c>
      <c r="F32" s="22">
        <v>44</v>
      </c>
    </row>
    <row r="33" spans="1:6">
      <c r="A33" s="21">
        <v>39749</v>
      </c>
      <c r="B33" s="20">
        <v>3904</v>
      </c>
      <c r="C33" t="s">
        <v>22</v>
      </c>
      <c r="D33" s="22">
        <v>2</v>
      </c>
      <c r="E33" s="22">
        <v>3</v>
      </c>
      <c r="F33" s="22">
        <v>70</v>
      </c>
    </row>
    <row r="34" spans="1:6">
      <c r="A34" s="21">
        <v>39749</v>
      </c>
      <c r="B34" s="20" t="s">
        <v>15</v>
      </c>
      <c r="C34" t="s">
        <v>24</v>
      </c>
      <c r="D34" s="22">
        <v>6</v>
      </c>
      <c r="E34" s="22">
        <v>12</v>
      </c>
      <c r="F34" s="22">
        <v>143</v>
      </c>
    </row>
    <row r="35" spans="1:6">
      <c r="A35" s="21">
        <v>39735</v>
      </c>
      <c r="B35" s="20">
        <v>10</v>
      </c>
      <c r="C35" t="s">
        <v>16</v>
      </c>
      <c r="D35" s="22">
        <v>22</v>
      </c>
      <c r="E35" s="22">
        <v>8</v>
      </c>
      <c r="F35" s="22">
        <v>100</v>
      </c>
    </row>
    <row r="36" spans="1:6">
      <c r="A36" s="21">
        <v>39735</v>
      </c>
      <c r="B36" s="20">
        <v>24</v>
      </c>
      <c r="C36" t="s">
        <v>27</v>
      </c>
      <c r="D36" s="22">
        <v>18</v>
      </c>
      <c r="E36" s="22">
        <v>3</v>
      </c>
      <c r="F36" s="22">
        <v>134</v>
      </c>
    </row>
    <row r="37" spans="1:6">
      <c r="A37" s="21">
        <v>39735</v>
      </c>
      <c r="B37" s="20">
        <v>150</v>
      </c>
      <c r="C37" t="s">
        <v>17</v>
      </c>
      <c r="D37" s="22">
        <v>12</v>
      </c>
      <c r="E37" s="22">
        <v>7</v>
      </c>
      <c r="F37" s="22">
        <v>70</v>
      </c>
    </row>
    <row r="38" spans="1:6">
      <c r="A38" s="21">
        <v>39735</v>
      </c>
      <c r="B38" s="20">
        <v>234</v>
      </c>
      <c r="C38" t="s">
        <v>18</v>
      </c>
      <c r="D38" s="22">
        <v>16</v>
      </c>
      <c r="E38" s="22">
        <v>3</v>
      </c>
      <c r="F38" s="22">
        <v>193</v>
      </c>
    </row>
    <row r="39" spans="1:6">
      <c r="A39" s="21">
        <v>39735</v>
      </c>
      <c r="B39" s="20">
        <v>3804</v>
      </c>
      <c r="C39" t="s">
        <v>26</v>
      </c>
      <c r="D39" s="22">
        <v>5</v>
      </c>
      <c r="E39" s="22">
        <v>7</v>
      </c>
      <c r="F39" s="22">
        <v>43</v>
      </c>
    </row>
    <row r="40" spans="1:6">
      <c r="A40" s="21">
        <v>39735</v>
      </c>
      <c r="B40" s="20">
        <v>3856</v>
      </c>
      <c r="C40" t="s">
        <v>19</v>
      </c>
      <c r="D40" s="22">
        <v>4</v>
      </c>
      <c r="E40" s="22">
        <v>1</v>
      </c>
      <c r="F40" s="22">
        <v>14</v>
      </c>
    </row>
    <row r="41" spans="1:6">
      <c r="A41" s="21">
        <v>39735</v>
      </c>
      <c r="B41" s="20">
        <v>3900</v>
      </c>
      <c r="C41" t="s">
        <v>21</v>
      </c>
      <c r="D41" s="22">
        <v>7</v>
      </c>
      <c r="E41" s="22">
        <v>12</v>
      </c>
      <c r="F41" s="22">
        <v>48</v>
      </c>
    </row>
    <row r="42" spans="1:6">
      <c r="A42" s="21">
        <v>39735</v>
      </c>
      <c r="B42" s="20">
        <v>3906</v>
      </c>
      <c r="C42" t="s">
        <v>23</v>
      </c>
      <c r="D42" s="22">
        <v>27</v>
      </c>
      <c r="E42" s="22">
        <v>11</v>
      </c>
      <c r="F42" s="22">
        <v>80</v>
      </c>
    </row>
    <row r="43" spans="1:6">
      <c r="A43" s="21">
        <v>39735</v>
      </c>
      <c r="B43" s="20" t="s">
        <v>15</v>
      </c>
      <c r="C43" t="s">
        <v>24</v>
      </c>
      <c r="D43" s="22">
        <v>0</v>
      </c>
      <c r="E43" s="22">
        <v>0</v>
      </c>
      <c r="F43" s="22">
        <v>0</v>
      </c>
    </row>
    <row r="44" spans="1:6">
      <c r="A44" s="21">
        <v>39734</v>
      </c>
      <c r="B44" s="20">
        <v>10</v>
      </c>
      <c r="C44" t="s">
        <v>16</v>
      </c>
      <c r="D44" s="22">
        <v>7</v>
      </c>
      <c r="E44" s="22">
        <v>1</v>
      </c>
      <c r="F44" s="22">
        <v>55</v>
      </c>
    </row>
    <row r="45" spans="1:6">
      <c r="A45" s="21">
        <v>39734</v>
      </c>
      <c r="B45" s="20">
        <v>150</v>
      </c>
      <c r="C45" t="s">
        <v>17</v>
      </c>
      <c r="D45" s="22">
        <v>21</v>
      </c>
      <c r="E45" s="22">
        <v>11</v>
      </c>
      <c r="F45" s="22">
        <v>56</v>
      </c>
    </row>
    <row r="46" spans="1:6">
      <c r="A46" s="21">
        <v>39734</v>
      </c>
      <c r="B46" s="20">
        <v>3258</v>
      </c>
      <c r="C46" t="s">
        <v>18</v>
      </c>
      <c r="D46" s="22">
        <v>4</v>
      </c>
      <c r="E46" s="22">
        <v>4</v>
      </c>
      <c r="F46" s="22">
        <v>2</v>
      </c>
    </row>
    <row r="47" spans="1:6">
      <c r="A47" s="21">
        <v>39734</v>
      </c>
      <c r="B47" s="20">
        <v>3804</v>
      </c>
      <c r="C47" t="s">
        <v>26</v>
      </c>
      <c r="D47" s="22">
        <v>6</v>
      </c>
      <c r="E47" s="22">
        <v>18</v>
      </c>
      <c r="F47" s="22">
        <v>61</v>
      </c>
    </row>
    <row r="48" spans="1:6">
      <c r="A48" s="21">
        <v>39734</v>
      </c>
      <c r="B48" s="20">
        <v>3850</v>
      </c>
      <c r="C48" t="s">
        <v>20</v>
      </c>
      <c r="D48" s="22">
        <v>2</v>
      </c>
      <c r="E48" s="22">
        <v>13</v>
      </c>
      <c r="F48" s="22">
        <v>44</v>
      </c>
    </row>
    <row r="49" spans="1:6">
      <c r="A49" s="21">
        <v>39734</v>
      </c>
      <c r="B49" s="20">
        <v>3856</v>
      </c>
      <c r="C49" t="s">
        <v>19</v>
      </c>
      <c r="D49" s="22">
        <v>10</v>
      </c>
      <c r="E49" s="22">
        <v>2</v>
      </c>
      <c r="F49" s="22">
        <v>6</v>
      </c>
    </row>
    <row r="50" spans="1:6">
      <c r="A50" s="21">
        <v>39734</v>
      </c>
      <c r="B50" s="20">
        <v>3900</v>
      </c>
      <c r="C50" t="s">
        <v>21</v>
      </c>
      <c r="D50" s="22">
        <v>5</v>
      </c>
      <c r="E50" s="22">
        <v>3</v>
      </c>
      <c r="F50" s="22">
        <v>66</v>
      </c>
    </row>
    <row r="51" spans="1:6">
      <c r="A51" s="21">
        <v>39734</v>
      </c>
      <c r="B51" s="20" t="s">
        <v>15</v>
      </c>
      <c r="C51" t="s">
        <v>24</v>
      </c>
      <c r="D51" s="22">
        <v>10</v>
      </c>
      <c r="E51" s="22">
        <v>0</v>
      </c>
      <c r="F51" s="22">
        <v>74</v>
      </c>
    </row>
    <row r="52" spans="1:6">
      <c r="A52" s="21">
        <v>39731</v>
      </c>
      <c r="B52" s="20">
        <v>150</v>
      </c>
      <c r="C52" t="s">
        <v>17</v>
      </c>
      <c r="D52" s="22">
        <v>0</v>
      </c>
      <c r="E52" s="22">
        <v>2</v>
      </c>
      <c r="F52" s="22">
        <v>6</v>
      </c>
    </row>
    <row r="53" spans="1:6">
      <c r="A53" s="21">
        <v>39731</v>
      </c>
      <c r="B53" s="20">
        <v>3258</v>
      </c>
      <c r="C53" t="s">
        <v>18</v>
      </c>
      <c r="D53" s="22">
        <v>20</v>
      </c>
      <c r="E53" s="22">
        <v>25</v>
      </c>
      <c r="F53" s="22">
        <v>133</v>
      </c>
    </row>
    <row r="54" spans="1:6">
      <c r="A54" s="21">
        <v>39731</v>
      </c>
      <c r="B54" s="20">
        <v>3856</v>
      </c>
      <c r="C54" t="s">
        <v>19</v>
      </c>
      <c r="D54" s="22">
        <v>28</v>
      </c>
      <c r="E54" s="22">
        <v>10</v>
      </c>
      <c r="F54" s="22">
        <v>98</v>
      </c>
    </row>
    <row r="55" spans="1:6">
      <c r="A55" s="21">
        <v>39731</v>
      </c>
      <c r="B55" s="20">
        <v>3890</v>
      </c>
      <c r="C55" t="s">
        <v>20</v>
      </c>
      <c r="D55" s="22">
        <v>7</v>
      </c>
      <c r="E55" s="22">
        <v>16</v>
      </c>
      <c r="F55" s="22">
        <v>33</v>
      </c>
    </row>
    <row r="56" spans="1:6">
      <c r="A56" s="21">
        <v>39731</v>
      </c>
      <c r="B56" s="20">
        <v>3900</v>
      </c>
      <c r="C56" t="s">
        <v>21</v>
      </c>
      <c r="D56" s="22">
        <v>9</v>
      </c>
      <c r="E56" s="22">
        <v>16</v>
      </c>
      <c r="F56" s="22">
        <v>92</v>
      </c>
    </row>
    <row r="57" spans="1:6">
      <c r="A57" s="21">
        <v>39731</v>
      </c>
      <c r="B57" s="20">
        <v>3906</v>
      </c>
      <c r="C57" t="s">
        <v>23</v>
      </c>
      <c r="D57" s="22">
        <v>8</v>
      </c>
      <c r="E57" s="22">
        <v>6</v>
      </c>
      <c r="F57" s="22">
        <v>46</v>
      </c>
    </row>
    <row r="58" spans="1:6">
      <c r="A58" s="21">
        <v>39731</v>
      </c>
      <c r="B58" s="20" t="s">
        <v>15</v>
      </c>
      <c r="C58" t="s">
        <v>24</v>
      </c>
      <c r="D58" s="22">
        <v>8</v>
      </c>
      <c r="E58" s="22">
        <v>5</v>
      </c>
      <c r="F58" s="22">
        <v>30</v>
      </c>
    </row>
    <row r="59" spans="1:6">
      <c r="A59" s="21">
        <v>39730</v>
      </c>
      <c r="B59" s="20">
        <v>10</v>
      </c>
      <c r="C59" t="s">
        <v>16</v>
      </c>
      <c r="D59" s="22">
        <v>26</v>
      </c>
      <c r="E59" s="22">
        <v>11</v>
      </c>
      <c r="F59" s="22">
        <v>120</v>
      </c>
    </row>
    <row r="60" spans="1:6">
      <c r="A60" s="21">
        <v>39730</v>
      </c>
      <c r="B60" s="20">
        <v>150</v>
      </c>
      <c r="C60" t="s">
        <v>17</v>
      </c>
      <c r="D60" s="22">
        <v>11</v>
      </c>
      <c r="E60" s="22">
        <v>4</v>
      </c>
      <c r="F60" s="22">
        <v>130</v>
      </c>
    </row>
    <row r="61" spans="1:6">
      <c r="A61" s="21">
        <v>39730</v>
      </c>
      <c r="B61" s="20">
        <v>3258</v>
      </c>
      <c r="C61" t="s">
        <v>18</v>
      </c>
      <c r="D61" s="22">
        <v>13</v>
      </c>
      <c r="E61" s="22">
        <v>32</v>
      </c>
      <c r="F61" s="22">
        <v>38</v>
      </c>
    </row>
    <row r="62" spans="1:6">
      <c r="A62" s="21">
        <v>39730</v>
      </c>
      <c r="B62" s="20">
        <v>3804</v>
      </c>
      <c r="C62" t="s">
        <v>26</v>
      </c>
      <c r="D62" s="22">
        <v>8</v>
      </c>
      <c r="E62" s="22">
        <v>9</v>
      </c>
      <c r="F62" s="22">
        <v>87</v>
      </c>
    </row>
    <row r="63" spans="1:6">
      <c r="A63" s="21">
        <v>39730</v>
      </c>
      <c r="B63" s="20">
        <v>3856</v>
      </c>
      <c r="C63" t="s">
        <v>19</v>
      </c>
      <c r="D63" s="22">
        <v>11</v>
      </c>
      <c r="E63" s="22">
        <v>5</v>
      </c>
      <c r="F63" s="22">
        <v>80</v>
      </c>
    </row>
    <row r="64" spans="1:6">
      <c r="A64" s="21">
        <v>39730</v>
      </c>
      <c r="B64" s="20">
        <v>3890</v>
      </c>
      <c r="C64" t="s">
        <v>20</v>
      </c>
      <c r="D64" s="22">
        <v>1</v>
      </c>
      <c r="E64" s="22">
        <v>3</v>
      </c>
      <c r="F64" s="22">
        <v>22</v>
      </c>
    </row>
    <row r="65" spans="1:6">
      <c r="A65" s="21">
        <v>39730</v>
      </c>
      <c r="B65" s="20">
        <v>3900</v>
      </c>
      <c r="C65" t="s">
        <v>21</v>
      </c>
      <c r="D65" s="22">
        <v>7</v>
      </c>
      <c r="E65" s="22">
        <v>4</v>
      </c>
      <c r="F65" s="22">
        <v>24</v>
      </c>
    </row>
    <row r="66" spans="1:6">
      <c r="A66" s="21">
        <v>39730</v>
      </c>
      <c r="B66" s="20">
        <v>3906</v>
      </c>
      <c r="C66" t="s">
        <v>23</v>
      </c>
      <c r="D66" s="22">
        <v>56</v>
      </c>
      <c r="E66" s="22">
        <v>43</v>
      </c>
      <c r="F66" s="22">
        <v>284</v>
      </c>
    </row>
    <row r="67" spans="1:6">
      <c r="A67" s="21">
        <v>39730</v>
      </c>
      <c r="B67" s="20" t="s">
        <v>15</v>
      </c>
      <c r="C67" t="s">
        <v>24</v>
      </c>
      <c r="D67" s="22">
        <v>12</v>
      </c>
      <c r="E67" s="22">
        <v>8</v>
      </c>
      <c r="F67" s="22">
        <v>84</v>
      </c>
    </row>
    <row r="68" spans="1:6">
      <c r="A68" s="21">
        <v>39729</v>
      </c>
      <c r="B68" s="20">
        <v>10</v>
      </c>
      <c r="C68" t="s">
        <v>16</v>
      </c>
      <c r="D68" s="22">
        <v>36</v>
      </c>
      <c r="E68" s="22">
        <v>20</v>
      </c>
      <c r="F68" s="22">
        <v>129</v>
      </c>
    </row>
    <row r="69" spans="1:6">
      <c r="A69" s="21">
        <v>39729</v>
      </c>
      <c r="B69" s="20">
        <v>150</v>
      </c>
      <c r="C69" t="s">
        <v>17</v>
      </c>
      <c r="D69" s="22">
        <v>16</v>
      </c>
      <c r="E69" s="22">
        <v>17</v>
      </c>
      <c r="F69" s="22">
        <v>72</v>
      </c>
    </row>
    <row r="70" spans="1:6">
      <c r="A70" s="21">
        <v>39729</v>
      </c>
      <c r="B70" s="20">
        <v>3804</v>
      </c>
      <c r="C70" t="s">
        <v>26</v>
      </c>
      <c r="D70" s="22">
        <v>1</v>
      </c>
      <c r="E70" s="22">
        <v>11</v>
      </c>
      <c r="F70" s="22">
        <v>63</v>
      </c>
    </row>
    <row r="71" spans="1:6">
      <c r="A71" s="21">
        <v>39729</v>
      </c>
      <c r="B71" s="20">
        <v>3850</v>
      </c>
      <c r="C71" t="s">
        <v>19</v>
      </c>
      <c r="D71" s="22">
        <v>7</v>
      </c>
      <c r="E71" s="22">
        <v>4</v>
      </c>
      <c r="F71" s="22">
        <v>46</v>
      </c>
    </row>
    <row r="72" spans="1:6">
      <c r="A72" s="21">
        <v>39729</v>
      </c>
      <c r="B72" s="20">
        <v>3889</v>
      </c>
      <c r="C72" t="s">
        <v>18</v>
      </c>
      <c r="D72" s="22">
        <v>14</v>
      </c>
      <c r="E72" s="22">
        <v>61</v>
      </c>
      <c r="F72" s="22">
        <v>86</v>
      </c>
    </row>
    <row r="73" spans="1:6">
      <c r="A73" s="21">
        <v>39729</v>
      </c>
      <c r="B73" s="20">
        <v>3890</v>
      </c>
      <c r="C73" s="20" t="s">
        <v>21</v>
      </c>
      <c r="D73" s="22">
        <v>1</v>
      </c>
      <c r="E73" s="22">
        <v>0</v>
      </c>
      <c r="F73" s="22">
        <v>0</v>
      </c>
    </row>
    <row r="74" spans="1:6">
      <c r="A74" s="21">
        <v>39729</v>
      </c>
      <c r="B74" s="20">
        <v>3890</v>
      </c>
      <c r="C74" t="s">
        <v>20</v>
      </c>
      <c r="D74" s="22">
        <v>6</v>
      </c>
      <c r="E74" s="22">
        <v>8</v>
      </c>
      <c r="F74" s="22">
        <v>26</v>
      </c>
    </row>
    <row r="75" spans="1:6">
      <c r="A75" s="21">
        <v>39729</v>
      </c>
      <c r="B75" s="20">
        <v>3906</v>
      </c>
      <c r="C75" t="s">
        <v>23</v>
      </c>
      <c r="D75" s="22">
        <v>48</v>
      </c>
      <c r="E75" s="22">
        <v>35</v>
      </c>
      <c r="F75" s="22">
        <v>230</v>
      </c>
    </row>
    <row r="76" spans="1:6">
      <c r="A76" s="21">
        <v>39729</v>
      </c>
      <c r="B76" s="20" t="s">
        <v>15</v>
      </c>
      <c r="C76" t="s">
        <v>24</v>
      </c>
      <c r="D76" s="22">
        <v>14</v>
      </c>
      <c r="E76" s="22">
        <v>2</v>
      </c>
      <c r="F76" s="22">
        <v>93</v>
      </c>
    </row>
    <row r="77" spans="1:6">
      <c r="A77" s="21">
        <v>39728</v>
      </c>
      <c r="B77" s="20">
        <v>10</v>
      </c>
      <c r="C77" t="s">
        <v>16</v>
      </c>
      <c r="D77" s="22">
        <v>37</v>
      </c>
      <c r="E77" s="22">
        <v>4</v>
      </c>
      <c r="F77" s="22">
        <v>224</v>
      </c>
    </row>
    <row r="78" spans="1:6">
      <c r="A78" s="21">
        <v>39728</v>
      </c>
      <c r="B78" s="20">
        <v>24</v>
      </c>
      <c r="C78" t="s">
        <v>25</v>
      </c>
      <c r="D78" s="22">
        <v>17</v>
      </c>
      <c r="E78" s="22">
        <v>5</v>
      </c>
      <c r="F78" s="22">
        <v>138</v>
      </c>
    </row>
    <row r="79" spans="1:6">
      <c r="A79" s="21">
        <v>39728</v>
      </c>
      <c r="B79" s="20">
        <v>150</v>
      </c>
      <c r="C79" t="s">
        <v>17</v>
      </c>
      <c r="D79" s="22">
        <v>8</v>
      </c>
      <c r="E79" s="22">
        <v>7</v>
      </c>
      <c r="F79" s="22">
        <v>96</v>
      </c>
    </row>
    <row r="80" spans="1:6">
      <c r="A80" s="21">
        <v>39728</v>
      </c>
      <c r="B80" s="20">
        <v>3258</v>
      </c>
      <c r="C80" t="s">
        <v>18</v>
      </c>
      <c r="D80" s="22">
        <v>2</v>
      </c>
      <c r="E80" s="22">
        <v>36</v>
      </c>
      <c r="F80" s="22">
        <v>125</v>
      </c>
    </row>
    <row r="81" spans="1:6">
      <c r="A81" s="21">
        <v>39728</v>
      </c>
      <c r="B81" s="20">
        <v>3850</v>
      </c>
      <c r="C81" t="s">
        <v>19</v>
      </c>
      <c r="D81" s="22">
        <v>6</v>
      </c>
      <c r="E81" s="22">
        <v>2</v>
      </c>
      <c r="F81" s="22">
        <v>26</v>
      </c>
    </row>
    <row r="82" spans="1:6">
      <c r="A82" s="21">
        <v>39728</v>
      </c>
      <c r="B82" s="20">
        <v>3890</v>
      </c>
      <c r="C82" t="s">
        <v>20</v>
      </c>
      <c r="D82" s="22">
        <v>6</v>
      </c>
      <c r="E82" s="22">
        <v>6</v>
      </c>
      <c r="F82" s="22">
        <v>58</v>
      </c>
    </row>
    <row r="83" spans="1:6">
      <c r="A83" s="21">
        <v>39728</v>
      </c>
      <c r="B83" s="20">
        <v>3900</v>
      </c>
      <c r="C83" t="s">
        <v>21</v>
      </c>
      <c r="D83" s="22">
        <v>17</v>
      </c>
      <c r="E83" s="22">
        <v>6</v>
      </c>
      <c r="F83" s="22">
        <v>124</v>
      </c>
    </row>
    <row r="84" spans="1:6">
      <c r="A84" s="21">
        <v>39728</v>
      </c>
      <c r="B84" s="20" t="s">
        <v>15</v>
      </c>
      <c r="C84" t="s">
        <v>24</v>
      </c>
      <c r="D84" s="22">
        <v>13</v>
      </c>
      <c r="E84" s="22">
        <v>2</v>
      </c>
      <c r="F84" s="22">
        <v>91</v>
      </c>
    </row>
    <row r="85" spans="1:6">
      <c r="A85" s="21">
        <v>39727</v>
      </c>
      <c r="B85" s="20">
        <v>24</v>
      </c>
      <c r="C85" t="s">
        <v>25</v>
      </c>
      <c r="D85" s="22">
        <v>11</v>
      </c>
      <c r="E85" s="22">
        <v>2</v>
      </c>
      <c r="F85" s="22">
        <v>110</v>
      </c>
    </row>
    <row r="86" spans="1:6">
      <c r="A86" s="21">
        <v>39727</v>
      </c>
      <c r="B86" s="20">
        <v>150</v>
      </c>
      <c r="C86" t="s">
        <v>17</v>
      </c>
      <c r="D86" s="22">
        <v>3</v>
      </c>
      <c r="E86" s="22">
        <v>3</v>
      </c>
      <c r="F86" s="22">
        <v>53</v>
      </c>
    </row>
    <row r="87" spans="1:6">
      <c r="A87" s="21">
        <v>39727</v>
      </c>
      <c r="B87" s="20">
        <v>234</v>
      </c>
      <c r="C87" t="s">
        <v>18</v>
      </c>
      <c r="D87" s="22">
        <v>15</v>
      </c>
      <c r="E87" s="22">
        <v>2</v>
      </c>
      <c r="F87" s="22">
        <v>173</v>
      </c>
    </row>
    <row r="88" spans="1:6">
      <c r="A88" s="21">
        <v>39727</v>
      </c>
      <c r="B88" s="20">
        <v>3804</v>
      </c>
      <c r="C88" t="s">
        <v>26</v>
      </c>
      <c r="D88" s="22">
        <v>2</v>
      </c>
      <c r="E88" s="22">
        <v>10</v>
      </c>
      <c r="F88" s="22">
        <v>117</v>
      </c>
    </row>
    <row r="89" spans="1:6">
      <c r="A89" s="21">
        <v>39727</v>
      </c>
      <c r="B89" s="20">
        <v>3850</v>
      </c>
      <c r="C89" t="s">
        <v>19</v>
      </c>
      <c r="D89" s="22">
        <v>4</v>
      </c>
      <c r="E89" s="22">
        <v>1</v>
      </c>
      <c r="F89" s="22">
        <v>17</v>
      </c>
    </row>
    <row r="90" spans="1:6">
      <c r="A90" s="21">
        <v>39727</v>
      </c>
      <c r="B90" s="20">
        <v>3890</v>
      </c>
      <c r="C90" t="s">
        <v>20</v>
      </c>
      <c r="D90" s="22">
        <v>2</v>
      </c>
      <c r="E90" s="22">
        <v>2</v>
      </c>
      <c r="F90" s="22">
        <v>19</v>
      </c>
    </row>
    <row r="91" spans="1:6">
      <c r="A91" s="21">
        <v>39727</v>
      </c>
      <c r="B91" s="20">
        <v>3900</v>
      </c>
      <c r="C91" t="s">
        <v>21</v>
      </c>
      <c r="D91" s="22">
        <v>8</v>
      </c>
      <c r="E91" s="22">
        <v>6</v>
      </c>
      <c r="F91" s="22">
        <v>44</v>
      </c>
    </row>
    <row r="92" spans="1:6">
      <c r="A92" s="21">
        <v>39727</v>
      </c>
      <c r="B92" s="20">
        <v>3906</v>
      </c>
      <c r="C92" t="s">
        <v>23</v>
      </c>
      <c r="D92" s="22">
        <v>33</v>
      </c>
      <c r="E92" s="22">
        <v>12</v>
      </c>
      <c r="F92" s="22">
        <v>201</v>
      </c>
    </row>
    <row r="93" spans="1:6">
      <c r="A93" s="21">
        <v>39727</v>
      </c>
      <c r="B93" s="20" t="s">
        <v>15</v>
      </c>
      <c r="C93" t="s">
        <v>24</v>
      </c>
      <c r="D93" s="22">
        <v>12</v>
      </c>
      <c r="E93" s="22">
        <v>2</v>
      </c>
      <c r="F93" s="22">
        <v>99</v>
      </c>
    </row>
    <row r="94" spans="1:6">
      <c r="A94" s="21">
        <v>39724</v>
      </c>
      <c r="B94" s="20">
        <v>10</v>
      </c>
      <c r="C94" t="s">
        <v>16</v>
      </c>
      <c r="D94" s="22">
        <v>10</v>
      </c>
      <c r="E94" s="22">
        <v>2</v>
      </c>
      <c r="F94" s="22">
        <v>88</v>
      </c>
    </row>
    <row r="95" spans="1:6">
      <c r="A95" s="21">
        <v>39724</v>
      </c>
      <c r="B95" s="20">
        <v>10</v>
      </c>
      <c r="C95" t="s">
        <v>16</v>
      </c>
      <c r="D95" s="22">
        <v>1</v>
      </c>
      <c r="E95" s="22">
        <v>0</v>
      </c>
      <c r="F95" s="22">
        <v>153</v>
      </c>
    </row>
    <row r="96" spans="1:6">
      <c r="A96" s="21">
        <v>39724</v>
      </c>
      <c r="B96" s="20">
        <v>24</v>
      </c>
      <c r="C96" t="s">
        <v>25</v>
      </c>
      <c r="D96" s="22">
        <v>18</v>
      </c>
      <c r="E96" s="22">
        <v>11</v>
      </c>
      <c r="F96" s="22">
        <v>73</v>
      </c>
    </row>
    <row r="97" spans="1:6">
      <c r="A97" s="21">
        <v>39724</v>
      </c>
      <c r="B97" s="20">
        <v>150</v>
      </c>
      <c r="C97" t="s">
        <v>17</v>
      </c>
      <c r="D97" s="22">
        <v>13</v>
      </c>
      <c r="E97" s="22">
        <v>10</v>
      </c>
      <c r="F97" s="22">
        <v>86</v>
      </c>
    </row>
    <row r="98" spans="1:6">
      <c r="A98" s="21">
        <v>39724</v>
      </c>
      <c r="B98" s="20">
        <v>150</v>
      </c>
      <c r="C98" t="s">
        <v>17</v>
      </c>
      <c r="D98" s="22">
        <v>21</v>
      </c>
      <c r="E98" s="22">
        <v>8</v>
      </c>
      <c r="F98" s="22">
        <v>112</v>
      </c>
    </row>
    <row r="99" spans="1:6">
      <c r="A99" s="21">
        <v>39724</v>
      </c>
      <c r="B99" s="20">
        <v>234</v>
      </c>
      <c r="C99" t="s">
        <v>18</v>
      </c>
      <c r="D99" s="22">
        <v>6</v>
      </c>
      <c r="E99" s="22">
        <v>3</v>
      </c>
      <c r="F99" s="22">
        <v>171</v>
      </c>
    </row>
    <row r="100" spans="1:6">
      <c r="A100" s="21">
        <v>39724</v>
      </c>
      <c r="B100" s="20">
        <v>3258</v>
      </c>
      <c r="C100" t="s">
        <v>18</v>
      </c>
      <c r="D100" s="22">
        <v>3</v>
      </c>
      <c r="E100" s="22">
        <v>6</v>
      </c>
      <c r="F100" s="22">
        <v>110</v>
      </c>
    </row>
    <row r="101" spans="1:6">
      <c r="A101" s="21">
        <v>39724</v>
      </c>
      <c r="B101" s="20">
        <v>3850</v>
      </c>
      <c r="C101" t="s">
        <v>19</v>
      </c>
      <c r="D101" s="22">
        <v>13</v>
      </c>
      <c r="E101" s="22">
        <v>2</v>
      </c>
      <c r="F101" s="22">
        <v>181</v>
      </c>
    </row>
    <row r="102" spans="1:6">
      <c r="A102" s="21">
        <v>39724</v>
      </c>
      <c r="B102" s="20">
        <v>3890</v>
      </c>
      <c r="C102" t="s">
        <v>20</v>
      </c>
      <c r="D102" s="22">
        <v>3</v>
      </c>
      <c r="E102" s="22">
        <v>3</v>
      </c>
      <c r="F102" s="22">
        <v>43</v>
      </c>
    </row>
    <row r="103" spans="1:6">
      <c r="A103" s="21">
        <v>39724</v>
      </c>
      <c r="B103" s="20">
        <v>3900</v>
      </c>
      <c r="C103" t="s">
        <v>21</v>
      </c>
      <c r="D103" s="22">
        <v>7</v>
      </c>
      <c r="E103" s="22">
        <v>12</v>
      </c>
      <c r="F103" s="22">
        <v>48</v>
      </c>
    </row>
    <row r="104" spans="1:6">
      <c r="A104" s="21">
        <v>39724</v>
      </c>
      <c r="B104" s="20">
        <v>3904</v>
      </c>
      <c r="C104" t="s">
        <v>22</v>
      </c>
      <c r="D104" s="22">
        <v>8</v>
      </c>
      <c r="E104" s="22">
        <v>3</v>
      </c>
      <c r="F104" s="22">
        <v>120</v>
      </c>
    </row>
    <row r="105" spans="1:6">
      <c r="A105" s="21">
        <v>39724</v>
      </c>
      <c r="B105" s="20">
        <v>3906</v>
      </c>
      <c r="C105" t="s">
        <v>23</v>
      </c>
      <c r="D105" s="22">
        <v>18</v>
      </c>
      <c r="E105" s="22">
        <v>10</v>
      </c>
      <c r="F105" s="22">
        <v>150</v>
      </c>
    </row>
    <row r="106" spans="1:6">
      <c r="A106" s="21">
        <v>39724</v>
      </c>
      <c r="B106" s="20">
        <v>3906</v>
      </c>
      <c r="C106" t="s">
        <v>23</v>
      </c>
      <c r="D106" s="22">
        <v>12</v>
      </c>
      <c r="E106" s="22">
        <v>18</v>
      </c>
      <c r="F106" s="22">
        <v>228</v>
      </c>
    </row>
    <row r="107" spans="1:6">
      <c r="A107" s="21">
        <v>39724</v>
      </c>
      <c r="B107" s="20" t="s">
        <v>15</v>
      </c>
      <c r="C107" t="s">
        <v>24</v>
      </c>
      <c r="D107" s="22">
        <v>10</v>
      </c>
      <c r="E107" s="22">
        <v>2</v>
      </c>
      <c r="F107" s="22">
        <v>74</v>
      </c>
    </row>
    <row r="108" spans="1:6">
      <c r="A108" s="21">
        <v>39723</v>
      </c>
      <c r="B108" s="20">
        <v>10</v>
      </c>
      <c r="C108" t="s">
        <v>16</v>
      </c>
      <c r="D108" s="22">
        <v>42</v>
      </c>
      <c r="E108" s="22">
        <v>9</v>
      </c>
      <c r="F108" s="22">
        <v>112</v>
      </c>
    </row>
    <row r="109" spans="1:6">
      <c r="A109" s="21">
        <v>39723</v>
      </c>
      <c r="B109" s="20">
        <v>150</v>
      </c>
      <c r="C109" t="s">
        <v>17</v>
      </c>
      <c r="D109" s="22">
        <v>75</v>
      </c>
      <c r="E109" s="22">
        <v>48</v>
      </c>
      <c r="F109" s="22">
        <v>146</v>
      </c>
    </row>
    <row r="110" spans="1:6">
      <c r="A110" s="21">
        <v>39723</v>
      </c>
      <c r="B110" s="20">
        <v>3804</v>
      </c>
      <c r="C110" t="s">
        <v>26</v>
      </c>
      <c r="D110" s="22">
        <v>8</v>
      </c>
      <c r="E110" s="22">
        <v>18</v>
      </c>
      <c r="F110" s="22">
        <v>39</v>
      </c>
    </row>
    <row r="111" spans="1:6">
      <c r="A111" s="21">
        <v>39723</v>
      </c>
      <c r="B111" s="20">
        <v>3850</v>
      </c>
      <c r="C111" t="s">
        <v>19</v>
      </c>
      <c r="D111" s="22">
        <v>31</v>
      </c>
      <c r="E111" s="22">
        <v>8</v>
      </c>
      <c r="F111" s="22">
        <v>82</v>
      </c>
    </row>
    <row r="112" spans="1:6">
      <c r="A112" s="21">
        <v>39723</v>
      </c>
      <c r="B112" s="20">
        <v>3890</v>
      </c>
      <c r="C112" t="s">
        <v>20</v>
      </c>
      <c r="D112" s="22">
        <v>6</v>
      </c>
      <c r="E112" s="22">
        <v>5</v>
      </c>
      <c r="F112" s="22">
        <v>46</v>
      </c>
    </row>
    <row r="113" spans="1:6">
      <c r="A113" s="21">
        <v>39723</v>
      </c>
      <c r="B113" s="20">
        <v>3900</v>
      </c>
      <c r="C113" t="s">
        <v>21</v>
      </c>
      <c r="D113" s="22">
        <v>1</v>
      </c>
      <c r="E113" s="22">
        <v>2</v>
      </c>
      <c r="F113" s="22">
        <v>18</v>
      </c>
    </row>
    <row r="114" spans="1:6">
      <c r="A114" s="21">
        <v>39723</v>
      </c>
      <c r="B114" s="20">
        <v>3906</v>
      </c>
      <c r="C114" t="s">
        <v>23</v>
      </c>
      <c r="D114" s="22">
        <v>58</v>
      </c>
      <c r="E114" s="22">
        <v>10</v>
      </c>
      <c r="F114" s="22">
        <v>162</v>
      </c>
    </row>
    <row r="115" spans="1:6">
      <c r="A115" s="21">
        <v>39723</v>
      </c>
      <c r="B115" s="20" t="s">
        <v>15</v>
      </c>
      <c r="C115" t="s">
        <v>24</v>
      </c>
      <c r="D115" s="22">
        <v>33</v>
      </c>
      <c r="E115" s="22">
        <v>2</v>
      </c>
      <c r="F115" s="22">
        <v>106</v>
      </c>
    </row>
    <row r="116" spans="1:6">
      <c r="A116" s="21">
        <v>39721</v>
      </c>
      <c r="B116" s="20">
        <v>10</v>
      </c>
      <c r="C116" t="s">
        <v>16</v>
      </c>
      <c r="D116" s="22">
        <v>15</v>
      </c>
      <c r="E116" s="22">
        <v>6</v>
      </c>
      <c r="F116" s="22">
        <v>96</v>
      </c>
    </row>
    <row r="117" spans="1:6">
      <c r="A117" s="21">
        <v>39721</v>
      </c>
      <c r="B117" s="20">
        <v>150</v>
      </c>
      <c r="C117" t="s">
        <v>17</v>
      </c>
      <c r="D117" s="22">
        <v>28</v>
      </c>
      <c r="E117" s="22">
        <v>11</v>
      </c>
      <c r="F117" s="22">
        <v>146</v>
      </c>
    </row>
    <row r="118" spans="1:6">
      <c r="A118" s="21">
        <v>39721</v>
      </c>
      <c r="B118" s="20">
        <v>234</v>
      </c>
      <c r="C118" t="s">
        <v>18</v>
      </c>
      <c r="D118" s="22">
        <v>15</v>
      </c>
      <c r="E118" s="22">
        <v>2</v>
      </c>
      <c r="F118" s="22">
        <v>51</v>
      </c>
    </row>
    <row r="119" spans="1:6">
      <c r="A119" s="21">
        <v>39721</v>
      </c>
      <c r="B119" s="20">
        <v>3804</v>
      </c>
      <c r="C119" t="s">
        <v>26</v>
      </c>
      <c r="D119" s="22">
        <v>13</v>
      </c>
      <c r="E119" s="22">
        <v>23</v>
      </c>
      <c r="F119" s="22">
        <v>115</v>
      </c>
    </row>
    <row r="120" spans="1:6">
      <c r="A120" s="21">
        <v>39721</v>
      </c>
      <c r="B120" s="20">
        <v>3890</v>
      </c>
      <c r="C120" t="s">
        <v>20</v>
      </c>
      <c r="D120" s="22">
        <v>3</v>
      </c>
      <c r="E120" s="22">
        <v>3</v>
      </c>
      <c r="F120" s="22">
        <v>37</v>
      </c>
    </row>
    <row r="121" spans="1:6">
      <c r="A121" s="21">
        <v>39721</v>
      </c>
      <c r="B121" s="20">
        <v>3900</v>
      </c>
      <c r="C121" t="s">
        <v>21</v>
      </c>
      <c r="D121" s="22">
        <v>11</v>
      </c>
      <c r="E121" s="22">
        <v>6</v>
      </c>
      <c r="F121" s="22">
        <v>173</v>
      </c>
    </row>
    <row r="122" spans="1:6">
      <c r="A122" s="21">
        <v>39721</v>
      </c>
      <c r="B122" s="20">
        <v>3906</v>
      </c>
      <c r="C122" t="s">
        <v>23</v>
      </c>
      <c r="D122" s="22">
        <v>24</v>
      </c>
      <c r="E122" s="22">
        <v>5</v>
      </c>
      <c r="F122" s="22">
        <v>156</v>
      </c>
    </row>
    <row r="123" spans="1:6">
      <c r="A123" s="21">
        <v>39721</v>
      </c>
      <c r="B123" s="20" t="s">
        <v>15</v>
      </c>
      <c r="C123" t="s">
        <v>24</v>
      </c>
      <c r="D123" s="22">
        <v>20</v>
      </c>
      <c r="E123" s="22">
        <v>0</v>
      </c>
      <c r="F123" s="22">
        <v>104</v>
      </c>
    </row>
    <row r="124" spans="1:6">
      <c r="A124" s="21">
        <v>39720</v>
      </c>
      <c r="B124" s="20">
        <v>10</v>
      </c>
      <c r="C124" t="s">
        <v>16</v>
      </c>
      <c r="D124" s="22">
        <v>58</v>
      </c>
      <c r="E124" s="22">
        <v>10</v>
      </c>
      <c r="F124" s="22">
        <v>190</v>
      </c>
    </row>
    <row r="125" spans="1:6">
      <c r="A125" s="21">
        <v>39720</v>
      </c>
      <c r="B125" s="20">
        <v>150</v>
      </c>
      <c r="C125" t="s">
        <v>17</v>
      </c>
      <c r="D125" s="22">
        <v>46</v>
      </c>
      <c r="E125" s="22">
        <v>33</v>
      </c>
      <c r="F125" s="22">
        <v>154</v>
      </c>
    </row>
    <row r="126" spans="1:6">
      <c r="A126" s="21">
        <v>39720</v>
      </c>
      <c r="B126" s="20">
        <v>234</v>
      </c>
      <c r="C126" t="s">
        <v>18</v>
      </c>
      <c r="D126" s="22">
        <v>8</v>
      </c>
      <c r="E126" s="22">
        <v>11</v>
      </c>
      <c r="F126" s="22">
        <v>130</v>
      </c>
    </row>
    <row r="127" spans="1:6">
      <c r="A127" s="21">
        <v>39720</v>
      </c>
      <c r="B127" s="20">
        <v>3804</v>
      </c>
      <c r="C127" t="s">
        <v>26</v>
      </c>
      <c r="D127" s="22">
        <v>16</v>
      </c>
      <c r="E127" s="22">
        <v>11</v>
      </c>
      <c r="F127" s="22">
        <v>154</v>
      </c>
    </row>
    <row r="128" spans="1:6">
      <c r="A128" s="21">
        <v>39720</v>
      </c>
      <c r="B128" s="20">
        <v>3890</v>
      </c>
      <c r="C128" t="s">
        <v>20</v>
      </c>
      <c r="D128" s="22">
        <v>11</v>
      </c>
      <c r="E128" s="22">
        <v>6</v>
      </c>
      <c r="F128" s="22">
        <v>96</v>
      </c>
    </row>
    <row r="129" spans="1:6">
      <c r="A129" s="21">
        <v>39720</v>
      </c>
      <c r="B129" s="20">
        <v>3906</v>
      </c>
      <c r="C129" t="s">
        <v>23</v>
      </c>
      <c r="D129" s="22">
        <v>31</v>
      </c>
      <c r="E129" s="22">
        <v>21</v>
      </c>
      <c r="F129" s="22">
        <v>222</v>
      </c>
    </row>
    <row r="130" spans="1:6">
      <c r="A130" s="21">
        <v>39720</v>
      </c>
      <c r="B130" s="20" t="s">
        <v>15</v>
      </c>
      <c r="C130" t="s">
        <v>24</v>
      </c>
      <c r="D130" s="22">
        <v>19</v>
      </c>
      <c r="E130" s="22">
        <v>3</v>
      </c>
      <c r="F130" s="22">
        <v>112</v>
      </c>
    </row>
    <row r="131" spans="1:6">
      <c r="A131" s="21">
        <v>39717</v>
      </c>
      <c r="B131" s="20">
        <v>150</v>
      </c>
      <c r="C131" t="s">
        <v>17</v>
      </c>
      <c r="D131" s="22">
        <v>23</v>
      </c>
      <c r="E131" s="22">
        <v>12</v>
      </c>
      <c r="F131" s="22">
        <v>121</v>
      </c>
    </row>
    <row r="132" spans="1:6">
      <c r="A132" s="21">
        <v>39717</v>
      </c>
      <c r="B132" s="20">
        <v>234</v>
      </c>
      <c r="C132" t="s">
        <v>18</v>
      </c>
      <c r="D132" s="22">
        <v>5</v>
      </c>
      <c r="E132" s="22">
        <v>2</v>
      </c>
      <c r="F132" s="22">
        <v>78</v>
      </c>
    </row>
    <row r="133" spans="1:6">
      <c r="A133" s="21">
        <v>39717</v>
      </c>
      <c r="B133" s="20">
        <v>3850</v>
      </c>
      <c r="C133" t="s">
        <v>19</v>
      </c>
      <c r="D133" s="22">
        <v>9</v>
      </c>
      <c r="E133" s="22">
        <v>3</v>
      </c>
      <c r="F133" s="22">
        <v>62</v>
      </c>
    </row>
    <row r="134" spans="1:6">
      <c r="A134" s="21">
        <v>39717</v>
      </c>
      <c r="B134" s="20">
        <v>3890</v>
      </c>
      <c r="C134" t="s">
        <v>20</v>
      </c>
      <c r="D134" s="22">
        <v>3</v>
      </c>
      <c r="E134" s="22">
        <v>4</v>
      </c>
      <c r="F134" s="22">
        <v>36</v>
      </c>
    </row>
    <row r="135" spans="1:6">
      <c r="A135" s="21">
        <v>39717</v>
      </c>
      <c r="B135" s="20">
        <v>3900</v>
      </c>
      <c r="C135" t="s">
        <v>21</v>
      </c>
      <c r="D135" s="22">
        <v>1</v>
      </c>
      <c r="E135" s="22">
        <v>0</v>
      </c>
      <c r="F135" s="22">
        <v>6</v>
      </c>
    </row>
    <row r="136" spans="1:6">
      <c r="A136" s="21">
        <v>39717</v>
      </c>
      <c r="B136" s="20">
        <v>3906</v>
      </c>
      <c r="C136" t="s">
        <v>23</v>
      </c>
      <c r="D136" s="22">
        <v>18</v>
      </c>
      <c r="E136" s="22">
        <v>13</v>
      </c>
      <c r="F136" s="22">
        <v>173</v>
      </c>
    </row>
    <row r="137" spans="1:6">
      <c r="A137" s="21">
        <v>39715</v>
      </c>
      <c r="B137" s="20">
        <v>150</v>
      </c>
      <c r="C137" t="s">
        <v>17</v>
      </c>
      <c r="D137" s="22">
        <v>42</v>
      </c>
      <c r="E137" s="22">
        <v>19</v>
      </c>
      <c r="F137" s="22">
        <v>92</v>
      </c>
    </row>
    <row r="138" spans="1:6">
      <c r="A138" s="21">
        <v>39715</v>
      </c>
      <c r="B138" s="20">
        <v>3250</v>
      </c>
      <c r="C138" t="s">
        <v>19</v>
      </c>
      <c r="D138" s="22">
        <v>4</v>
      </c>
      <c r="E138" s="22">
        <v>4</v>
      </c>
      <c r="F138" s="22">
        <v>36</v>
      </c>
    </row>
    <row r="139" spans="1:6">
      <c r="A139" s="21">
        <v>39715</v>
      </c>
      <c r="B139" s="20">
        <v>3804</v>
      </c>
      <c r="C139" t="s">
        <v>26</v>
      </c>
      <c r="D139" s="22">
        <v>2</v>
      </c>
      <c r="E139" s="22">
        <v>16</v>
      </c>
      <c r="F139" s="22">
        <v>47</v>
      </c>
    </row>
    <row r="140" spans="1:6">
      <c r="A140" s="21">
        <v>39715</v>
      </c>
      <c r="B140" s="20">
        <v>3890</v>
      </c>
      <c r="C140" t="s">
        <v>20</v>
      </c>
      <c r="D140" s="22">
        <v>5</v>
      </c>
      <c r="E140" s="22">
        <v>9</v>
      </c>
      <c r="F140" s="22">
        <v>13</v>
      </c>
    </row>
    <row r="141" spans="1:6">
      <c r="A141" s="21">
        <v>39715</v>
      </c>
      <c r="B141" s="20">
        <v>3900</v>
      </c>
      <c r="C141" t="s">
        <v>21</v>
      </c>
      <c r="D141" s="22">
        <v>3</v>
      </c>
      <c r="E141" s="22">
        <v>23</v>
      </c>
      <c r="F141" s="22">
        <v>41</v>
      </c>
    </row>
    <row r="142" spans="1:6">
      <c r="A142" s="21">
        <v>39715</v>
      </c>
      <c r="B142" s="20" t="s">
        <v>15</v>
      </c>
      <c r="C142" t="s">
        <v>24</v>
      </c>
      <c r="D142" s="22">
        <v>5</v>
      </c>
      <c r="E142" s="22">
        <v>8</v>
      </c>
      <c r="F142" s="22">
        <v>55</v>
      </c>
    </row>
    <row r="143" spans="1:6">
      <c r="A143" s="21">
        <v>39714</v>
      </c>
      <c r="B143" s="20">
        <v>10</v>
      </c>
      <c r="C143" t="s">
        <v>16</v>
      </c>
      <c r="D143" s="22">
        <v>7</v>
      </c>
      <c r="E143" s="22">
        <v>1</v>
      </c>
      <c r="F143" s="22">
        <v>60</v>
      </c>
    </row>
    <row r="144" spans="1:6">
      <c r="A144" s="21">
        <v>39714</v>
      </c>
      <c r="B144" s="20">
        <v>150</v>
      </c>
      <c r="C144" t="s">
        <v>17</v>
      </c>
      <c r="D144" s="22">
        <v>26</v>
      </c>
      <c r="E144" s="22">
        <v>26</v>
      </c>
      <c r="F144" s="22">
        <v>101</v>
      </c>
    </row>
    <row r="145" spans="1:6">
      <c r="A145" s="21">
        <v>39714</v>
      </c>
      <c r="B145" s="20">
        <v>3804</v>
      </c>
      <c r="C145" t="s">
        <v>26</v>
      </c>
      <c r="D145" s="22">
        <v>28</v>
      </c>
      <c r="E145" s="22">
        <v>3</v>
      </c>
      <c r="F145" s="22">
        <v>31</v>
      </c>
    </row>
    <row r="146" spans="1:6">
      <c r="A146" s="21">
        <v>39714</v>
      </c>
      <c r="B146" s="20">
        <v>3850</v>
      </c>
      <c r="C146" t="s">
        <v>19</v>
      </c>
      <c r="D146" s="22">
        <v>9</v>
      </c>
      <c r="E146" s="22">
        <v>5</v>
      </c>
      <c r="F146" s="22">
        <v>20</v>
      </c>
    </row>
    <row r="147" spans="1:6">
      <c r="A147" s="21">
        <v>39714</v>
      </c>
      <c r="B147" s="20">
        <v>3900</v>
      </c>
      <c r="C147" t="s">
        <v>21</v>
      </c>
      <c r="D147" s="22">
        <v>8</v>
      </c>
      <c r="E147" s="22">
        <v>7</v>
      </c>
      <c r="F147" s="22">
        <v>29</v>
      </c>
    </row>
    <row r="148" spans="1:6">
      <c r="A148" s="21">
        <v>39714</v>
      </c>
      <c r="B148" s="20">
        <v>3906</v>
      </c>
      <c r="C148" t="s">
        <v>23</v>
      </c>
      <c r="D148" s="22">
        <v>34</v>
      </c>
      <c r="E148" s="22" t="s">
        <v>28</v>
      </c>
      <c r="F148" s="22">
        <v>150</v>
      </c>
    </row>
    <row r="149" spans="1:6">
      <c r="A149" s="21">
        <v>39714</v>
      </c>
      <c r="B149" s="20" t="s">
        <v>15</v>
      </c>
      <c r="C149" t="s">
        <v>24</v>
      </c>
      <c r="D149" s="22">
        <v>30</v>
      </c>
      <c r="E149" s="22">
        <v>10</v>
      </c>
      <c r="F149" s="22">
        <v>103</v>
      </c>
    </row>
    <row r="150" spans="1:6">
      <c r="A150" s="21">
        <v>39713</v>
      </c>
      <c r="B150" s="20">
        <v>150</v>
      </c>
      <c r="C150" t="s">
        <v>17</v>
      </c>
      <c r="D150" s="22">
        <v>10</v>
      </c>
      <c r="E150" s="22">
        <v>6</v>
      </c>
      <c r="F150" s="22">
        <v>3</v>
      </c>
    </row>
    <row r="151" spans="1:6">
      <c r="A151" s="21">
        <v>39713</v>
      </c>
      <c r="B151" s="20">
        <v>234</v>
      </c>
      <c r="C151" t="s">
        <v>18</v>
      </c>
      <c r="D151" s="22">
        <v>0</v>
      </c>
      <c r="E151" s="22">
        <v>0</v>
      </c>
      <c r="F151" s="22">
        <v>15</v>
      </c>
    </row>
    <row r="152" spans="1:6">
      <c r="A152" s="21">
        <v>39713</v>
      </c>
      <c r="B152" s="20">
        <v>3804</v>
      </c>
      <c r="C152" t="s">
        <v>26</v>
      </c>
      <c r="D152" s="22">
        <v>2</v>
      </c>
      <c r="E152" s="22">
        <v>4</v>
      </c>
      <c r="F152" s="22">
        <v>36</v>
      </c>
    </row>
    <row r="153" spans="1:6">
      <c r="A153" s="21">
        <v>39713</v>
      </c>
      <c r="B153" s="20">
        <v>3850</v>
      </c>
      <c r="C153" t="s">
        <v>19</v>
      </c>
      <c r="D153" s="22">
        <v>22</v>
      </c>
      <c r="E153" s="22">
        <v>0</v>
      </c>
      <c r="F153" s="22">
        <v>43</v>
      </c>
    </row>
    <row r="154" spans="1:6">
      <c r="A154" s="21">
        <v>39713</v>
      </c>
      <c r="B154" s="20">
        <v>3900</v>
      </c>
      <c r="C154" t="s">
        <v>21</v>
      </c>
      <c r="D154" s="22">
        <v>12</v>
      </c>
      <c r="E154" s="22">
        <v>0</v>
      </c>
      <c r="F154" s="22">
        <v>3</v>
      </c>
    </row>
    <row r="155" spans="1:6">
      <c r="A155" s="21">
        <v>39713</v>
      </c>
      <c r="B155" s="20">
        <v>3906</v>
      </c>
      <c r="C155" t="s">
        <v>23</v>
      </c>
      <c r="D155" s="22">
        <v>10</v>
      </c>
      <c r="E155" s="22">
        <v>3</v>
      </c>
      <c r="F155" s="22">
        <v>5</v>
      </c>
    </row>
    <row r="156" spans="1:6">
      <c r="A156" s="21">
        <v>39713</v>
      </c>
      <c r="B156" s="20" t="s">
        <v>15</v>
      </c>
      <c r="C156" t="s">
        <v>24</v>
      </c>
      <c r="D156" s="22">
        <v>10</v>
      </c>
      <c r="E156" s="22">
        <v>1</v>
      </c>
      <c r="F156" s="22">
        <v>18</v>
      </c>
    </row>
    <row r="157" spans="1:6">
      <c r="A157" s="21">
        <v>39710</v>
      </c>
      <c r="B157" s="20">
        <v>10</v>
      </c>
      <c r="C157" t="s">
        <v>16</v>
      </c>
      <c r="D157" s="22">
        <v>3</v>
      </c>
      <c r="E157" s="22">
        <v>2</v>
      </c>
      <c r="F157" s="22">
        <v>60</v>
      </c>
    </row>
    <row r="158" spans="1:6">
      <c r="A158" s="21">
        <v>39710</v>
      </c>
      <c r="B158" s="20">
        <v>150</v>
      </c>
      <c r="C158" t="s">
        <v>17</v>
      </c>
      <c r="D158" s="22">
        <v>25</v>
      </c>
      <c r="E158" s="22">
        <v>12</v>
      </c>
      <c r="F158" s="22">
        <v>165</v>
      </c>
    </row>
    <row r="159" spans="1:6">
      <c r="A159" s="21">
        <v>39710</v>
      </c>
      <c r="B159" s="20">
        <v>234</v>
      </c>
      <c r="C159" t="s">
        <v>18</v>
      </c>
      <c r="D159" s="22">
        <v>6</v>
      </c>
      <c r="E159" s="22">
        <v>11</v>
      </c>
      <c r="F159" s="22">
        <v>194</v>
      </c>
    </row>
    <row r="160" spans="1:6">
      <c r="A160" s="21">
        <v>39710</v>
      </c>
      <c r="B160" s="20">
        <v>3850</v>
      </c>
      <c r="C160" t="s">
        <v>19</v>
      </c>
      <c r="D160" s="22">
        <v>14</v>
      </c>
      <c r="E160" s="22">
        <v>11</v>
      </c>
      <c r="F160" s="22">
        <v>33</v>
      </c>
    </row>
    <row r="161" spans="1:6">
      <c r="A161" s="21">
        <v>39710</v>
      </c>
      <c r="B161" s="20">
        <v>3890</v>
      </c>
      <c r="C161" t="s">
        <v>20</v>
      </c>
      <c r="D161" s="22">
        <v>4</v>
      </c>
      <c r="E161" s="22">
        <v>3</v>
      </c>
      <c r="F161" s="22">
        <v>16</v>
      </c>
    </row>
    <row r="162" spans="1:6">
      <c r="A162" s="21">
        <v>39710</v>
      </c>
      <c r="B162" s="20">
        <v>3900</v>
      </c>
      <c r="C162" t="s">
        <v>21</v>
      </c>
      <c r="D162" s="22">
        <v>4</v>
      </c>
      <c r="E162" s="22">
        <v>5</v>
      </c>
      <c r="F162" s="22">
        <v>58</v>
      </c>
    </row>
    <row r="163" spans="1:6">
      <c r="A163" s="21">
        <v>39710</v>
      </c>
      <c r="B163" s="20">
        <v>3906</v>
      </c>
      <c r="C163" t="s">
        <v>23</v>
      </c>
      <c r="D163" s="22">
        <v>43</v>
      </c>
      <c r="E163" s="22">
        <v>13</v>
      </c>
      <c r="F163" s="22">
        <v>234</v>
      </c>
    </row>
    <row r="164" spans="1:6">
      <c r="A164" s="21">
        <v>39710</v>
      </c>
      <c r="B164" s="20" t="s">
        <v>15</v>
      </c>
      <c r="C164" t="s">
        <v>24</v>
      </c>
      <c r="D164" s="22">
        <v>6</v>
      </c>
      <c r="E164" s="22">
        <v>2</v>
      </c>
      <c r="F164" s="22">
        <v>68</v>
      </c>
    </row>
    <row r="165" spans="1:6">
      <c r="A165" s="21">
        <v>39709</v>
      </c>
      <c r="B165" s="20">
        <v>10</v>
      </c>
      <c r="C165" t="s">
        <v>16</v>
      </c>
      <c r="D165" s="22">
        <v>16</v>
      </c>
      <c r="E165" s="22">
        <v>0</v>
      </c>
      <c r="F165" s="22">
        <v>50</v>
      </c>
    </row>
    <row r="166" spans="1:6">
      <c r="A166" s="21">
        <v>39709</v>
      </c>
      <c r="B166" s="20">
        <v>150</v>
      </c>
      <c r="C166" t="s">
        <v>17</v>
      </c>
      <c r="D166" s="22">
        <v>39</v>
      </c>
      <c r="E166" s="22">
        <v>4</v>
      </c>
      <c r="F166" s="22">
        <v>224</v>
      </c>
    </row>
    <row r="167" spans="1:6">
      <c r="A167" s="21">
        <v>39709</v>
      </c>
      <c r="B167" s="20">
        <v>3850</v>
      </c>
      <c r="C167" t="s">
        <v>19</v>
      </c>
      <c r="D167" s="22">
        <v>9</v>
      </c>
      <c r="E167" s="22">
        <v>3</v>
      </c>
      <c r="F167" s="22">
        <v>49</v>
      </c>
    </row>
    <row r="168" spans="1:6">
      <c r="A168" s="21">
        <v>39709</v>
      </c>
      <c r="B168" s="20">
        <v>3890</v>
      </c>
      <c r="C168" t="s">
        <v>20</v>
      </c>
      <c r="D168" s="22">
        <v>1</v>
      </c>
      <c r="E168" s="22">
        <v>3</v>
      </c>
      <c r="F168" s="22">
        <v>39</v>
      </c>
    </row>
    <row r="169" spans="1:6">
      <c r="A169" s="21">
        <v>39709</v>
      </c>
      <c r="B169" s="20">
        <v>3900</v>
      </c>
      <c r="C169" t="s">
        <v>21</v>
      </c>
      <c r="D169" s="22">
        <v>8</v>
      </c>
      <c r="E169" s="22">
        <v>1</v>
      </c>
      <c r="F169" s="22">
        <v>33</v>
      </c>
    </row>
    <row r="170" spans="1:6">
      <c r="A170" s="21">
        <v>39709</v>
      </c>
      <c r="B170" s="20">
        <v>3906</v>
      </c>
      <c r="C170" t="s">
        <v>23</v>
      </c>
      <c r="D170" s="22">
        <v>30</v>
      </c>
      <c r="E170" s="22">
        <v>12</v>
      </c>
      <c r="F170" s="22">
        <v>146</v>
      </c>
    </row>
    <row r="171" spans="1:6">
      <c r="A171" s="21">
        <v>39709</v>
      </c>
      <c r="B171" s="20" t="s">
        <v>15</v>
      </c>
      <c r="C171" t="s">
        <v>24</v>
      </c>
      <c r="D171" s="22">
        <v>9</v>
      </c>
      <c r="E171" s="22">
        <v>8</v>
      </c>
      <c r="F171" s="22">
        <v>89</v>
      </c>
    </row>
    <row r="172" spans="1:6">
      <c r="A172" s="21">
        <v>39708</v>
      </c>
      <c r="B172" s="20">
        <v>10</v>
      </c>
      <c r="C172" t="s">
        <v>16</v>
      </c>
      <c r="D172" s="22">
        <v>29</v>
      </c>
      <c r="E172" s="22">
        <v>13</v>
      </c>
      <c r="F172" s="22">
        <v>87</v>
      </c>
    </row>
    <row r="173" spans="1:6">
      <c r="A173" s="21">
        <v>39708</v>
      </c>
      <c r="B173" s="20">
        <v>150</v>
      </c>
      <c r="C173" t="s">
        <v>17</v>
      </c>
      <c r="D173" s="22">
        <v>26</v>
      </c>
      <c r="E173" s="22">
        <v>1</v>
      </c>
      <c r="F173" s="22">
        <v>158</v>
      </c>
    </row>
    <row r="174" spans="1:6">
      <c r="A174" s="21">
        <v>39708</v>
      </c>
      <c r="B174" s="20">
        <v>234</v>
      </c>
      <c r="C174" t="s">
        <v>18</v>
      </c>
      <c r="D174" s="22">
        <v>27</v>
      </c>
      <c r="E174" s="22">
        <v>86</v>
      </c>
      <c r="F174" s="22">
        <v>167</v>
      </c>
    </row>
    <row r="175" spans="1:6">
      <c r="A175" s="21">
        <v>39708</v>
      </c>
      <c r="B175" s="20">
        <v>3804</v>
      </c>
      <c r="C175" t="s">
        <v>26</v>
      </c>
      <c r="D175" s="22">
        <v>2</v>
      </c>
      <c r="E175" s="22">
        <v>13</v>
      </c>
      <c r="F175" s="22">
        <v>46</v>
      </c>
    </row>
    <row r="176" spans="1:6">
      <c r="A176" s="21">
        <v>39708</v>
      </c>
      <c r="B176" s="20">
        <v>3850</v>
      </c>
      <c r="C176" t="s">
        <v>19</v>
      </c>
      <c r="D176" s="22">
        <v>5</v>
      </c>
      <c r="E176" s="22">
        <v>5</v>
      </c>
      <c r="F176" s="22">
        <v>56</v>
      </c>
    </row>
    <row r="177" spans="1:6">
      <c r="A177" s="21">
        <v>39708</v>
      </c>
      <c r="B177" s="20">
        <v>3890</v>
      </c>
      <c r="C177" t="s">
        <v>20</v>
      </c>
      <c r="D177" s="22">
        <v>3</v>
      </c>
      <c r="E177" s="22">
        <v>5</v>
      </c>
      <c r="F177" s="22">
        <v>47</v>
      </c>
    </row>
    <row r="178" spans="1:6">
      <c r="A178" s="21">
        <v>39708</v>
      </c>
      <c r="B178" s="20">
        <v>3900</v>
      </c>
      <c r="C178" t="s">
        <v>21</v>
      </c>
      <c r="D178" s="22">
        <v>10</v>
      </c>
      <c r="E178" s="22">
        <v>7</v>
      </c>
      <c r="F178" s="22">
        <v>60</v>
      </c>
    </row>
    <row r="179" spans="1:6">
      <c r="A179" s="21">
        <v>39708</v>
      </c>
      <c r="B179" s="20">
        <v>3906</v>
      </c>
      <c r="C179" t="s">
        <v>23</v>
      </c>
      <c r="D179" s="22">
        <v>28</v>
      </c>
      <c r="E179" s="22">
        <v>4</v>
      </c>
      <c r="F179" s="22">
        <v>207</v>
      </c>
    </row>
    <row r="180" spans="1:6">
      <c r="A180" s="21">
        <v>39708</v>
      </c>
      <c r="B180" s="20" t="s">
        <v>15</v>
      </c>
      <c r="C180" t="s">
        <v>24</v>
      </c>
      <c r="D180" s="22">
        <v>6</v>
      </c>
      <c r="E180" s="22">
        <v>4</v>
      </c>
      <c r="F180" s="22">
        <v>56</v>
      </c>
    </row>
    <row r="181" spans="1:6">
      <c r="A181" s="21">
        <v>39707</v>
      </c>
      <c r="B181" s="20">
        <v>10</v>
      </c>
      <c r="C181" t="s">
        <v>16</v>
      </c>
      <c r="D181" s="22">
        <v>1</v>
      </c>
      <c r="E181" s="22">
        <v>2</v>
      </c>
      <c r="F181" s="22">
        <v>46</v>
      </c>
    </row>
    <row r="182" spans="1:6">
      <c r="A182" s="21">
        <v>39707</v>
      </c>
      <c r="B182" s="20">
        <v>150</v>
      </c>
      <c r="C182" t="s">
        <v>17</v>
      </c>
      <c r="D182" s="22">
        <v>6</v>
      </c>
      <c r="E182" s="22">
        <v>4</v>
      </c>
      <c r="F182" s="22">
        <v>40</v>
      </c>
    </row>
    <row r="183" spans="1:6">
      <c r="A183" s="21">
        <v>39707</v>
      </c>
      <c r="B183" s="20">
        <v>234</v>
      </c>
      <c r="C183" t="s">
        <v>18</v>
      </c>
      <c r="D183" s="22">
        <v>13</v>
      </c>
      <c r="E183" s="22">
        <v>62</v>
      </c>
      <c r="F183" s="22">
        <v>148</v>
      </c>
    </row>
    <row r="184" spans="1:6">
      <c r="A184" s="21">
        <v>39707</v>
      </c>
      <c r="B184" s="20">
        <v>3804</v>
      </c>
      <c r="C184" t="s">
        <v>26</v>
      </c>
      <c r="D184" s="22">
        <v>1</v>
      </c>
      <c r="E184" s="22">
        <v>9</v>
      </c>
      <c r="F184" s="22">
        <v>43</v>
      </c>
    </row>
    <row r="185" spans="1:6">
      <c r="A185" s="21">
        <v>39707</v>
      </c>
      <c r="B185" s="20">
        <v>3850</v>
      </c>
      <c r="C185" t="s">
        <v>19</v>
      </c>
      <c r="D185" s="22">
        <v>1</v>
      </c>
      <c r="E185" s="22">
        <v>6</v>
      </c>
      <c r="F185" s="22">
        <v>23</v>
      </c>
    </row>
    <row r="186" spans="1:6">
      <c r="A186" s="21">
        <v>39707</v>
      </c>
      <c r="B186" s="20">
        <v>3890</v>
      </c>
      <c r="C186" t="s">
        <v>20</v>
      </c>
      <c r="D186" s="22">
        <v>11</v>
      </c>
      <c r="E186" s="22">
        <v>2</v>
      </c>
      <c r="F186" s="22">
        <v>38</v>
      </c>
    </row>
    <row r="187" spans="1:6">
      <c r="A187" s="21">
        <v>39707</v>
      </c>
      <c r="B187" s="20">
        <v>3906</v>
      </c>
      <c r="C187" t="s">
        <v>23</v>
      </c>
      <c r="D187" s="22">
        <v>20</v>
      </c>
      <c r="E187" s="22">
        <v>14</v>
      </c>
      <c r="F187" s="22">
        <v>126</v>
      </c>
    </row>
    <row r="188" spans="1:6">
      <c r="A188" s="21">
        <v>39707</v>
      </c>
      <c r="B188" s="20" t="s">
        <v>15</v>
      </c>
      <c r="C188" t="s">
        <v>24</v>
      </c>
      <c r="D188" s="22">
        <v>2</v>
      </c>
      <c r="E188" s="22">
        <v>1</v>
      </c>
      <c r="F188" s="22">
        <v>48</v>
      </c>
    </row>
    <row r="189" spans="1:6">
      <c r="A189" s="21">
        <v>39706</v>
      </c>
      <c r="B189" s="20">
        <v>10</v>
      </c>
      <c r="C189" t="s">
        <v>16</v>
      </c>
      <c r="D189" s="22">
        <v>13</v>
      </c>
      <c r="E189" s="22">
        <v>13</v>
      </c>
      <c r="F189" s="22">
        <v>126</v>
      </c>
    </row>
    <row r="190" spans="1:6">
      <c r="A190" s="21">
        <v>39706</v>
      </c>
      <c r="B190" s="20">
        <v>150</v>
      </c>
      <c r="C190" t="s">
        <v>17</v>
      </c>
      <c r="D190" s="22">
        <v>8</v>
      </c>
      <c r="E190" s="22">
        <v>7</v>
      </c>
      <c r="F190" s="22">
        <v>106</v>
      </c>
    </row>
    <row r="191" spans="1:6">
      <c r="A191" s="21">
        <v>39706</v>
      </c>
      <c r="B191" s="20">
        <v>234</v>
      </c>
      <c r="C191" t="s">
        <v>18</v>
      </c>
      <c r="D191" s="22">
        <v>14</v>
      </c>
      <c r="E191" s="22">
        <v>30</v>
      </c>
      <c r="F191" s="22">
        <v>93</v>
      </c>
    </row>
    <row r="192" spans="1:6">
      <c r="A192" s="21">
        <v>39706</v>
      </c>
      <c r="B192" s="20">
        <v>3804</v>
      </c>
      <c r="C192" t="s">
        <v>26</v>
      </c>
      <c r="D192" s="22">
        <v>8</v>
      </c>
      <c r="E192" s="22">
        <v>18</v>
      </c>
      <c r="F192" s="22">
        <v>74</v>
      </c>
    </row>
    <row r="193" spans="1:6">
      <c r="A193" s="21">
        <v>39706</v>
      </c>
      <c r="B193" s="20">
        <v>3850</v>
      </c>
      <c r="C193" t="s">
        <v>19</v>
      </c>
      <c r="D193" s="22">
        <v>1</v>
      </c>
      <c r="E193" s="22">
        <v>9</v>
      </c>
      <c r="F193" s="22">
        <v>60</v>
      </c>
    </row>
    <row r="194" spans="1:6">
      <c r="A194" s="21">
        <v>39706</v>
      </c>
      <c r="B194" s="20">
        <v>3890</v>
      </c>
      <c r="C194" t="s">
        <v>20</v>
      </c>
      <c r="D194" s="22">
        <v>3</v>
      </c>
      <c r="E194" s="22">
        <v>4</v>
      </c>
      <c r="F194" s="22">
        <v>56</v>
      </c>
    </row>
    <row r="195" spans="1:6">
      <c r="A195" s="21">
        <v>39706</v>
      </c>
      <c r="B195" s="20">
        <v>3906</v>
      </c>
      <c r="C195" t="s">
        <v>23</v>
      </c>
      <c r="D195" s="22">
        <v>22</v>
      </c>
      <c r="E195" s="22">
        <v>2</v>
      </c>
      <c r="F195" s="22">
        <v>98</v>
      </c>
    </row>
    <row r="196" spans="1:6">
      <c r="A196" s="21">
        <v>39706</v>
      </c>
      <c r="B196" s="20" t="s">
        <v>15</v>
      </c>
      <c r="C196" t="s">
        <v>24</v>
      </c>
      <c r="D196" s="22">
        <v>8</v>
      </c>
      <c r="E196" s="22">
        <v>3</v>
      </c>
      <c r="F196" s="22">
        <v>70</v>
      </c>
    </row>
    <row r="197" spans="1:6">
      <c r="A197" s="21">
        <v>39703</v>
      </c>
      <c r="B197" s="20">
        <v>150</v>
      </c>
      <c r="C197" t="s">
        <v>17</v>
      </c>
      <c r="D197" s="22">
        <v>8</v>
      </c>
      <c r="E197" s="22">
        <v>7</v>
      </c>
      <c r="F197" s="22">
        <v>110</v>
      </c>
    </row>
    <row r="198" spans="1:6">
      <c r="A198" s="21">
        <v>39703</v>
      </c>
      <c r="B198" s="20">
        <v>234</v>
      </c>
      <c r="C198" t="s">
        <v>18</v>
      </c>
      <c r="D198" s="22">
        <v>3</v>
      </c>
      <c r="E198" s="22">
        <v>2</v>
      </c>
      <c r="F198" s="22">
        <v>118</v>
      </c>
    </row>
    <row r="199" spans="1:6">
      <c r="A199" s="21">
        <v>39703</v>
      </c>
      <c r="B199" s="20">
        <v>3850</v>
      </c>
      <c r="C199" t="s">
        <v>19</v>
      </c>
      <c r="D199" s="22">
        <v>6</v>
      </c>
      <c r="E199" s="22">
        <v>2</v>
      </c>
      <c r="F199" s="22">
        <v>38</v>
      </c>
    </row>
    <row r="200" spans="1:6">
      <c r="A200" s="21">
        <v>39703</v>
      </c>
      <c r="B200" s="20">
        <v>3890</v>
      </c>
      <c r="C200" t="s">
        <v>20</v>
      </c>
      <c r="D200" s="22">
        <v>7</v>
      </c>
      <c r="E200" s="22">
        <v>6</v>
      </c>
      <c r="F200" s="22">
        <v>49</v>
      </c>
    </row>
    <row r="201" spans="1:6">
      <c r="A201" s="21">
        <v>39703</v>
      </c>
      <c r="B201" s="20">
        <v>3900</v>
      </c>
      <c r="C201" t="s">
        <v>21</v>
      </c>
      <c r="D201" s="22">
        <v>7</v>
      </c>
      <c r="E201" s="22">
        <v>3</v>
      </c>
      <c r="F201" s="22">
        <v>51</v>
      </c>
    </row>
    <row r="202" spans="1:6">
      <c r="A202" s="21">
        <v>39703</v>
      </c>
      <c r="B202" s="20" t="s">
        <v>15</v>
      </c>
      <c r="C202" t="s">
        <v>24</v>
      </c>
      <c r="D202" s="22">
        <v>15</v>
      </c>
      <c r="E202" s="22">
        <v>1</v>
      </c>
      <c r="F202" s="22">
        <v>120</v>
      </c>
    </row>
    <row r="203" spans="1:6">
      <c r="A203" s="21">
        <v>39702</v>
      </c>
      <c r="B203" s="20">
        <v>150</v>
      </c>
      <c r="C203" t="s">
        <v>17</v>
      </c>
      <c r="D203" s="22">
        <v>6</v>
      </c>
      <c r="E203" s="22">
        <v>4</v>
      </c>
      <c r="F203" s="22">
        <v>179</v>
      </c>
    </row>
    <row r="204" spans="1:6">
      <c r="A204" s="21">
        <v>39702</v>
      </c>
      <c r="B204" s="20">
        <v>234</v>
      </c>
      <c r="C204" t="s">
        <v>18</v>
      </c>
      <c r="D204" s="22">
        <v>1</v>
      </c>
      <c r="E204" s="22">
        <v>0</v>
      </c>
      <c r="F204" s="22">
        <v>173</v>
      </c>
    </row>
    <row r="205" spans="1:6">
      <c r="A205" s="21">
        <v>39702</v>
      </c>
      <c r="B205" s="20">
        <v>3850</v>
      </c>
      <c r="C205" t="s">
        <v>19</v>
      </c>
      <c r="D205" s="22">
        <v>8</v>
      </c>
      <c r="E205" s="22">
        <v>4</v>
      </c>
      <c r="F205" s="22">
        <v>88</v>
      </c>
    </row>
    <row r="206" spans="1:6">
      <c r="A206" s="21">
        <v>39702</v>
      </c>
      <c r="B206" s="20">
        <v>3900</v>
      </c>
      <c r="C206" t="s">
        <v>21</v>
      </c>
      <c r="D206" s="22">
        <v>0</v>
      </c>
      <c r="E206" s="22">
        <v>3</v>
      </c>
      <c r="F206" s="22">
        <v>15</v>
      </c>
    </row>
    <row r="207" spans="1:6">
      <c r="A207" s="21">
        <v>39702</v>
      </c>
      <c r="B207" s="20">
        <v>3906</v>
      </c>
      <c r="C207" t="s">
        <v>23</v>
      </c>
      <c r="D207" s="22">
        <v>12</v>
      </c>
      <c r="E207" s="22">
        <v>16</v>
      </c>
      <c r="F207" s="22">
        <v>219</v>
      </c>
    </row>
    <row r="208" spans="1:6">
      <c r="A208" s="21">
        <v>39700</v>
      </c>
      <c r="B208" s="20">
        <v>10</v>
      </c>
      <c r="C208" t="s">
        <v>16</v>
      </c>
      <c r="D208" s="22">
        <v>3</v>
      </c>
      <c r="E208" s="22">
        <v>8</v>
      </c>
      <c r="F208" s="22">
        <v>196</v>
      </c>
    </row>
    <row r="209" spans="1:6">
      <c r="A209" s="21">
        <v>39700</v>
      </c>
      <c r="B209" s="20">
        <v>150</v>
      </c>
      <c r="C209" t="s">
        <v>17</v>
      </c>
      <c r="D209" s="22">
        <v>17</v>
      </c>
      <c r="E209" s="22">
        <v>0</v>
      </c>
      <c r="F209" s="22">
        <v>123</v>
      </c>
    </row>
    <row r="210" spans="1:6">
      <c r="A210" s="21">
        <v>39700</v>
      </c>
      <c r="B210" s="20">
        <v>3850</v>
      </c>
      <c r="C210" t="s">
        <v>19</v>
      </c>
      <c r="D210" s="22">
        <v>8</v>
      </c>
      <c r="E210" s="22">
        <v>4</v>
      </c>
      <c r="F210" s="22">
        <v>109</v>
      </c>
    </row>
    <row r="211" spans="1:6">
      <c r="A211" s="21">
        <v>39700</v>
      </c>
      <c r="B211" s="20">
        <v>3890</v>
      </c>
      <c r="C211" t="s">
        <v>20</v>
      </c>
      <c r="D211" s="22">
        <v>4</v>
      </c>
      <c r="E211" s="22">
        <v>3</v>
      </c>
      <c r="F211" s="22">
        <v>50</v>
      </c>
    </row>
    <row r="212" spans="1:6">
      <c r="A212" s="21">
        <v>39700</v>
      </c>
      <c r="B212" s="20">
        <v>3900</v>
      </c>
      <c r="C212" t="s">
        <v>21</v>
      </c>
      <c r="D212" s="22">
        <v>2</v>
      </c>
      <c r="E212" s="22">
        <v>7</v>
      </c>
      <c r="F212" s="22">
        <v>106</v>
      </c>
    </row>
    <row r="213" spans="1:6">
      <c r="A213" s="21">
        <v>39700</v>
      </c>
      <c r="B213" s="20">
        <v>3906</v>
      </c>
      <c r="C213" t="s">
        <v>23</v>
      </c>
      <c r="D213" s="22">
        <v>16</v>
      </c>
      <c r="E213" s="22">
        <v>14</v>
      </c>
      <c r="F213" s="22">
        <v>190</v>
      </c>
    </row>
    <row r="214" spans="1:6">
      <c r="A214" s="21">
        <v>39700</v>
      </c>
      <c r="B214" s="20" t="s">
        <v>15</v>
      </c>
      <c r="C214" t="s">
        <v>24</v>
      </c>
      <c r="D214" s="22">
        <v>4</v>
      </c>
      <c r="E214" s="22">
        <v>9</v>
      </c>
      <c r="F214" s="22">
        <v>101</v>
      </c>
    </row>
    <row r="215" spans="1:6">
      <c r="A215" s="21">
        <v>39696</v>
      </c>
      <c r="B215" s="20">
        <v>150</v>
      </c>
      <c r="C215" t="s">
        <v>17</v>
      </c>
      <c r="D215" s="22">
        <v>15</v>
      </c>
      <c r="E215" s="22">
        <v>3</v>
      </c>
      <c r="F215" s="22">
        <v>3</v>
      </c>
    </row>
    <row r="216" spans="1:6">
      <c r="A216" s="21">
        <v>39696</v>
      </c>
      <c r="B216" s="20">
        <v>234</v>
      </c>
      <c r="C216" t="s">
        <v>18</v>
      </c>
      <c r="D216" s="22">
        <v>8</v>
      </c>
      <c r="E216" s="22">
        <v>24</v>
      </c>
      <c r="F216" s="22">
        <v>26</v>
      </c>
    </row>
    <row r="217" spans="1:6">
      <c r="A217" s="21">
        <v>39696</v>
      </c>
      <c r="B217" s="20">
        <v>3234</v>
      </c>
      <c r="C217" t="s">
        <v>22</v>
      </c>
      <c r="D217" s="22">
        <v>9</v>
      </c>
      <c r="E217" s="22">
        <v>1</v>
      </c>
      <c r="F217" s="22">
        <v>334</v>
      </c>
    </row>
    <row r="218" spans="1:6">
      <c r="A218" s="21">
        <v>39696</v>
      </c>
      <c r="B218" s="20" t="s">
        <v>15</v>
      </c>
      <c r="C218" t="s">
        <v>24</v>
      </c>
      <c r="D218" s="22">
        <v>12</v>
      </c>
      <c r="E218" s="22">
        <v>4</v>
      </c>
      <c r="F218" s="22">
        <v>118</v>
      </c>
    </row>
    <row r="219" spans="1:6">
      <c r="A219" s="21">
        <v>39695</v>
      </c>
      <c r="B219" s="20">
        <v>10</v>
      </c>
      <c r="C219" t="s">
        <v>16</v>
      </c>
      <c r="D219" s="22">
        <v>23</v>
      </c>
      <c r="E219" s="22">
        <v>16</v>
      </c>
      <c r="F219" s="22">
        <v>167</v>
      </c>
    </row>
    <row r="220" spans="1:6">
      <c r="A220" s="21">
        <v>39695</v>
      </c>
      <c r="B220" s="20">
        <v>24</v>
      </c>
      <c r="C220" t="s">
        <v>25</v>
      </c>
      <c r="D220" s="22">
        <v>17</v>
      </c>
      <c r="E220" s="22">
        <v>4</v>
      </c>
      <c r="F220" s="22">
        <v>33</v>
      </c>
    </row>
    <row r="221" spans="1:6">
      <c r="A221" s="21">
        <v>39695</v>
      </c>
      <c r="B221" s="20">
        <v>150</v>
      </c>
      <c r="C221" t="s">
        <v>17</v>
      </c>
      <c r="D221" s="22">
        <v>20</v>
      </c>
      <c r="E221" s="22">
        <v>4</v>
      </c>
      <c r="F221" s="22">
        <v>100</v>
      </c>
    </row>
    <row r="222" spans="1:6">
      <c r="A222" s="21">
        <v>39695</v>
      </c>
      <c r="B222" s="20">
        <v>3804</v>
      </c>
      <c r="C222" t="s">
        <v>26</v>
      </c>
      <c r="D222" s="22">
        <v>2</v>
      </c>
      <c r="E222" s="22">
        <v>24</v>
      </c>
      <c r="F222" s="22">
        <v>92</v>
      </c>
    </row>
    <row r="223" spans="1:6">
      <c r="A223" s="21">
        <v>39695</v>
      </c>
      <c r="B223" s="20">
        <v>3850</v>
      </c>
      <c r="C223" t="s">
        <v>19</v>
      </c>
      <c r="D223" s="22">
        <v>0</v>
      </c>
      <c r="E223" s="22">
        <v>2</v>
      </c>
      <c r="F223" s="22">
        <v>23</v>
      </c>
    </row>
    <row r="224" spans="1:6">
      <c r="A224" s="21">
        <v>39695</v>
      </c>
      <c r="B224" s="20">
        <v>3852</v>
      </c>
      <c r="C224" t="s">
        <v>29</v>
      </c>
      <c r="D224" s="22">
        <v>8</v>
      </c>
      <c r="E224" s="22">
        <v>1</v>
      </c>
      <c r="F224" s="22">
        <v>131</v>
      </c>
    </row>
    <row r="225" spans="1:6">
      <c r="A225" s="21">
        <v>39695</v>
      </c>
      <c r="B225" s="20">
        <v>3890</v>
      </c>
      <c r="C225" t="s">
        <v>20</v>
      </c>
      <c r="D225" s="22">
        <v>6</v>
      </c>
      <c r="E225" s="22">
        <v>2</v>
      </c>
      <c r="F225" s="22">
        <v>50</v>
      </c>
    </row>
    <row r="226" spans="1:6">
      <c r="A226" s="21">
        <v>39695</v>
      </c>
      <c r="B226" s="20">
        <v>3906</v>
      </c>
      <c r="C226" t="s">
        <v>23</v>
      </c>
      <c r="D226" s="22">
        <v>39</v>
      </c>
      <c r="E226" s="22">
        <v>9</v>
      </c>
      <c r="F226" s="22">
        <v>154</v>
      </c>
    </row>
    <row r="227" spans="1:6">
      <c r="A227" s="21">
        <v>39695</v>
      </c>
      <c r="B227" s="20" t="s">
        <v>15</v>
      </c>
      <c r="C227" t="s">
        <v>24</v>
      </c>
      <c r="D227" s="22">
        <v>20</v>
      </c>
      <c r="E227" s="22">
        <v>2</v>
      </c>
      <c r="F227" s="22">
        <v>75</v>
      </c>
    </row>
    <row r="228" spans="1:6">
      <c r="A228" s="21">
        <v>39694</v>
      </c>
      <c r="B228" s="20">
        <v>10</v>
      </c>
      <c r="C228" t="s">
        <v>16</v>
      </c>
      <c r="D228" s="22">
        <v>16</v>
      </c>
      <c r="E228" s="22">
        <v>22</v>
      </c>
      <c r="F228" s="22">
        <v>208</v>
      </c>
    </row>
    <row r="229" spans="1:6">
      <c r="A229" s="21">
        <v>39694</v>
      </c>
      <c r="B229" s="20">
        <v>24</v>
      </c>
      <c r="C229" t="s">
        <v>25</v>
      </c>
      <c r="D229" s="22">
        <v>8</v>
      </c>
      <c r="E229" s="22">
        <v>4</v>
      </c>
      <c r="F229" s="22">
        <v>82</v>
      </c>
    </row>
    <row r="230" spans="1:6">
      <c r="A230" s="21">
        <v>39694</v>
      </c>
      <c r="B230" s="20">
        <v>150</v>
      </c>
      <c r="C230" t="s">
        <v>17</v>
      </c>
      <c r="D230" s="22">
        <v>8</v>
      </c>
      <c r="E230" s="22">
        <v>4</v>
      </c>
      <c r="F230" s="22">
        <v>64</v>
      </c>
    </row>
    <row r="231" spans="1:6">
      <c r="A231" s="21">
        <v>39694</v>
      </c>
      <c r="B231" s="20">
        <v>3234</v>
      </c>
      <c r="C231" t="s">
        <v>22</v>
      </c>
      <c r="D231" s="22">
        <v>13</v>
      </c>
      <c r="E231" s="22">
        <v>6</v>
      </c>
      <c r="F231" s="22">
        <v>137</v>
      </c>
    </row>
    <row r="232" spans="1:6">
      <c r="A232" s="21">
        <v>39694</v>
      </c>
      <c r="B232" s="20">
        <v>3804</v>
      </c>
      <c r="C232" t="s">
        <v>26</v>
      </c>
      <c r="D232" s="22">
        <v>0</v>
      </c>
      <c r="E232" s="22">
        <v>11</v>
      </c>
      <c r="F232" s="22">
        <v>48</v>
      </c>
    </row>
    <row r="233" spans="1:6">
      <c r="A233" s="21">
        <v>39694</v>
      </c>
      <c r="B233" s="20">
        <v>3850</v>
      </c>
      <c r="C233" t="s">
        <v>19</v>
      </c>
      <c r="D233" s="22">
        <v>8</v>
      </c>
      <c r="E233" s="22">
        <v>5</v>
      </c>
      <c r="F233" s="22">
        <v>46</v>
      </c>
    </row>
    <row r="234" spans="1:6">
      <c r="A234" s="21">
        <v>39694</v>
      </c>
      <c r="B234" s="20">
        <v>3890</v>
      </c>
      <c r="C234" t="s">
        <v>20</v>
      </c>
      <c r="D234" s="22">
        <v>2</v>
      </c>
      <c r="E234" s="22">
        <v>8</v>
      </c>
      <c r="F234" s="22">
        <v>21</v>
      </c>
    </row>
    <row r="235" spans="1:6">
      <c r="A235" s="21">
        <v>39694</v>
      </c>
      <c r="B235" s="20">
        <v>3900</v>
      </c>
      <c r="C235" t="s">
        <v>21</v>
      </c>
      <c r="D235" s="22">
        <v>3</v>
      </c>
      <c r="E235" s="22">
        <v>10</v>
      </c>
      <c r="F235" s="22">
        <v>38</v>
      </c>
    </row>
    <row r="236" spans="1:6">
      <c r="A236" s="21">
        <v>39694</v>
      </c>
      <c r="B236" s="20">
        <v>3906</v>
      </c>
      <c r="C236" t="s">
        <v>23</v>
      </c>
      <c r="D236" s="22">
        <v>17</v>
      </c>
      <c r="E236" s="22">
        <v>5</v>
      </c>
      <c r="F236" s="22">
        <v>271</v>
      </c>
    </row>
    <row r="237" spans="1:6">
      <c r="A237" s="21">
        <v>39694</v>
      </c>
      <c r="B237" s="20" t="s">
        <v>15</v>
      </c>
      <c r="C237" t="s">
        <v>24</v>
      </c>
      <c r="D237" s="22">
        <v>9</v>
      </c>
      <c r="E237" s="22">
        <v>5</v>
      </c>
      <c r="F237" s="22">
        <v>117</v>
      </c>
    </row>
    <row r="238" spans="1:6">
      <c r="A238" s="21">
        <v>39693</v>
      </c>
      <c r="B238" s="20">
        <v>10</v>
      </c>
      <c r="C238" t="s">
        <v>16</v>
      </c>
      <c r="D238" s="22">
        <v>45</v>
      </c>
      <c r="E238" s="22">
        <v>6</v>
      </c>
      <c r="F238" s="22">
        <v>69</v>
      </c>
    </row>
    <row r="239" spans="1:6">
      <c r="A239" s="21">
        <v>39693</v>
      </c>
      <c r="B239" s="20">
        <v>150</v>
      </c>
      <c r="C239" t="s">
        <v>17</v>
      </c>
      <c r="D239" s="22">
        <v>6</v>
      </c>
      <c r="E239" s="22">
        <v>0</v>
      </c>
      <c r="F239" s="22">
        <v>4</v>
      </c>
    </row>
    <row r="240" spans="1:6">
      <c r="A240" s="21">
        <v>39693</v>
      </c>
      <c r="B240" s="20">
        <v>3804</v>
      </c>
      <c r="C240" t="s">
        <v>26</v>
      </c>
      <c r="D240" s="22">
        <v>7</v>
      </c>
      <c r="E240" s="22">
        <v>7</v>
      </c>
      <c r="F240" s="22">
        <v>68</v>
      </c>
    </row>
    <row r="241" spans="1:6">
      <c r="A241" s="21">
        <v>39693</v>
      </c>
      <c r="B241" s="20">
        <v>3852</v>
      </c>
      <c r="C241" t="s">
        <v>29</v>
      </c>
      <c r="D241" s="22">
        <v>1</v>
      </c>
      <c r="E241" s="22">
        <v>1</v>
      </c>
      <c r="F241" s="22">
        <v>28</v>
      </c>
    </row>
    <row r="242" spans="1:6">
      <c r="A242" s="21">
        <v>39693</v>
      </c>
      <c r="B242" s="20">
        <v>3890</v>
      </c>
      <c r="C242" t="s">
        <v>20</v>
      </c>
      <c r="D242" s="22">
        <v>8</v>
      </c>
      <c r="E242" s="22">
        <v>0</v>
      </c>
      <c r="F242" s="22">
        <v>2</v>
      </c>
    </row>
    <row r="243" spans="1:6">
      <c r="A243" s="21">
        <v>39693</v>
      </c>
      <c r="B243" s="20">
        <v>3900</v>
      </c>
      <c r="C243" t="s">
        <v>21</v>
      </c>
      <c r="D243" s="22">
        <v>4</v>
      </c>
      <c r="E243" s="22">
        <v>2</v>
      </c>
      <c r="F243" s="22">
        <v>58</v>
      </c>
    </row>
    <row r="244" spans="1:6">
      <c r="A244" s="21">
        <v>39693</v>
      </c>
      <c r="B244" s="20" t="s">
        <v>15</v>
      </c>
      <c r="C244" t="s">
        <v>24</v>
      </c>
      <c r="D244" s="22">
        <v>35</v>
      </c>
      <c r="E244" s="22">
        <v>0</v>
      </c>
      <c r="F244" s="22">
        <v>88</v>
      </c>
    </row>
    <row r="245" spans="1:6">
      <c r="A245" s="21">
        <v>39692</v>
      </c>
      <c r="B245" s="20">
        <v>10</v>
      </c>
      <c r="C245" t="s">
        <v>16</v>
      </c>
      <c r="D245" s="22">
        <v>21</v>
      </c>
      <c r="E245" s="22">
        <v>6</v>
      </c>
      <c r="F245" s="22">
        <v>70</v>
      </c>
    </row>
    <row r="246" spans="1:6">
      <c r="A246" s="21">
        <v>39692</v>
      </c>
      <c r="B246" s="20">
        <v>10</v>
      </c>
      <c r="C246" t="s">
        <v>16</v>
      </c>
      <c r="D246" s="22">
        <v>9</v>
      </c>
      <c r="E246" s="22">
        <v>8</v>
      </c>
      <c r="F246" s="22">
        <v>196</v>
      </c>
    </row>
    <row r="247" spans="1:6">
      <c r="A247" s="21">
        <v>39692</v>
      </c>
      <c r="B247" s="20">
        <v>24</v>
      </c>
      <c r="C247" t="s">
        <v>25</v>
      </c>
      <c r="D247" s="22">
        <v>4</v>
      </c>
      <c r="E247" s="22">
        <v>1</v>
      </c>
      <c r="F247" s="22">
        <v>43</v>
      </c>
    </row>
    <row r="248" spans="1:6">
      <c r="A248" s="21">
        <v>39692</v>
      </c>
      <c r="B248" s="20">
        <v>150</v>
      </c>
      <c r="C248" t="s">
        <v>17</v>
      </c>
      <c r="D248" s="22">
        <v>7</v>
      </c>
      <c r="E248" s="22">
        <v>6</v>
      </c>
      <c r="F248" s="22">
        <v>65</v>
      </c>
    </row>
    <row r="249" spans="1:6">
      <c r="A249" s="21">
        <v>39692</v>
      </c>
      <c r="B249" s="20">
        <v>150</v>
      </c>
      <c r="C249" t="s">
        <v>17</v>
      </c>
      <c r="D249" s="22">
        <v>18</v>
      </c>
      <c r="E249" s="22">
        <v>29</v>
      </c>
      <c r="F249" s="22">
        <v>151</v>
      </c>
    </row>
    <row r="250" spans="1:6">
      <c r="A250" s="21">
        <v>39692</v>
      </c>
      <c r="B250" s="20">
        <v>234</v>
      </c>
      <c r="C250" t="s">
        <v>18</v>
      </c>
      <c r="D250" s="22">
        <v>24</v>
      </c>
      <c r="E250" s="22">
        <v>14</v>
      </c>
      <c r="F250" s="22">
        <v>201</v>
      </c>
    </row>
    <row r="251" spans="1:6">
      <c r="A251" s="21">
        <v>39692</v>
      </c>
      <c r="B251" s="20">
        <v>3234</v>
      </c>
      <c r="C251" t="s">
        <v>22</v>
      </c>
      <c r="D251" s="22">
        <v>1</v>
      </c>
      <c r="E251" s="22">
        <v>2</v>
      </c>
      <c r="F251" s="22">
        <v>148</v>
      </c>
    </row>
    <row r="252" spans="1:6">
      <c r="A252" s="21">
        <v>39692</v>
      </c>
      <c r="B252" s="20">
        <v>3804</v>
      </c>
      <c r="C252" t="s">
        <v>26</v>
      </c>
      <c r="D252" s="22">
        <v>5</v>
      </c>
      <c r="E252" s="22">
        <v>16</v>
      </c>
      <c r="F252" s="22">
        <v>80</v>
      </c>
    </row>
    <row r="253" spans="1:6">
      <c r="A253" s="21">
        <v>39692</v>
      </c>
      <c r="B253" s="20">
        <v>3850</v>
      </c>
      <c r="C253" t="s">
        <v>19</v>
      </c>
      <c r="D253" s="22">
        <v>5</v>
      </c>
      <c r="E253" s="22">
        <v>2</v>
      </c>
      <c r="F253" s="22">
        <v>87</v>
      </c>
    </row>
    <row r="254" spans="1:6">
      <c r="A254" s="21">
        <v>39692</v>
      </c>
      <c r="B254" s="20">
        <v>3890</v>
      </c>
      <c r="C254" t="s">
        <v>20</v>
      </c>
      <c r="D254" s="22">
        <v>6</v>
      </c>
      <c r="E254" s="22">
        <v>1</v>
      </c>
      <c r="F254" s="22">
        <v>56</v>
      </c>
    </row>
    <row r="255" spans="1:6">
      <c r="A255" s="21">
        <v>39692</v>
      </c>
      <c r="B255" s="20">
        <v>3900</v>
      </c>
      <c r="C255" t="s">
        <v>21</v>
      </c>
      <c r="D255" s="22">
        <v>5</v>
      </c>
      <c r="E255" s="22">
        <v>2</v>
      </c>
      <c r="F255" s="22">
        <v>116</v>
      </c>
    </row>
    <row r="256" spans="1:6">
      <c r="A256" s="21">
        <v>39692</v>
      </c>
      <c r="B256" s="20">
        <v>3906</v>
      </c>
      <c r="C256" t="s">
        <v>23</v>
      </c>
      <c r="D256" s="22">
        <v>4</v>
      </c>
      <c r="E256" s="22">
        <v>5</v>
      </c>
      <c r="F256" s="22">
        <v>182</v>
      </c>
    </row>
    <row r="257" spans="1:6">
      <c r="A257" s="21">
        <v>39692</v>
      </c>
      <c r="B257" s="20">
        <v>3906</v>
      </c>
      <c r="C257" t="s">
        <v>23</v>
      </c>
      <c r="D257" s="22">
        <v>26</v>
      </c>
      <c r="E257" s="22">
        <v>7</v>
      </c>
      <c r="F257" s="22">
        <v>203</v>
      </c>
    </row>
    <row r="258" spans="1:6">
      <c r="A258" s="21">
        <v>39692</v>
      </c>
      <c r="B258" s="20" t="s">
        <v>15</v>
      </c>
      <c r="C258" t="s">
        <v>24</v>
      </c>
      <c r="D258" s="22">
        <v>16</v>
      </c>
      <c r="E258" s="22">
        <v>0</v>
      </c>
      <c r="F258" s="22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pane ySplit="1" topLeftCell="A15" activePane="bottomLeft" state="frozen"/>
      <selection pane="bottomLeft" activeCell="F32" sqref="F32"/>
    </sheetView>
  </sheetViews>
  <sheetFormatPr baseColWidth="10" defaultRowHeight="13" x14ac:dyDescent="0"/>
  <sheetData>
    <row r="1" spans="1:13">
      <c r="A1" t="s">
        <v>37</v>
      </c>
      <c r="B1" t="s">
        <v>69</v>
      </c>
      <c r="C1" t="s">
        <v>70</v>
      </c>
      <c r="D1" t="s">
        <v>74</v>
      </c>
      <c r="E1" t="s">
        <v>72</v>
      </c>
      <c r="F1" t="s">
        <v>80</v>
      </c>
      <c r="G1" t="s">
        <v>73</v>
      </c>
      <c r="H1" t="s">
        <v>76</v>
      </c>
      <c r="I1" t="s">
        <v>91</v>
      </c>
      <c r="J1" t="s">
        <v>78</v>
      </c>
      <c r="K1" t="s">
        <v>79</v>
      </c>
      <c r="L1" t="s">
        <v>81</v>
      </c>
      <c r="M1" t="s">
        <v>94</v>
      </c>
    </row>
    <row r="2" spans="1:13">
      <c r="A2" s="5" t="s">
        <v>186</v>
      </c>
      <c r="B2" t="s">
        <v>233</v>
      </c>
      <c r="C2">
        <v>1</v>
      </c>
      <c r="D2">
        <v>81.870370370370367</v>
      </c>
      <c r="E2" s="6">
        <v>1.8518518518518517E-2</v>
      </c>
      <c r="F2" s="6">
        <v>0</v>
      </c>
      <c r="G2" s="6">
        <v>10.111111111111111</v>
      </c>
      <c r="H2" s="6">
        <v>9.3148148148148149</v>
      </c>
      <c r="I2" s="6">
        <v>2.0555555555555554</v>
      </c>
      <c r="J2" s="6">
        <v>0.81481481481481477</v>
      </c>
      <c r="K2" s="6">
        <v>0.1111111111111111</v>
      </c>
      <c r="L2" s="6">
        <v>0.1111111111111111</v>
      </c>
      <c r="M2" s="6">
        <v>2.7222222222222223</v>
      </c>
    </row>
    <row r="3" spans="1:13">
      <c r="A3" s="5" t="s">
        <v>187</v>
      </c>
      <c r="B3" t="s">
        <v>233</v>
      </c>
      <c r="C3">
        <v>1</v>
      </c>
      <c r="D3">
        <v>29.166666666666668</v>
      </c>
      <c r="E3" s="6">
        <v>0</v>
      </c>
      <c r="F3" s="6">
        <v>0</v>
      </c>
      <c r="G3" s="6">
        <v>30.357142857142858</v>
      </c>
      <c r="H3" s="6">
        <v>27.785714285714285</v>
      </c>
      <c r="I3" s="6">
        <v>2.7619047619047619</v>
      </c>
      <c r="J3" s="6">
        <v>0.5714285714285714</v>
      </c>
      <c r="K3" s="6">
        <v>1.1666666666666667</v>
      </c>
      <c r="L3" s="6">
        <v>4.7619047619047616E-2</v>
      </c>
      <c r="M3" s="6">
        <v>0.45238095238095238</v>
      </c>
    </row>
    <row r="4" spans="1:13">
      <c r="A4" s="5" t="s">
        <v>186</v>
      </c>
      <c r="B4" t="s">
        <v>231</v>
      </c>
      <c r="C4">
        <v>2</v>
      </c>
      <c r="D4">
        <v>36.955555555555556</v>
      </c>
      <c r="E4" s="6">
        <v>0.56666666666666665</v>
      </c>
      <c r="F4" s="6">
        <v>1.4</v>
      </c>
      <c r="G4" s="6">
        <v>2.6333333333333333</v>
      </c>
      <c r="H4" s="6">
        <v>1.3777777777777778</v>
      </c>
      <c r="I4" s="6">
        <v>0.51111111111111107</v>
      </c>
      <c r="J4" s="6">
        <v>0.5444444444444444</v>
      </c>
      <c r="K4" s="6">
        <v>0.15555555555555556</v>
      </c>
      <c r="L4" s="6">
        <v>6.6666666666666666E-2</v>
      </c>
      <c r="M4" s="6">
        <v>0.91111111111111109</v>
      </c>
    </row>
    <row r="5" spans="1:13">
      <c r="A5" s="5" t="s">
        <v>187</v>
      </c>
      <c r="B5" t="s">
        <v>231</v>
      </c>
      <c r="C5">
        <v>2</v>
      </c>
      <c r="D5">
        <v>11.365853658536585</v>
      </c>
      <c r="E5" s="6">
        <v>4.878048780487805E-2</v>
      </c>
      <c r="F5" s="6">
        <v>9.5749999999999993</v>
      </c>
      <c r="G5" s="6">
        <v>11.74390243902439</v>
      </c>
      <c r="H5" s="6">
        <v>9.4024390243902438</v>
      </c>
      <c r="I5" s="6">
        <v>1.2804878048780488</v>
      </c>
      <c r="J5" s="6">
        <v>0.34567901234567899</v>
      </c>
      <c r="K5" s="6">
        <v>0.33333333333333331</v>
      </c>
      <c r="L5" s="6">
        <v>2.4390243902439025E-2</v>
      </c>
      <c r="M5" s="6">
        <v>0.26829268292682928</v>
      </c>
    </row>
    <row r="6" spans="1:13">
      <c r="A6" s="5" t="s">
        <v>186</v>
      </c>
      <c r="B6" t="s">
        <v>232</v>
      </c>
      <c r="C6">
        <v>3</v>
      </c>
      <c r="D6">
        <v>48.890909090909091</v>
      </c>
      <c r="E6" s="6">
        <v>4.7272727272727275</v>
      </c>
      <c r="F6" s="6">
        <v>0.65454545454545454</v>
      </c>
      <c r="G6" s="6">
        <v>5.0727272727272723</v>
      </c>
      <c r="H6" s="6">
        <v>0.8545454545454545</v>
      </c>
      <c r="I6" s="6">
        <v>1.3818181818181818</v>
      </c>
      <c r="J6" s="6">
        <v>0.76363636363636367</v>
      </c>
      <c r="K6" s="6">
        <v>0.10909090909090909</v>
      </c>
      <c r="L6" s="6">
        <v>1.8181818181818181E-2</v>
      </c>
      <c r="M6" s="6">
        <v>0.2</v>
      </c>
    </row>
    <row r="7" spans="1:13">
      <c r="A7" s="5" t="s">
        <v>187</v>
      </c>
      <c r="B7" t="s">
        <v>232</v>
      </c>
      <c r="C7">
        <v>3</v>
      </c>
      <c r="D7">
        <v>7.4545454545454541</v>
      </c>
      <c r="E7" s="6">
        <v>0.13636363636363635</v>
      </c>
      <c r="F7" s="6">
        <v>6.4090909090909092</v>
      </c>
      <c r="G7" s="6">
        <v>18.886363636363637</v>
      </c>
      <c r="H7" s="6">
        <v>3.6590909090909092</v>
      </c>
      <c r="I7" s="6">
        <v>0.97727272727272729</v>
      </c>
      <c r="J7" s="6">
        <v>0.81818181818181823</v>
      </c>
      <c r="K7" s="6">
        <v>0.68181818181818177</v>
      </c>
      <c r="L7" s="6">
        <v>6.8181818181818177E-2</v>
      </c>
      <c r="M7" s="6">
        <v>0.27272727272727271</v>
      </c>
    </row>
    <row r="8" spans="1:13">
      <c r="A8" s="5" t="s">
        <v>186</v>
      </c>
      <c r="B8" t="s">
        <v>230</v>
      </c>
      <c r="C8">
        <v>4</v>
      </c>
      <c r="D8">
        <v>31.868852459016395</v>
      </c>
      <c r="E8" s="6">
        <v>1.278688524590164</v>
      </c>
      <c r="F8" s="6">
        <v>0</v>
      </c>
      <c r="G8" s="6">
        <v>6.1803278688524594</v>
      </c>
      <c r="H8" s="6">
        <v>3.737704918032787</v>
      </c>
      <c r="I8" s="6">
        <v>1.1639344262295082</v>
      </c>
      <c r="J8" s="6">
        <v>0.32786885245901637</v>
      </c>
      <c r="K8" s="6">
        <v>0.26229508196721313</v>
      </c>
      <c r="L8" s="6">
        <v>6.5573770491803282E-2</v>
      </c>
      <c r="M8" s="6">
        <v>4.9180327868852458E-2</v>
      </c>
    </row>
    <row r="9" spans="1:13">
      <c r="A9" s="5" t="s">
        <v>187</v>
      </c>
      <c r="B9" t="s">
        <v>230</v>
      </c>
      <c r="C9">
        <v>4</v>
      </c>
      <c r="D9">
        <v>17.136363636363637</v>
      </c>
      <c r="E9" s="6">
        <v>1.0909090909090908</v>
      </c>
      <c r="F9" s="6">
        <v>0.20454545454545456</v>
      </c>
      <c r="G9" s="6">
        <v>26.704545454545453</v>
      </c>
      <c r="H9" s="6">
        <v>19.227272727272727</v>
      </c>
      <c r="I9" s="6">
        <v>1.7045454545454546</v>
      </c>
      <c r="J9" s="6">
        <v>0.45454545454545453</v>
      </c>
      <c r="K9" s="6">
        <v>0.53488372093023251</v>
      </c>
      <c r="L9" s="6">
        <v>0.16279069767441862</v>
      </c>
      <c r="M9" s="6">
        <v>0.36363636363636365</v>
      </c>
    </row>
  </sheetData>
  <sortState ref="A2:M9">
    <sortCondition ref="C2:C9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6" workbookViewId="0">
      <selection activeCell="G21" sqref="G21"/>
    </sheetView>
  </sheetViews>
  <sheetFormatPr baseColWidth="10" defaultColWidth="11" defaultRowHeight="13" x14ac:dyDescent="0"/>
  <sheetData>
    <row r="1" spans="1:7">
      <c r="A1" t="s">
        <v>35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66</v>
      </c>
    </row>
    <row r="2" spans="1:7">
      <c r="A2" s="8">
        <v>38238</v>
      </c>
      <c r="B2" s="1">
        <v>0.72916666666666663</v>
      </c>
      <c r="C2" s="1">
        <v>0.23749999999999999</v>
      </c>
      <c r="D2" s="1">
        <v>0.50277777777777777</v>
      </c>
      <c r="E2" s="1">
        <v>5.9722222222222225E-2</v>
      </c>
      <c r="F2" t="s">
        <v>55</v>
      </c>
    </row>
    <row r="3" spans="1:7">
      <c r="A3" s="8">
        <v>38239</v>
      </c>
    </row>
    <row r="4" spans="1:7">
      <c r="A4" s="8">
        <v>38240</v>
      </c>
      <c r="B4" s="1">
        <v>0.72916666666666663</v>
      </c>
      <c r="C4" s="1">
        <v>0.23611111111111113</v>
      </c>
      <c r="D4" s="1">
        <v>0.5805555555555556</v>
      </c>
      <c r="E4" s="1">
        <v>0.12222222222222223</v>
      </c>
      <c r="F4" t="s">
        <v>56</v>
      </c>
    </row>
    <row r="5" spans="1:7">
      <c r="A5" s="8">
        <v>38241</v>
      </c>
      <c r="B5" s="1">
        <v>0.72986111111111107</v>
      </c>
      <c r="C5" s="1">
        <v>0.23541666666666669</v>
      </c>
      <c r="D5" s="1">
        <v>0.62013888888888891</v>
      </c>
      <c r="E5" s="1">
        <v>0.15</v>
      </c>
    </row>
    <row r="6" spans="1:7">
      <c r="A6" s="8">
        <v>38242</v>
      </c>
      <c r="B6" s="1">
        <v>0.72986111111111107</v>
      </c>
      <c r="C6" s="1">
        <v>0.23472222222222219</v>
      </c>
      <c r="D6" s="1">
        <v>0.65972222222222221</v>
      </c>
      <c r="E6" s="1">
        <v>0.17499999999999999</v>
      </c>
    </row>
    <row r="7" spans="1:7">
      <c r="A7" s="8">
        <v>38243</v>
      </c>
      <c r="B7" s="1">
        <v>0.72986111111111107</v>
      </c>
      <c r="C7" s="1">
        <v>0.23402777777777781</v>
      </c>
      <c r="D7" s="1">
        <v>0.69930555555555562</v>
      </c>
      <c r="E7" s="1">
        <v>0.19930555555555554</v>
      </c>
    </row>
    <row r="8" spans="1:7">
      <c r="A8" s="8">
        <v>38244</v>
      </c>
      <c r="B8" s="1">
        <v>0.73055555555555562</v>
      </c>
      <c r="C8" s="1">
        <v>0.23333333333333331</v>
      </c>
      <c r="D8" s="1">
        <v>0.73888888888888893</v>
      </c>
      <c r="E8" s="1">
        <v>0.22291666666666665</v>
      </c>
      <c r="F8" t="s">
        <v>65</v>
      </c>
      <c r="G8" t="s">
        <v>68</v>
      </c>
    </row>
    <row r="9" spans="1:7">
      <c r="A9" s="8">
        <v>38245</v>
      </c>
      <c r="B9" s="1">
        <v>0.73055555555555562</v>
      </c>
      <c r="C9" s="1">
        <v>0.23263888888888887</v>
      </c>
      <c r="D9" s="1">
        <v>0.77986111111111101</v>
      </c>
      <c r="E9" s="1">
        <v>0.24722222222222223</v>
      </c>
      <c r="G9" t="s">
        <v>67</v>
      </c>
    </row>
    <row r="10" spans="1:7">
      <c r="A10" s="8">
        <v>38246</v>
      </c>
      <c r="B10" s="1">
        <v>0.73055555555555562</v>
      </c>
      <c r="C10" s="1">
        <v>0.23194444444444443</v>
      </c>
      <c r="D10" s="1">
        <v>0.82291666666666663</v>
      </c>
      <c r="E10" s="1">
        <v>0.2722222222222222</v>
      </c>
    </row>
    <row r="11" spans="1:7">
      <c r="A11" s="8">
        <v>38247</v>
      </c>
      <c r="B11" s="1">
        <v>0.73124999999999996</v>
      </c>
      <c r="C11" s="1">
        <v>0.23125000000000001</v>
      </c>
      <c r="D11" s="1">
        <v>0.86736111111111114</v>
      </c>
      <c r="E11" s="1">
        <v>0.3</v>
      </c>
    </row>
    <row r="12" spans="1:7">
      <c r="A12" s="8">
        <v>38248</v>
      </c>
      <c r="B12" s="1">
        <v>0.73124999999999996</v>
      </c>
      <c r="C12" s="1">
        <v>0.23055555555555554</v>
      </c>
      <c r="D12" s="1">
        <v>0.91319444444444453</v>
      </c>
      <c r="E12" s="1">
        <v>0.33124999999999999</v>
      </c>
    </row>
    <row r="13" spans="1:7">
      <c r="A13" s="8">
        <v>38249</v>
      </c>
      <c r="B13" s="1">
        <v>0.73124999999999996</v>
      </c>
      <c r="C13" s="1">
        <v>0.2298611111111111</v>
      </c>
      <c r="D13" s="1">
        <v>0.95972222222222225</v>
      </c>
      <c r="E13" s="1">
        <v>0.3666666666666667</v>
      </c>
    </row>
    <row r="14" spans="1:7">
      <c r="A14" s="8">
        <v>38250</v>
      </c>
      <c r="B14" s="1">
        <v>0.7319444444444444</v>
      </c>
      <c r="C14" s="1">
        <v>0.22916666666666666</v>
      </c>
      <c r="D14" s="1">
        <v>4.1666666666666666E-3</v>
      </c>
      <c r="E14" s="1">
        <v>0.40625</v>
      </c>
      <c r="F14" t="s">
        <v>119</v>
      </c>
    </row>
    <row r="15" spans="1:7">
      <c r="A15" s="8">
        <v>38251</v>
      </c>
      <c r="B15" s="1">
        <v>0.7319444444444444</v>
      </c>
      <c r="C15" s="1">
        <v>0.22777777777777777</v>
      </c>
      <c r="D15" s="1">
        <v>4.5138888888888888E-2</v>
      </c>
      <c r="E15" s="1">
        <v>0.45</v>
      </c>
    </row>
    <row r="16" spans="1:7">
      <c r="A16" s="8">
        <v>38252</v>
      </c>
      <c r="B16" s="1">
        <v>0.7319444444444444</v>
      </c>
      <c r="C16" s="1">
        <v>0.22708333333333333</v>
      </c>
      <c r="D16" s="1">
        <v>8.4027777777777771E-2</v>
      </c>
      <c r="E16" s="1">
        <v>0.54097222222222219</v>
      </c>
    </row>
    <row r="17" spans="1:7">
      <c r="A17" s="8">
        <v>38253</v>
      </c>
      <c r="B17" s="1">
        <v>0.73263888888888884</v>
      </c>
      <c r="C17" s="1">
        <v>0.22638888888888889</v>
      </c>
      <c r="D17" s="1">
        <v>0.11319444444444444</v>
      </c>
      <c r="E17" s="1">
        <v>0.58472222222222225</v>
      </c>
    </row>
    <row r="18" spans="1:7">
      <c r="A18" s="8">
        <v>38254</v>
      </c>
      <c r="B18" s="1">
        <v>0.73263888888888884</v>
      </c>
      <c r="C18" s="1">
        <v>0.22569444444444445</v>
      </c>
      <c r="D18" s="1">
        <v>0.14027777777777778</v>
      </c>
      <c r="E18" s="1">
        <v>0.62638888888888888</v>
      </c>
    </row>
    <row r="19" spans="1:7">
      <c r="A19" s="8">
        <v>38255</v>
      </c>
      <c r="B19" s="1">
        <v>0.73263888888888884</v>
      </c>
      <c r="C19" s="1">
        <v>0.22569444444444445</v>
      </c>
      <c r="D19" s="1">
        <v>0.16597222222222222</v>
      </c>
      <c r="E19" s="1">
        <v>0.66666666666666663</v>
      </c>
      <c r="G19" t="s">
        <v>87</v>
      </c>
    </row>
    <row r="20" spans="1:7">
      <c r="A20" s="8">
        <v>38256</v>
      </c>
      <c r="B20" s="1">
        <v>0.73333333333333339</v>
      </c>
      <c r="C20" s="1">
        <v>0.22500000000000001</v>
      </c>
      <c r="D20" s="1">
        <v>0.18888888888888888</v>
      </c>
      <c r="E20" s="1">
        <v>0.73333333333333339</v>
      </c>
      <c r="F20" t="s">
        <v>86</v>
      </c>
      <c r="G20" t="s">
        <v>12</v>
      </c>
    </row>
    <row r="21" spans="1:7">
      <c r="A21" s="8">
        <v>38257</v>
      </c>
      <c r="B21" s="1">
        <v>0.73333333333333339</v>
      </c>
      <c r="C21" s="1">
        <v>0.22430555555555556</v>
      </c>
      <c r="D21" s="1">
        <v>0.21180555555555555</v>
      </c>
      <c r="E21" s="1">
        <v>0.74305555555555547</v>
      </c>
    </row>
    <row r="22" spans="1:7">
      <c r="A22" s="8">
        <v>38258</v>
      </c>
      <c r="B22" s="1">
        <v>0.73333333333333339</v>
      </c>
      <c r="C22" s="1">
        <v>0.22361111111111109</v>
      </c>
      <c r="D22" s="1">
        <v>0.23472222222222219</v>
      </c>
      <c r="E22" s="1">
        <v>0.78125</v>
      </c>
    </row>
    <row r="23" spans="1:7">
      <c r="A23" s="8">
        <v>38259</v>
      </c>
      <c r="B23" s="1">
        <v>0.73402777777777783</v>
      </c>
      <c r="C23" s="1">
        <v>0.22152777777777777</v>
      </c>
      <c r="D23" s="1">
        <v>0.2590277777777778</v>
      </c>
      <c r="E23" s="1">
        <v>0.82013888888888886</v>
      </c>
    </row>
    <row r="24" spans="1:7">
      <c r="A24" s="8">
        <v>38260</v>
      </c>
      <c r="B24" s="1">
        <v>0.73402777777777783</v>
      </c>
      <c r="C24" s="1">
        <v>0.22083333333333333</v>
      </c>
      <c r="D24" s="1">
        <v>0.2590277777777778</v>
      </c>
      <c r="E24" s="1">
        <v>0.82013888888888886</v>
      </c>
      <c r="G24" t="s">
        <v>120</v>
      </c>
    </row>
    <row r="25" spans="1:7">
      <c r="A25" s="8">
        <v>38261</v>
      </c>
      <c r="D25" s="1">
        <v>0.28472222222222221</v>
      </c>
      <c r="E25" s="1">
        <v>0.85833333333333339</v>
      </c>
      <c r="G25" t="s">
        <v>67</v>
      </c>
    </row>
    <row r="26" spans="1:7">
      <c r="A26" s="3">
        <v>38262</v>
      </c>
      <c r="D26" s="1">
        <v>0.3125</v>
      </c>
      <c r="E26" s="1">
        <v>0.8965277777777777</v>
      </c>
      <c r="G26" t="s">
        <v>120</v>
      </c>
    </row>
    <row r="27" spans="1:7">
      <c r="A27" s="3">
        <v>38263</v>
      </c>
      <c r="D27" s="1">
        <v>0.34375</v>
      </c>
      <c r="E27" s="1">
        <v>0.93402777777777779</v>
      </c>
      <c r="G27" t="s">
        <v>67</v>
      </c>
    </row>
    <row r="28" spans="1:7">
      <c r="A28" s="3">
        <v>38264</v>
      </c>
      <c r="D28" s="1">
        <v>0.37708333333333338</v>
      </c>
      <c r="E28" s="1">
        <v>0.97013888888888899</v>
      </c>
      <c r="F28" t="s">
        <v>119</v>
      </c>
      <c r="G28" t="s">
        <v>87</v>
      </c>
    </row>
    <row r="29" spans="1:7">
      <c r="A29" s="3">
        <v>38265</v>
      </c>
      <c r="D29" s="1">
        <v>0.41319444444444442</v>
      </c>
      <c r="E29" s="1">
        <v>3.472222222222222E-3</v>
      </c>
      <c r="G29" t="s">
        <v>121</v>
      </c>
    </row>
    <row r="30" spans="1:7">
      <c r="A30" s="3">
        <v>38266</v>
      </c>
      <c r="D30" s="1">
        <v>0.45069444444444445</v>
      </c>
      <c r="E30" s="1">
        <v>0</v>
      </c>
      <c r="G30" t="s">
        <v>67</v>
      </c>
    </row>
    <row r="31" spans="1:7">
      <c r="A31" s="3">
        <v>38267</v>
      </c>
      <c r="D31" s="1">
        <v>0.49236111111111108</v>
      </c>
      <c r="E31" s="1">
        <v>3.4722222222222224E-2</v>
      </c>
      <c r="G31" t="s">
        <v>67</v>
      </c>
    </row>
    <row r="32" spans="1:7">
      <c r="A32" s="3">
        <v>38268</v>
      </c>
      <c r="D32" s="1">
        <v>0.52777777777777779</v>
      </c>
      <c r="E32" s="1">
        <v>6.25E-2</v>
      </c>
      <c r="G32" t="s">
        <v>67</v>
      </c>
    </row>
    <row r="33" spans="1:7">
      <c r="A33" s="3">
        <v>38269</v>
      </c>
      <c r="D33" s="1">
        <v>0.56666666666666665</v>
      </c>
      <c r="E33" s="1">
        <v>8.8888888888888892E-2</v>
      </c>
      <c r="G33" t="s">
        <v>67</v>
      </c>
    </row>
    <row r="34" spans="1:7">
      <c r="A34" s="3">
        <v>38270</v>
      </c>
      <c r="B34" s="1">
        <v>0.7368055555555556</v>
      </c>
      <c r="C34" s="1">
        <v>0.21458333333333335</v>
      </c>
      <c r="D34" s="1">
        <v>0.60555555555555551</v>
      </c>
      <c r="E34" s="1">
        <v>0.11319444444444444</v>
      </c>
      <c r="G34" t="s">
        <v>122</v>
      </c>
    </row>
    <row r="35" spans="1:7">
      <c r="A35" s="3">
        <v>38271</v>
      </c>
      <c r="D35" s="1">
        <v>0.64513888888888882</v>
      </c>
      <c r="E35" s="1">
        <v>0.13680555555555554</v>
      </c>
      <c r="G35" t="s">
        <v>67</v>
      </c>
    </row>
    <row r="36" spans="1:7">
      <c r="A36" s="3">
        <v>38272</v>
      </c>
      <c r="B36" s="1">
        <v>0.73750000000000004</v>
      </c>
      <c r="C36" s="1">
        <v>0.21388888888888891</v>
      </c>
      <c r="D36" s="1">
        <v>0.68680555555555556</v>
      </c>
      <c r="E36" s="1">
        <v>0.13680555555555554</v>
      </c>
      <c r="G36" t="s">
        <v>67</v>
      </c>
    </row>
    <row r="37" spans="1:7">
      <c r="A37" s="3">
        <v>38273</v>
      </c>
      <c r="D37" s="1">
        <v>0.68541666666666667</v>
      </c>
      <c r="E37" s="1">
        <v>0.16041666666666668</v>
      </c>
      <c r="G37" t="s">
        <v>123</v>
      </c>
    </row>
    <row r="38" spans="1:7">
      <c r="A38" s="3">
        <v>38274</v>
      </c>
      <c r="D38" s="1">
        <v>0.77361111111111114</v>
      </c>
      <c r="E38" s="1">
        <v>0.21249999999999999</v>
      </c>
      <c r="F38" t="s">
        <v>65</v>
      </c>
      <c r="G38" t="s">
        <v>67</v>
      </c>
    </row>
  </sheetData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L1" zoomScale="150" zoomScaleNormal="150" zoomScalePageLayoutView="150" workbookViewId="0">
      <pane ySplit="1" topLeftCell="A49" activePane="bottomLeft" state="frozen"/>
      <selection pane="bottomLeft" activeCell="I59" sqref="I59"/>
    </sheetView>
  </sheetViews>
  <sheetFormatPr baseColWidth="10" defaultColWidth="11" defaultRowHeight="13" x14ac:dyDescent="0"/>
  <sheetData>
    <row r="1" spans="1:19">
      <c r="A1" t="s">
        <v>35</v>
      </c>
      <c r="B1" t="s">
        <v>36</v>
      </c>
      <c r="C1" t="s">
        <v>37</v>
      </c>
      <c r="D1" t="s">
        <v>69</v>
      </c>
      <c r="E1" t="s">
        <v>70</v>
      </c>
      <c r="F1" t="s">
        <v>71</v>
      </c>
      <c r="G1" t="s">
        <v>74</v>
      </c>
      <c r="H1" t="s">
        <v>75</v>
      </c>
      <c r="I1" t="s">
        <v>72</v>
      </c>
      <c r="J1" t="s">
        <v>80</v>
      </c>
      <c r="K1" t="s">
        <v>73</v>
      </c>
      <c r="L1" t="s">
        <v>89</v>
      </c>
      <c r="M1" t="s">
        <v>76</v>
      </c>
      <c r="N1" t="s">
        <v>90</v>
      </c>
      <c r="O1" t="s">
        <v>77</v>
      </c>
      <c r="P1" t="s">
        <v>91</v>
      </c>
      <c r="Q1" t="s">
        <v>78</v>
      </c>
      <c r="R1" t="s">
        <v>79</v>
      </c>
      <c r="S1" t="s">
        <v>81</v>
      </c>
    </row>
    <row r="2" spans="1:19">
      <c r="A2" s="3">
        <v>38245</v>
      </c>
      <c r="B2">
        <v>23</v>
      </c>
      <c r="C2" t="s">
        <v>64</v>
      </c>
      <c r="E2">
        <v>0</v>
      </c>
      <c r="F2">
        <v>0</v>
      </c>
      <c r="G2">
        <v>109</v>
      </c>
      <c r="H2">
        <v>0</v>
      </c>
      <c r="I2">
        <v>1</v>
      </c>
      <c r="J2">
        <v>0</v>
      </c>
      <c r="K2">
        <v>12</v>
      </c>
      <c r="M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>
      <c r="A3" s="3">
        <v>38246</v>
      </c>
      <c r="B3">
        <v>23</v>
      </c>
      <c r="C3" t="s">
        <v>64</v>
      </c>
      <c r="E3">
        <v>58</v>
      </c>
      <c r="F3">
        <v>303</v>
      </c>
      <c r="G3">
        <v>361</v>
      </c>
      <c r="H3">
        <v>0</v>
      </c>
      <c r="I3">
        <v>0</v>
      </c>
      <c r="J3">
        <v>0</v>
      </c>
      <c r="K3">
        <v>2</v>
      </c>
      <c r="M3">
        <v>14</v>
      </c>
      <c r="O3">
        <v>0</v>
      </c>
      <c r="P3">
        <v>3</v>
      </c>
      <c r="Q3">
        <v>2</v>
      </c>
      <c r="R3">
        <v>0</v>
      </c>
      <c r="S3">
        <v>0</v>
      </c>
    </row>
    <row r="4" spans="1:19">
      <c r="A4" s="3">
        <v>38248</v>
      </c>
      <c r="B4">
        <v>23</v>
      </c>
      <c r="C4" t="s">
        <v>64</v>
      </c>
      <c r="E4">
        <v>96</v>
      </c>
      <c r="F4">
        <v>197</v>
      </c>
      <c r="G4">
        <v>293</v>
      </c>
      <c r="H4">
        <v>1</v>
      </c>
      <c r="I4">
        <v>1</v>
      </c>
      <c r="J4">
        <v>0</v>
      </c>
      <c r="K4">
        <v>1</v>
      </c>
      <c r="M4">
        <v>4</v>
      </c>
      <c r="O4">
        <v>0</v>
      </c>
      <c r="P4">
        <v>1</v>
      </c>
      <c r="Q4">
        <v>1</v>
      </c>
      <c r="R4">
        <v>0</v>
      </c>
      <c r="S4">
        <v>0</v>
      </c>
    </row>
    <row r="5" spans="1:19">
      <c r="A5" s="3">
        <v>38249</v>
      </c>
      <c r="B5">
        <v>23</v>
      </c>
      <c r="C5" t="s">
        <v>64</v>
      </c>
      <c r="E5">
        <v>229</v>
      </c>
      <c r="F5">
        <v>36</v>
      </c>
      <c r="G5">
        <v>265</v>
      </c>
      <c r="H5">
        <v>4</v>
      </c>
      <c r="I5">
        <v>0</v>
      </c>
      <c r="J5">
        <v>0</v>
      </c>
      <c r="K5">
        <v>22</v>
      </c>
      <c r="M5">
        <v>3</v>
      </c>
      <c r="O5">
        <v>1</v>
      </c>
      <c r="P5">
        <v>1</v>
      </c>
      <c r="Q5">
        <v>0</v>
      </c>
      <c r="R5">
        <v>0</v>
      </c>
      <c r="S5">
        <v>0</v>
      </c>
    </row>
    <row r="6" spans="1:19">
      <c r="A6" s="3">
        <v>38250</v>
      </c>
      <c r="B6">
        <v>23</v>
      </c>
      <c r="C6" t="s">
        <v>64</v>
      </c>
      <c r="E6">
        <v>31</v>
      </c>
      <c r="F6">
        <v>54</v>
      </c>
      <c r="G6">
        <v>85</v>
      </c>
      <c r="H6">
        <v>1</v>
      </c>
      <c r="I6">
        <v>0</v>
      </c>
      <c r="J6">
        <v>0</v>
      </c>
      <c r="K6">
        <v>6</v>
      </c>
      <c r="M6">
        <v>2</v>
      </c>
      <c r="O6">
        <v>0</v>
      </c>
      <c r="P6">
        <v>1</v>
      </c>
      <c r="Q6">
        <v>0</v>
      </c>
      <c r="R6">
        <v>0</v>
      </c>
      <c r="S6">
        <v>0</v>
      </c>
    </row>
    <row r="7" spans="1:19">
      <c r="A7" s="3">
        <v>38251</v>
      </c>
      <c r="B7">
        <v>23</v>
      </c>
      <c r="C7" t="s">
        <v>64</v>
      </c>
      <c r="E7">
        <v>95</v>
      </c>
      <c r="F7">
        <v>239</v>
      </c>
      <c r="G7">
        <v>334</v>
      </c>
      <c r="H7">
        <v>0</v>
      </c>
      <c r="I7">
        <v>0</v>
      </c>
      <c r="J7">
        <v>0</v>
      </c>
      <c r="K7">
        <v>2</v>
      </c>
      <c r="M7">
        <v>0</v>
      </c>
      <c r="O7">
        <v>0</v>
      </c>
      <c r="P7">
        <v>6</v>
      </c>
      <c r="Q7">
        <v>0</v>
      </c>
      <c r="R7">
        <v>0</v>
      </c>
      <c r="S7">
        <v>0</v>
      </c>
    </row>
    <row r="8" spans="1:19">
      <c r="A8" s="3">
        <v>38252</v>
      </c>
      <c r="B8">
        <v>23</v>
      </c>
      <c r="C8" t="s">
        <v>64</v>
      </c>
      <c r="E8">
        <v>0</v>
      </c>
      <c r="F8">
        <v>0</v>
      </c>
      <c r="G8">
        <v>131</v>
      </c>
      <c r="H8">
        <v>5</v>
      </c>
      <c r="I8">
        <v>0</v>
      </c>
      <c r="J8">
        <v>0</v>
      </c>
      <c r="K8">
        <v>9</v>
      </c>
      <c r="M8">
        <v>0</v>
      </c>
      <c r="O8">
        <v>0</v>
      </c>
      <c r="P8">
        <v>4</v>
      </c>
      <c r="Q8">
        <v>0</v>
      </c>
      <c r="R8">
        <v>1</v>
      </c>
      <c r="S8">
        <v>0</v>
      </c>
    </row>
    <row r="9" spans="1:19">
      <c r="A9" s="3">
        <v>38253</v>
      </c>
      <c r="B9">
        <v>23</v>
      </c>
      <c r="C9" t="s">
        <v>64</v>
      </c>
      <c r="E9">
        <v>0</v>
      </c>
      <c r="F9">
        <v>0</v>
      </c>
      <c r="G9">
        <v>53</v>
      </c>
      <c r="H9">
        <v>1</v>
      </c>
      <c r="I9">
        <v>0</v>
      </c>
      <c r="J9">
        <v>0</v>
      </c>
      <c r="K9">
        <v>27</v>
      </c>
      <c r="M9">
        <v>9</v>
      </c>
      <c r="O9">
        <v>1</v>
      </c>
      <c r="P9">
        <v>5</v>
      </c>
      <c r="Q9">
        <v>0</v>
      </c>
      <c r="R9">
        <v>0</v>
      </c>
      <c r="S9">
        <v>0</v>
      </c>
    </row>
    <row r="10" spans="1:19">
      <c r="A10" s="3">
        <v>38254</v>
      </c>
      <c r="B10">
        <v>23</v>
      </c>
      <c r="C10" t="s">
        <v>64</v>
      </c>
      <c r="E10">
        <v>92</v>
      </c>
      <c r="F10">
        <v>93</v>
      </c>
      <c r="G10">
        <v>185</v>
      </c>
      <c r="H10">
        <v>0</v>
      </c>
      <c r="I10">
        <v>4</v>
      </c>
      <c r="J10">
        <v>0</v>
      </c>
      <c r="K10">
        <v>35</v>
      </c>
      <c r="M10">
        <v>14</v>
      </c>
      <c r="O10">
        <v>2</v>
      </c>
      <c r="P10">
        <v>1</v>
      </c>
      <c r="Q10">
        <v>0</v>
      </c>
      <c r="R10">
        <v>0</v>
      </c>
      <c r="S10">
        <v>0</v>
      </c>
    </row>
    <row r="11" spans="1:19">
      <c r="A11" s="3">
        <v>38255</v>
      </c>
      <c r="B11">
        <v>23</v>
      </c>
      <c r="C11" t="s">
        <v>64</v>
      </c>
      <c r="E11">
        <v>81</v>
      </c>
      <c r="F11">
        <v>95</v>
      </c>
      <c r="G11">
        <v>176</v>
      </c>
      <c r="H11">
        <v>26</v>
      </c>
      <c r="I11">
        <v>15</v>
      </c>
      <c r="J11">
        <v>0</v>
      </c>
      <c r="K11">
        <v>33</v>
      </c>
      <c r="M11">
        <v>4</v>
      </c>
      <c r="O11">
        <v>0</v>
      </c>
      <c r="P11">
        <v>5</v>
      </c>
      <c r="Q11">
        <v>0</v>
      </c>
      <c r="R11">
        <v>0</v>
      </c>
      <c r="S11">
        <v>1</v>
      </c>
    </row>
    <row r="12" spans="1:19">
      <c r="A12" s="3">
        <v>38256</v>
      </c>
      <c r="B12">
        <v>23</v>
      </c>
      <c r="C12" t="s">
        <v>64</v>
      </c>
      <c r="E12">
        <v>59</v>
      </c>
      <c r="F12">
        <v>64</v>
      </c>
      <c r="G12">
        <v>123</v>
      </c>
      <c r="H12">
        <v>28</v>
      </c>
      <c r="I12">
        <v>2</v>
      </c>
      <c r="J12">
        <v>0</v>
      </c>
      <c r="K12">
        <v>7</v>
      </c>
      <c r="M12">
        <v>14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ht="14" customHeight="1">
      <c r="A13" s="3">
        <v>38257</v>
      </c>
      <c r="B13">
        <v>23</v>
      </c>
      <c r="C13" t="s">
        <v>64</v>
      </c>
      <c r="E13">
        <v>55</v>
      </c>
      <c r="F13">
        <v>192</v>
      </c>
      <c r="G13">
        <v>247</v>
      </c>
      <c r="H13">
        <v>27</v>
      </c>
      <c r="I13">
        <v>1</v>
      </c>
      <c r="J13">
        <v>0</v>
      </c>
      <c r="K13">
        <v>33</v>
      </c>
      <c r="M13">
        <v>0</v>
      </c>
      <c r="N13">
        <v>2</v>
      </c>
      <c r="O13">
        <v>0</v>
      </c>
      <c r="P13">
        <v>0</v>
      </c>
      <c r="Q13">
        <v>2</v>
      </c>
      <c r="R13">
        <v>0</v>
      </c>
      <c r="S13">
        <v>0</v>
      </c>
    </row>
    <row r="14" spans="1:19" ht="14" customHeight="1">
      <c r="A14" s="3"/>
    </row>
    <row r="15" spans="1:19" ht="14" customHeight="1">
      <c r="A15" s="3"/>
    </row>
    <row r="16" spans="1:19" ht="14" customHeight="1">
      <c r="A16" s="3"/>
    </row>
    <row r="17" spans="1:10" ht="14" customHeight="1">
      <c r="A17" s="3"/>
      <c r="B17" t="s">
        <v>36</v>
      </c>
      <c r="C17" t="s">
        <v>37</v>
      </c>
      <c r="D17" t="s">
        <v>98</v>
      </c>
      <c r="E17" t="s">
        <v>45</v>
      </c>
      <c r="F17" t="s">
        <v>75</v>
      </c>
      <c r="G17" t="s">
        <v>94</v>
      </c>
      <c r="H17" t="s">
        <v>95</v>
      </c>
      <c r="I17" t="s">
        <v>96</v>
      </c>
      <c r="J17" t="s">
        <v>97</v>
      </c>
    </row>
    <row r="18" spans="1:10">
      <c r="A18" s="3"/>
      <c r="B18">
        <v>222</v>
      </c>
      <c r="C18" t="s">
        <v>64</v>
      </c>
      <c r="D18" s="5">
        <v>1</v>
      </c>
      <c r="E18">
        <v>18.615384615384617</v>
      </c>
      <c r="F18">
        <v>1.3846153846153846</v>
      </c>
      <c r="G18">
        <v>2.3076923076923075</v>
      </c>
      <c r="H18">
        <v>5.8461538461538458</v>
      </c>
      <c r="I18">
        <v>1.2307692307692308</v>
      </c>
      <c r="J18">
        <v>1.1538461538461537</v>
      </c>
    </row>
    <row r="19" spans="1:10">
      <c r="A19" s="3"/>
      <c r="B19">
        <v>222</v>
      </c>
      <c r="C19" t="s">
        <v>99</v>
      </c>
      <c r="D19" s="5">
        <v>2</v>
      </c>
      <c r="E19">
        <v>17.76923076923077</v>
      </c>
      <c r="F19">
        <v>0.30769230769230771</v>
      </c>
      <c r="G19">
        <v>16.923076923076923</v>
      </c>
      <c r="H19">
        <v>2.3076923076923075</v>
      </c>
      <c r="I19">
        <v>0.23076923076923078</v>
      </c>
      <c r="J19">
        <v>1.3076923076923077</v>
      </c>
    </row>
    <row r="20" spans="1:10">
      <c r="A20" s="3"/>
      <c r="B20">
        <v>222</v>
      </c>
      <c r="C20" t="s">
        <v>99</v>
      </c>
      <c r="D20" s="5">
        <v>3</v>
      </c>
      <c r="E20">
        <v>7.1</v>
      </c>
      <c r="F20">
        <v>0.3</v>
      </c>
      <c r="G20">
        <v>0.3</v>
      </c>
      <c r="H20">
        <v>2</v>
      </c>
      <c r="I20">
        <v>0.8</v>
      </c>
      <c r="J20">
        <v>0.2</v>
      </c>
    </row>
    <row r="21" spans="1:10">
      <c r="A21" s="3"/>
      <c r="B21">
        <v>222</v>
      </c>
      <c r="C21" t="s">
        <v>63</v>
      </c>
      <c r="D21" s="5">
        <v>1</v>
      </c>
      <c r="E21">
        <v>3.5</v>
      </c>
      <c r="F21">
        <v>0</v>
      </c>
      <c r="G21">
        <v>1.0714285714285714</v>
      </c>
      <c r="H21">
        <v>23.357142857142858</v>
      </c>
      <c r="I21">
        <v>6</v>
      </c>
      <c r="J21">
        <v>1.4285714285714286</v>
      </c>
    </row>
    <row r="22" spans="1:10">
      <c r="A22" s="3"/>
      <c r="B22">
        <v>222</v>
      </c>
      <c r="C22" t="s">
        <v>100</v>
      </c>
      <c r="D22" s="5">
        <v>2</v>
      </c>
      <c r="E22">
        <v>7.3125</v>
      </c>
      <c r="F22">
        <v>0</v>
      </c>
      <c r="G22">
        <v>0.75</v>
      </c>
      <c r="H22">
        <v>21.5625</v>
      </c>
      <c r="I22">
        <v>7.4375</v>
      </c>
      <c r="J22">
        <v>1.0625</v>
      </c>
    </row>
    <row r="23" spans="1:10">
      <c r="A23" s="3"/>
      <c r="B23">
        <v>222</v>
      </c>
      <c r="C23" t="s">
        <v>100</v>
      </c>
      <c r="D23" s="5">
        <v>3</v>
      </c>
      <c r="E23">
        <v>3.7142857142857144</v>
      </c>
      <c r="F23">
        <v>0.14285714285714285</v>
      </c>
      <c r="G23">
        <v>0</v>
      </c>
      <c r="H23">
        <v>15.071428571428571</v>
      </c>
      <c r="I23">
        <v>7.7142857142857144</v>
      </c>
      <c r="J23">
        <v>1.2142857142857142</v>
      </c>
    </row>
    <row r="24" spans="1:10">
      <c r="A24" s="3"/>
      <c r="B24">
        <v>3802</v>
      </c>
      <c r="C24" t="s">
        <v>64</v>
      </c>
      <c r="D24" s="5">
        <v>1</v>
      </c>
      <c r="E24">
        <v>44.928571428571431</v>
      </c>
      <c r="F24">
        <v>7.8571428571428568</v>
      </c>
      <c r="G24">
        <v>3.5</v>
      </c>
      <c r="H24">
        <v>4.6428571428571432</v>
      </c>
      <c r="I24">
        <v>0.42857142857142855</v>
      </c>
      <c r="J24">
        <v>2.0714285714285716</v>
      </c>
    </row>
    <row r="25" spans="1:10">
      <c r="A25" s="3"/>
      <c r="B25">
        <v>3802</v>
      </c>
      <c r="C25" t="s">
        <v>99</v>
      </c>
      <c r="D25" s="5">
        <v>2</v>
      </c>
      <c r="E25">
        <v>31.117647058823529</v>
      </c>
      <c r="F25">
        <v>2.8823529411764706</v>
      </c>
      <c r="G25">
        <v>1.1176470588235294</v>
      </c>
      <c r="H25">
        <v>4.7647058823529411</v>
      </c>
      <c r="I25">
        <v>1.0588235294117647</v>
      </c>
      <c r="J25">
        <v>1.5294117647058822</v>
      </c>
    </row>
    <row r="26" spans="1:10">
      <c r="A26" s="3"/>
      <c r="B26">
        <v>3802</v>
      </c>
      <c r="C26" t="s">
        <v>99</v>
      </c>
      <c r="D26" s="5">
        <v>3</v>
      </c>
      <c r="E26">
        <v>20.833333333333332</v>
      </c>
      <c r="F26">
        <v>2.4166666666666665</v>
      </c>
      <c r="G26">
        <v>0.5</v>
      </c>
      <c r="H26">
        <v>7.916666666666667</v>
      </c>
      <c r="I26">
        <v>1.75</v>
      </c>
      <c r="J26">
        <v>1.5</v>
      </c>
    </row>
    <row r="27" spans="1:10">
      <c r="A27" s="3"/>
      <c r="B27">
        <v>3802</v>
      </c>
      <c r="C27" t="s">
        <v>63</v>
      </c>
      <c r="D27" s="5">
        <v>1</v>
      </c>
      <c r="E27">
        <v>15.615384615384615</v>
      </c>
      <c r="F27">
        <v>2.9230769230769229</v>
      </c>
      <c r="G27">
        <v>0.15384615384615385</v>
      </c>
      <c r="H27">
        <v>8.4615384615384617</v>
      </c>
      <c r="I27">
        <v>0.76923076923076927</v>
      </c>
      <c r="J27">
        <v>1.6923076923076923</v>
      </c>
    </row>
    <row r="28" spans="1:10">
      <c r="A28" s="3"/>
      <c r="B28">
        <v>3802</v>
      </c>
      <c r="C28" t="s">
        <v>100</v>
      </c>
      <c r="D28" s="5">
        <v>2</v>
      </c>
      <c r="E28">
        <v>13.8</v>
      </c>
      <c r="F28">
        <v>0.13333333333333333</v>
      </c>
      <c r="G28">
        <v>0.53333333333333333</v>
      </c>
      <c r="H28">
        <v>17</v>
      </c>
      <c r="I28">
        <v>2.4</v>
      </c>
      <c r="J28">
        <v>1.4666666666666666</v>
      </c>
    </row>
    <row r="29" spans="1:10">
      <c r="A29" s="3"/>
      <c r="B29">
        <v>3802</v>
      </c>
      <c r="C29" t="s">
        <v>100</v>
      </c>
      <c r="D29" s="5">
        <v>3</v>
      </c>
      <c r="E29">
        <v>10.923076923076923</v>
      </c>
      <c r="F29">
        <v>1.3076923076923077</v>
      </c>
      <c r="G29">
        <v>0.76923076923076927</v>
      </c>
      <c r="H29">
        <v>11.461538461538462</v>
      </c>
      <c r="I29">
        <v>6.2307692307692308</v>
      </c>
      <c r="J29">
        <v>0.92307692307692313</v>
      </c>
    </row>
    <row r="33" spans="2:18">
      <c r="C33" t="s">
        <v>98</v>
      </c>
      <c r="D33" t="s">
        <v>37</v>
      </c>
      <c r="E33" t="s">
        <v>101</v>
      </c>
      <c r="F33" t="s">
        <v>75</v>
      </c>
      <c r="G33" t="s">
        <v>94</v>
      </c>
      <c r="H33" t="s">
        <v>104</v>
      </c>
      <c r="I33" t="s">
        <v>96</v>
      </c>
      <c r="J33" t="s">
        <v>107</v>
      </c>
      <c r="M33" t="s">
        <v>102</v>
      </c>
      <c r="N33" t="s">
        <v>75</v>
      </c>
      <c r="O33" t="s">
        <v>94</v>
      </c>
      <c r="P33" t="s">
        <v>103</v>
      </c>
      <c r="Q33" t="s">
        <v>105</v>
      </c>
      <c r="R33" t="s">
        <v>106</v>
      </c>
    </row>
    <row r="34" spans="2:18">
      <c r="C34" s="4">
        <v>1</v>
      </c>
      <c r="D34" t="s">
        <v>99</v>
      </c>
      <c r="E34">
        <v>63.543956043956044</v>
      </c>
      <c r="F34">
        <v>9.2417582417582409</v>
      </c>
      <c r="G34">
        <v>5.8076923076923075</v>
      </c>
      <c r="H34">
        <v>10.489010989010989</v>
      </c>
      <c r="I34">
        <v>1.6593406593406594</v>
      </c>
      <c r="J34">
        <v>3.2252747252747254</v>
      </c>
      <c r="K34" s="5">
        <v>1</v>
      </c>
      <c r="L34" t="s">
        <v>100</v>
      </c>
      <c r="M34">
        <v>19.115384615384613</v>
      </c>
      <c r="N34">
        <v>2.9230769230769229</v>
      </c>
      <c r="O34">
        <v>1.2252747252747254</v>
      </c>
      <c r="P34">
        <v>31.818681318681321</v>
      </c>
      <c r="Q34">
        <v>6.7692307692307692</v>
      </c>
      <c r="R34">
        <v>3.1208791208791209</v>
      </c>
    </row>
    <row r="35" spans="2:18">
      <c r="C35" s="5">
        <v>2</v>
      </c>
      <c r="D35" t="s">
        <v>99</v>
      </c>
      <c r="E35">
        <v>48.886877828054295</v>
      </c>
      <c r="F35">
        <v>3.1900452488687785</v>
      </c>
      <c r="G35">
        <v>18.040723981900452</v>
      </c>
      <c r="H35">
        <v>7.0723981900452486</v>
      </c>
      <c r="I35">
        <v>1.2895927601809956</v>
      </c>
      <c r="J35">
        <v>2.8371040723981897</v>
      </c>
      <c r="K35" s="5">
        <v>2</v>
      </c>
      <c r="L35" t="s">
        <v>100</v>
      </c>
      <c r="M35">
        <v>21.112500000000001</v>
      </c>
      <c r="N35">
        <v>0.13333333333333333</v>
      </c>
      <c r="O35">
        <v>1.2833333333333332</v>
      </c>
      <c r="P35">
        <v>38.5625</v>
      </c>
      <c r="Q35">
        <v>9.8375000000000004</v>
      </c>
      <c r="R35">
        <v>2.5291666666666668</v>
      </c>
    </row>
    <row r="36" spans="2:18">
      <c r="C36" s="5">
        <v>3</v>
      </c>
      <c r="D36" t="s">
        <v>99</v>
      </c>
      <c r="E36">
        <v>27.93333333333333</v>
      </c>
      <c r="F36">
        <v>2.7166666666666663</v>
      </c>
      <c r="G36">
        <v>0.8</v>
      </c>
      <c r="H36">
        <v>9.9166666666666679</v>
      </c>
      <c r="I36">
        <v>2.5499999999999998</v>
      </c>
      <c r="J36">
        <v>1.7</v>
      </c>
      <c r="K36" s="5">
        <v>3</v>
      </c>
      <c r="L36" t="s">
        <v>100</v>
      </c>
      <c r="M36">
        <v>14.637362637362639</v>
      </c>
      <c r="N36">
        <v>1.4505494505494505</v>
      </c>
      <c r="O36">
        <v>0.76923076923076927</v>
      </c>
      <c r="P36">
        <v>26.532967032967033</v>
      </c>
      <c r="Q36">
        <v>13.945054945054945</v>
      </c>
      <c r="R36">
        <v>2.1373626373626373</v>
      </c>
    </row>
    <row r="39" spans="2:18">
      <c r="B39" t="s">
        <v>98</v>
      </c>
    </row>
    <row r="40" spans="2:18">
      <c r="B40" s="4">
        <v>1</v>
      </c>
      <c r="C40">
        <v>18.615384615384617</v>
      </c>
      <c r="D40">
        <v>3.5</v>
      </c>
      <c r="E40">
        <v>44.928571428571431</v>
      </c>
      <c r="F40">
        <v>15.615384615384615</v>
      </c>
    </row>
    <row r="41" spans="2:18">
      <c r="B41" s="5">
        <v>2</v>
      </c>
      <c r="C41">
        <v>17.76923076923077</v>
      </c>
      <c r="D41">
        <v>7.3125</v>
      </c>
      <c r="E41">
        <v>31.117647058823529</v>
      </c>
      <c r="F41">
        <v>13.8</v>
      </c>
    </row>
    <row r="42" spans="2:18">
      <c r="B42" s="5">
        <v>3</v>
      </c>
      <c r="C42">
        <v>7.1</v>
      </c>
      <c r="D42">
        <v>3.7142857142857144</v>
      </c>
      <c r="E42">
        <v>20.833333333333332</v>
      </c>
      <c r="F42">
        <v>10.923076923076923</v>
      </c>
    </row>
    <row r="46" spans="2:18">
      <c r="C46" t="s">
        <v>94</v>
      </c>
    </row>
    <row r="47" spans="2:18">
      <c r="C47" t="s">
        <v>99</v>
      </c>
      <c r="D47" t="s">
        <v>100</v>
      </c>
    </row>
    <row r="48" spans="2:18">
      <c r="C48">
        <v>5.8076923076923075</v>
      </c>
      <c r="D48">
        <v>1.2252747252747254</v>
      </c>
    </row>
    <row r="49" spans="3:4">
      <c r="C49">
        <v>18.040723981900452</v>
      </c>
      <c r="D49">
        <v>1.2833333333333332</v>
      </c>
    </row>
    <row r="50" spans="3:4">
      <c r="C50">
        <v>0.8</v>
      </c>
      <c r="D50">
        <v>0.76923076923076927</v>
      </c>
    </row>
  </sheetData>
  <sortState ref="B18:J29">
    <sortCondition ref="B18:B29"/>
    <sortCondition ref="C18:C29"/>
    <sortCondition ref="D18:D29"/>
  </sortState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30" sqref="C30"/>
    </sheetView>
  </sheetViews>
  <sheetFormatPr baseColWidth="10" defaultRowHeight="13" x14ac:dyDescent="0"/>
  <sheetData>
    <row r="1" spans="1:15">
      <c r="A1" t="s">
        <v>179</v>
      </c>
      <c r="B1" s="24" t="s">
        <v>191</v>
      </c>
      <c r="C1" s="24" t="s">
        <v>192</v>
      </c>
      <c r="D1" s="24" t="s">
        <v>180</v>
      </c>
      <c r="E1" s="24" t="s">
        <v>181</v>
      </c>
      <c r="F1" s="24" t="s">
        <v>182</v>
      </c>
      <c r="G1" s="24" t="s">
        <v>183</v>
      </c>
      <c r="H1" s="24" t="s">
        <v>184</v>
      </c>
      <c r="I1" s="24" t="s">
        <v>185</v>
      </c>
      <c r="J1" s="24"/>
      <c r="K1" s="24"/>
      <c r="L1" s="24"/>
      <c r="M1" s="24"/>
      <c r="N1" s="24"/>
    </row>
    <row r="2" spans="1:15">
      <c r="A2" s="5" t="s">
        <v>186</v>
      </c>
      <c r="B2" s="24">
        <v>154.9</v>
      </c>
      <c r="C2" s="24">
        <v>0.8</v>
      </c>
      <c r="D2" s="24">
        <v>0.56666666666666665</v>
      </c>
      <c r="E2" s="24">
        <v>10.4</v>
      </c>
      <c r="F2" s="24">
        <v>1.4</v>
      </c>
      <c r="G2" s="24">
        <v>0.8</v>
      </c>
      <c r="H2" s="24">
        <v>2.6</v>
      </c>
      <c r="I2" s="24">
        <v>0.1</v>
      </c>
      <c r="J2" s="24"/>
      <c r="K2" s="24">
        <v>2011</v>
      </c>
      <c r="L2" s="24"/>
      <c r="M2" s="24"/>
      <c r="N2" s="24"/>
    </row>
    <row r="3" spans="1:15">
      <c r="A3" s="5" t="s">
        <v>187</v>
      </c>
      <c r="B3" s="24">
        <v>271.50704225352115</v>
      </c>
      <c r="C3" s="24">
        <v>0.73333333333333328</v>
      </c>
      <c r="D3" s="24">
        <v>3.6533333333333333</v>
      </c>
      <c r="E3" s="24">
        <v>16.653333333333332</v>
      </c>
      <c r="F3" s="24">
        <v>3.8266666666666667</v>
      </c>
      <c r="G3" s="24">
        <v>1</v>
      </c>
      <c r="H3" s="24">
        <v>2.9866666666666668</v>
      </c>
      <c r="I3" s="24">
        <v>0.33333333333333331</v>
      </c>
      <c r="J3" s="24"/>
      <c r="K3" s="24"/>
      <c r="L3" s="24"/>
      <c r="M3" s="24"/>
      <c r="N3" s="24"/>
    </row>
    <row r="4" spans="1:15">
      <c r="A4" s="5" t="s">
        <v>159</v>
      </c>
      <c r="B4" s="24">
        <v>236.87128712871288</v>
      </c>
      <c r="C4" s="24">
        <v>0.75238095238095237</v>
      </c>
      <c r="D4" s="24">
        <v>2.7714285714285714</v>
      </c>
      <c r="E4" s="24">
        <v>14.866666666666667</v>
      </c>
      <c r="F4" s="24">
        <v>3.1333333333333333</v>
      </c>
      <c r="G4" s="24">
        <v>0.94285714285714284</v>
      </c>
      <c r="H4" s="24">
        <v>2.8761904761904762</v>
      </c>
      <c r="I4" s="24">
        <v>0.26666666666666666</v>
      </c>
      <c r="J4" s="24"/>
      <c r="K4" s="24"/>
      <c r="L4" s="24"/>
      <c r="M4" s="24"/>
      <c r="N4" s="24"/>
    </row>
    <row r="5" spans="1: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>
      <c r="A6" s="5" t="s">
        <v>188</v>
      </c>
      <c r="B6" s="24">
        <v>143.10891680452869</v>
      </c>
      <c r="C6" s="24">
        <v>1.4479474176011817</v>
      </c>
      <c r="D6" s="24">
        <v>1.0726484571581121</v>
      </c>
      <c r="E6" s="24">
        <v>15.690102305110301</v>
      </c>
      <c r="F6" s="24">
        <v>2.7618085029372605</v>
      </c>
      <c r="G6" s="24">
        <v>1.689725543925138</v>
      </c>
      <c r="H6" s="24">
        <v>6.049223375630616</v>
      </c>
      <c r="I6" s="24">
        <v>0.30512857662936466</v>
      </c>
      <c r="J6" s="24"/>
      <c r="K6" s="24"/>
      <c r="L6" s="24"/>
      <c r="M6" s="24"/>
      <c r="N6" s="24"/>
    </row>
    <row r="7" spans="1:15">
      <c r="A7" s="5" t="s">
        <v>189</v>
      </c>
      <c r="B7" s="24">
        <v>290.83043038068161</v>
      </c>
      <c r="C7" s="24">
        <v>1.1663448719655607</v>
      </c>
      <c r="D7" s="24">
        <v>4.0084145727940106</v>
      </c>
      <c r="E7" s="24">
        <v>25.124819931226902</v>
      </c>
      <c r="F7" s="24">
        <v>6.1564585584556628</v>
      </c>
      <c r="G7" s="24">
        <v>1.4142135623730951</v>
      </c>
      <c r="H7" s="24">
        <v>4.4463569458704155</v>
      </c>
      <c r="I7" s="24">
        <v>1.0310494959326943</v>
      </c>
      <c r="J7" s="24"/>
      <c r="K7" s="24"/>
      <c r="L7" s="24"/>
      <c r="M7" s="24"/>
      <c r="N7" s="24"/>
    </row>
    <row r="8" spans="1:15">
      <c r="A8" s="5" t="s">
        <v>190</v>
      </c>
      <c r="B8" s="24">
        <v>260.79573092235756</v>
      </c>
      <c r="C8" s="24">
        <v>1.2463867190723164</v>
      </c>
      <c r="D8" s="24">
        <v>3.7035771244141138</v>
      </c>
      <c r="E8" s="24">
        <v>22.931782893326606</v>
      </c>
      <c r="F8" s="24">
        <v>5.5053586948512585</v>
      </c>
      <c r="G8" s="24">
        <v>1.492471951988555</v>
      </c>
      <c r="H8" s="24">
        <v>4.9296887834661023</v>
      </c>
      <c r="I8" s="24">
        <v>0.89083654145401081</v>
      </c>
      <c r="J8" s="24"/>
      <c r="K8" s="24"/>
      <c r="L8" s="24"/>
      <c r="M8" s="24"/>
      <c r="N8" s="24"/>
    </row>
    <row r="9" spans="1:1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5" ht="15">
      <c r="A11" s="23" t="s">
        <v>37</v>
      </c>
      <c r="B11" s="25" t="s">
        <v>193</v>
      </c>
      <c r="C11" s="25" t="s">
        <v>194</v>
      </c>
      <c r="D11" s="25" t="s">
        <v>195</v>
      </c>
      <c r="E11" s="25" t="s">
        <v>196</v>
      </c>
      <c r="F11" s="25" t="s">
        <v>197</v>
      </c>
      <c r="G11" s="26" t="s">
        <v>198</v>
      </c>
      <c r="H11" s="25" t="s">
        <v>199</v>
      </c>
      <c r="I11" s="25" t="s">
        <v>200</v>
      </c>
      <c r="J11" s="25" t="s">
        <v>201</v>
      </c>
      <c r="K11" s="25" t="s">
        <v>202</v>
      </c>
      <c r="L11" s="25" t="s">
        <v>203</v>
      </c>
      <c r="M11" s="25" t="s">
        <v>204</v>
      </c>
      <c r="N11" s="24"/>
    </row>
    <row r="12" spans="1:15">
      <c r="A12" s="4" t="s">
        <v>205</v>
      </c>
      <c r="B12" s="24">
        <v>7518</v>
      </c>
      <c r="C12" s="24">
        <v>108</v>
      </c>
      <c r="D12" s="24">
        <v>107</v>
      </c>
      <c r="E12" s="24">
        <v>28</v>
      </c>
      <c r="F12" s="24">
        <v>7761</v>
      </c>
      <c r="G12" s="24">
        <v>50</v>
      </c>
      <c r="H12" s="24">
        <v>48</v>
      </c>
      <c r="I12" s="24">
        <v>4</v>
      </c>
      <c r="J12" s="24">
        <v>725</v>
      </c>
      <c r="K12" s="24">
        <v>83</v>
      </c>
      <c r="L12" s="24">
        <v>91</v>
      </c>
      <c r="M12" s="24">
        <v>185</v>
      </c>
      <c r="N12" s="24"/>
      <c r="O12" s="24">
        <v>2010</v>
      </c>
    </row>
    <row r="13" spans="1:15">
      <c r="A13" s="5" t="s">
        <v>206</v>
      </c>
      <c r="B13" s="24">
        <v>5314</v>
      </c>
      <c r="C13" s="24">
        <v>106</v>
      </c>
      <c r="D13" s="24">
        <v>77</v>
      </c>
      <c r="E13" s="24">
        <v>35</v>
      </c>
      <c r="F13" s="24">
        <v>5532</v>
      </c>
      <c r="G13" s="24">
        <v>17</v>
      </c>
      <c r="H13" s="24">
        <v>130</v>
      </c>
      <c r="I13" s="24">
        <v>3</v>
      </c>
      <c r="J13" s="24">
        <v>557</v>
      </c>
      <c r="K13" s="24">
        <v>54</v>
      </c>
      <c r="L13" s="24">
        <v>69</v>
      </c>
      <c r="M13" s="24">
        <v>24</v>
      </c>
      <c r="N13" s="24"/>
    </row>
    <row r="14" spans="1:15">
      <c r="A14" s="5" t="s">
        <v>207</v>
      </c>
      <c r="B14" s="24">
        <v>12832</v>
      </c>
      <c r="C14" s="24">
        <v>214</v>
      </c>
      <c r="D14" s="24">
        <v>184</v>
      </c>
      <c r="E14" s="24">
        <v>63</v>
      </c>
      <c r="F14" s="24">
        <v>13293</v>
      </c>
      <c r="G14" s="24">
        <v>67</v>
      </c>
      <c r="H14" s="24">
        <v>178</v>
      </c>
      <c r="I14" s="24">
        <v>7</v>
      </c>
      <c r="J14" s="24">
        <v>1282</v>
      </c>
      <c r="K14" s="24">
        <v>137</v>
      </c>
      <c r="L14" s="24">
        <v>160</v>
      </c>
      <c r="M14" s="24">
        <v>209</v>
      </c>
      <c r="N14" s="24"/>
    </row>
    <row r="15" spans="1:1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>
      <c r="A16" s="5" t="s">
        <v>186</v>
      </c>
      <c r="B16" s="24">
        <v>358</v>
      </c>
      <c r="C16" s="24">
        <v>5.1428571428571432</v>
      </c>
      <c r="D16" s="24">
        <v>5.0952380952380949</v>
      </c>
      <c r="E16" s="24">
        <v>1.3333333333333333</v>
      </c>
      <c r="F16" s="24">
        <v>369.57142857142856</v>
      </c>
      <c r="G16" s="24">
        <v>2.3809523809523809</v>
      </c>
      <c r="H16" s="24">
        <v>2.2857142857142856</v>
      </c>
      <c r="I16" s="24">
        <v>0.19047619047619047</v>
      </c>
      <c r="J16" s="24">
        <v>34.523809523809526</v>
      </c>
      <c r="K16" s="24">
        <v>3.9523809523809526</v>
      </c>
      <c r="L16" s="24">
        <v>4.333333333333333</v>
      </c>
      <c r="M16" s="24">
        <v>8.8095238095238102</v>
      </c>
      <c r="N16" s="24">
        <v>0</v>
      </c>
    </row>
    <row r="17" spans="1:14">
      <c r="A17" s="5" t="s">
        <v>187</v>
      </c>
      <c r="B17" s="24">
        <v>129.60975609756099</v>
      </c>
      <c r="C17" s="24">
        <v>2.5853658536585367</v>
      </c>
      <c r="D17" s="24">
        <v>1.8780487804878048</v>
      </c>
      <c r="E17" s="24">
        <v>0.85365853658536583</v>
      </c>
      <c r="F17" s="24">
        <v>134.92682926829269</v>
      </c>
      <c r="G17" s="24">
        <v>0.41463414634146339</v>
      </c>
      <c r="H17" s="24">
        <v>3.1707317073170733</v>
      </c>
      <c r="I17" s="24">
        <v>7.3170731707317069E-2</v>
      </c>
      <c r="J17" s="24">
        <v>13.585365853658537</v>
      </c>
      <c r="K17" s="24">
        <v>1.3170731707317074</v>
      </c>
      <c r="L17" s="24">
        <v>1.6829268292682926</v>
      </c>
      <c r="M17" s="24">
        <v>0.58536585365853655</v>
      </c>
      <c r="N17" s="24">
        <v>0.55555555555555558</v>
      </c>
    </row>
    <row r="18" spans="1:14">
      <c r="A18" s="5" t="s">
        <v>159</v>
      </c>
      <c r="B18" s="24">
        <v>206.96774193548387</v>
      </c>
      <c r="C18" s="24">
        <v>3.4516129032258065</v>
      </c>
      <c r="D18" s="24">
        <v>2.967741935483871</v>
      </c>
      <c r="E18" s="24">
        <v>1.0161290322580645</v>
      </c>
      <c r="F18" s="24">
        <v>214.40322580645162</v>
      </c>
      <c r="G18" s="24">
        <v>1.0806451612903225</v>
      </c>
      <c r="H18" s="24">
        <v>2.870967741935484</v>
      </c>
      <c r="I18" s="24">
        <v>0.11290322580645161</v>
      </c>
      <c r="J18" s="24">
        <v>20.677419354838708</v>
      </c>
      <c r="K18" s="24">
        <v>2.2096774193548385</v>
      </c>
      <c r="L18" s="24">
        <v>2.5806451612903225</v>
      </c>
      <c r="M18" s="24">
        <v>3.370967741935484</v>
      </c>
      <c r="N18" s="24">
        <v>0.29411764705882354</v>
      </c>
    </row>
    <row r="19" spans="1:14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">
      <c r="A20" s="23" t="s">
        <v>37</v>
      </c>
      <c r="B20" s="25" t="s">
        <v>193</v>
      </c>
      <c r="C20" s="25" t="s">
        <v>194</v>
      </c>
      <c r="D20" s="25" t="s">
        <v>195</v>
      </c>
      <c r="E20" s="25" t="s">
        <v>196</v>
      </c>
      <c r="F20" s="25" t="s">
        <v>197</v>
      </c>
      <c r="G20" s="26" t="s">
        <v>198</v>
      </c>
      <c r="H20" s="25" t="s">
        <v>199</v>
      </c>
      <c r="I20" s="25" t="s">
        <v>200</v>
      </c>
      <c r="J20" s="25" t="s">
        <v>201</v>
      </c>
      <c r="K20" s="25" t="s">
        <v>202</v>
      </c>
      <c r="L20" s="25" t="s">
        <v>203</v>
      </c>
      <c r="M20" s="25" t="s">
        <v>204</v>
      </c>
      <c r="N20" s="25" t="s">
        <v>208</v>
      </c>
    </row>
    <row r="21" spans="1:14">
      <c r="A21" s="5" t="s">
        <v>188</v>
      </c>
      <c r="B21" s="24">
        <v>237.33668068800489</v>
      </c>
      <c r="C21" s="24">
        <v>4.2928512003762052</v>
      </c>
      <c r="D21" s="24">
        <v>4.0608467331920073</v>
      </c>
      <c r="E21" s="24">
        <v>1.4259499757471625</v>
      </c>
      <c r="F21" s="24">
        <v>242.82474573827344</v>
      </c>
      <c r="G21" s="24">
        <v>2.2243244025139517</v>
      </c>
      <c r="H21" s="24">
        <v>1.927248223318863</v>
      </c>
      <c r="I21" s="24">
        <v>0.51176631571915898</v>
      </c>
      <c r="J21" s="24">
        <v>34.424728100043211</v>
      </c>
      <c r="K21" s="24">
        <v>4.54396512394396</v>
      </c>
      <c r="L21" s="24">
        <v>3.6239941133138358</v>
      </c>
      <c r="M21" s="24">
        <v>5.6711466884488857</v>
      </c>
      <c r="N21" s="24">
        <v>0</v>
      </c>
    </row>
    <row r="22" spans="1:14">
      <c r="A22" s="5" t="s">
        <v>189</v>
      </c>
      <c r="B22" s="24">
        <v>94.557357738248086</v>
      </c>
      <c r="C22" s="24">
        <v>4.0433625224316554</v>
      </c>
      <c r="D22" s="24">
        <v>2.1931156142713899</v>
      </c>
      <c r="E22" s="24">
        <v>1.4240957764447604</v>
      </c>
      <c r="F22" s="24">
        <v>98.225350659568136</v>
      </c>
      <c r="G22" s="24">
        <v>1.8970451991992383</v>
      </c>
      <c r="H22" s="24">
        <v>3.3234202188738506</v>
      </c>
      <c r="I22" s="24">
        <v>0.26365165488187481</v>
      </c>
      <c r="J22" s="24">
        <v>10.047327031992383</v>
      </c>
      <c r="K22" s="24">
        <v>2.2851589046524086</v>
      </c>
      <c r="L22" s="24">
        <v>1.9803916833576622</v>
      </c>
      <c r="M22" s="24">
        <v>1.0240998426935131</v>
      </c>
      <c r="N22" s="24">
        <v>0.88191710368819687</v>
      </c>
    </row>
    <row r="26" spans="1:14">
      <c r="A26" t="s">
        <v>209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pane ySplit="1" topLeftCell="A17" activePane="bottomLeft" state="frozen"/>
      <selection pane="bottomLeft" activeCell="L16" sqref="L16"/>
    </sheetView>
  </sheetViews>
  <sheetFormatPr baseColWidth="10" defaultRowHeight="13" x14ac:dyDescent="0"/>
  <sheetData>
    <row r="1" spans="1:13">
      <c r="A1" s="22" t="s">
        <v>210</v>
      </c>
      <c r="B1" s="22" t="s">
        <v>229</v>
      </c>
      <c r="C1" s="22" t="s">
        <v>37</v>
      </c>
      <c r="D1" t="s">
        <v>211</v>
      </c>
      <c r="E1" t="s">
        <v>212</v>
      </c>
      <c r="F1" t="s">
        <v>213</v>
      </c>
      <c r="G1" t="s">
        <v>214</v>
      </c>
      <c r="H1" t="s">
        <v>215</v>
      </c>
      <c r="I1" t="s">
        <v>216</v>
      </c>
      <c r="J1" t="s">
        <v>217</v>
      </c>
      <c r="K1" t="s">
        <v>218</v>
      </c>
      <c r="L1" t="s">
        <v>219</v>
      </c>
      <c r="M1" t="s">
        <v>220</v>
      </c>
    </row>
    <row r="2" spans="1:13" ht="14">
      <c r="A2" s="27" t="s">
        <v>226</v>
      </c>
      <c r="B2" s="27" t="s">
        <v>225</v>
      </c>
      <c r="C2" s="27" t="s">
        <v>221</v>
      </c>
      <c r="D2" s="24">
        <v>12.384485666104553</v>
      </c>
      <c r="E2" s="24">
        <v>5.1079258010118043</v>
      </c>
      <c r="F2" s="24">
        <v>6.2141652613827993</v>
      </c>
      <c r="G2" s="24">
        <v>1.0286677908937605</v>
      </c>
      <c r="H2" s="24">
        <v>2.4924114671163573</v>
      </c>
      <c r="I2" s="24">
        <v>1.4131534569983137</v>
      </c>
    </row>
    <row r="3" spans="1:13" ht="14">
      <c r="A3" s="27" t="s">
        <v>228</v>
      </c>
      <c r="B3" s="27" t="s">
        <v>225</v>
      </c>
      <c r="C3" s="27" t="s">
        <v>222</v>
      </c>
      <c r="D3" s="24">
        <v>44.977611940298509</v>
      </c>
      <c r="E3" s="24">
        <v>8.2388059701492544</v>
      </c>
      <c r="F3" s="24">
        <v>6.5</v>
      </c>
      <c r="G3" s="24">
        <v>1.9104477611940298</v>
      </c>
      <c r="H3" s="24">
        <v>7.7537313432835822</v>
      </c>
      <c r="I3" s="24">
        <v>2.8992537313432836</v>
      </c>
    </row>
    <row r="4" spans="1:13" ht="14">
      <c r="A4" s="27" t="s">
        <v>223</v>
      </c>
      <c r="B4" s="27" t="s">
        <v>225</v>
      </c>
      <c r="C4" s="27" t="s">
        <v>221</v>
      </c>
      <c r="D4" s="24">
        <v>24.635066258919469</v>
      </c>
      <c r="E4" s="24">
        <v>14.746177370030582</v>
      </c>
      <c r="F4" s="24">
        <v>16.560652395514779</v>
      </c>
      <c r="G4" s="24">
        <v>9.0591233435270127</v>
      </c>
      <c r="H4" s="24">
        <v>5.8715596330275233</v>
      </c>
      <c r="I4" s="24">
        <v>9.5698267074413863</v>
      </c>
    </row>
    <row r="5" spans="1:13" ht="14">
      <c r="A5" s="27" t="s">
        <v>227</v>
      </c>
      <c r="B5" s="27" t="s">
        <v>225</v>
      </c>
      <c r="C5" s="27" t="s">
        <v>222</v>
      </c>
      <c r="D5" s="24">
        <v>89.818823529411759</v>
      </c>
      <c r="E5" s="24">
        <v>10.039999999999999</v>
      </c>
      <c r="F5" s="24">
        <v>8.8329411764705874</v>
      </c>
      <c r="G5" s="24">
        <v>12.72</v>
      </c>
      <c r="H5" s="24">
        <v>6.2164705882352944</v>
      </c>
      <c r="I5" s="24">
        <v>14.16235294117647</v>
      </c>
    </row>
    <row r="6" spans="1:13" ht="14">
      <c r="A6" s="27" t="s">
        <v>226</v>
      </c>
      <c r="B6" s="27" t="s">
        <v>224</v>
      </c>
      <c r="C6" s="27" t="s">
        <v>221</v>
      </c>
      <c r="D6" s="24">
        <v>30.62585733130166</v>
      </c>
      <c r="E6" s="24">
        <v>8.199692309316136</v>
      </c>
      <c r="F6" s="24">
        <v>12.422040746339695</v>
      </c>
      <c r="G6" s="24">
        <v>3.8071129746765706</v>
      </c>
      <c r="H6" s="24">
        <v>22.225662967477987</v>
      </c>
      <c r="I6" s="24">
        <v>6.7460921374340126</v>
      </c>
    </row>
    <row r="7" spans="1:13" ht="14">
      <c r="A7" s="27" t="s">
        <v>228</v>
      </c>
      <c r="B7" s="27" t="s">
        <v>224</v>
      </c>
      <c r="C7" s="27" t="s">
        <v>222</v>
      </c>
      <c r="D7" s="24">
        <v>111.68692642539106</v>
      </c>
      <c r="E7" s="24">
        <v>11.715528991161079</v>
      </c>
      <c r="F7" s="24">
        <v>12.380817589915319</v>
      </c>
      <c r="G7" s="24">
        <v>7.0333211067936023</v>
      </c>
      <c r="H7" s="24">
        <v>44.55059600053022</v>
      </c>
      <c r="I7" s="24">
        <v>8.2553534669460547</v>
      </c>
    </row>
    <row r="8" spans="1:13" ht="14">
      <c r="A8" s="27" t="s">
        <v>223</v>
      </c>
      <c r="B8" s="27" t="s">
        <v>224</v>
      </c>
      <c r="C8" s="27" t="s">
        <v>221</v>
      </c>
      <c r="D8" s="24">
        <v>73.075857663009202</v>
      </c>
      <c r="E8" s="24">
        <v>62.86173520695823</v>
      </c>
      <c r="F8" s="24">
        <v>36.456930714542693</v>
      </c>
      <c r="G8" s="24">
        <v>28.35101716575139</v>
      </c>
      <c r="H8" s="24">
        <v>108.06789162616363</v>
      </c>
      <c r="I8" s="24">
        <v>70.975638727136797</v>
      </c>
    </row>
    <row r="9" spans="1:13" ht="14">
      <c r="A9" s="27" t="s">
        <v>227</v>
      </c>
      <c r="B9" s="27" t="s">
        <v>224</v>
      </c>
      <c r="C9" s="27" t="s">
        <v>222</v>
      </c>
      <c r="D9" s="24">
        <v>218.22785959048136</v>
      </c>
      <c r="E9" s="24">
        <v>25.539292701602236</v>
      </c>
      <c r="F9" s="24">
        <v>19.327071810609983</v>
      </c>
      <c r="G9" s="24">
        <v>27.938091937927247</v>
      </c>
      <c r="H9" s="24">
        <v>34.149507742034984</v>
      </c>
      <c r="I9" s="24">
        <v>41.846693407814094</v>
      </c>
    </row>
    <row r="10" spans="1:13" ht="14">
      <c r="A10" s="27" t="s">
        <v>226</v>
      </c>
      <c r="B10" s="27" t="s">
        <v>145</v>
      </c>
      <c r="C10" s="27" t="s">
        <v>221</v>
      </c>
      <c r="D10">
        <v>7344</v>
      </c>
      <c r="E10">
        <v>3029</v>
      </c>
      <c r="F10">
        <v>3685</v>
      </c>
      <c r="G10">
        <v>610</v>
      </c>
      <c r="H10">
        <v>1478</v>
      </c>
      <c r="I10">
        <v>838</v>
      </c>
    </row>
    <row r="11" spans="1:13" ht="14">
      <c r="A11" s="27" t="s">
        <v>228</v>
      </c>
      <c r="B11" s="27" t="s">
        <v>145</v>
      </c>
      <c r="C11" s="27" t="s">
        <v>222</v>
      </c>
      <c r="D11">
        <v>12054</v>
      </c>
      <c r="E11">
        <v>2208</v>
      </c>
      <c r="F11">
        <v>1742</v>
      </c>
      <c r="G11">
        <v>512</v>
      </c>
      <c r="H11">
        <v>2078</v>
      </c>
      <c r="I11">
        <v>777</v>
      </c>
    </row>
    <row r="12" spans="1:13" ht="14">
      <c r="A12" s="27" t="s">
        <v>223</v>
      </c>
      <c r="B12" s="27" t="s">
        <v>145</v>
      </c>
      <c r="C12" s="27" t="s">
        <v>221</v>
      </c>
      <c r="D12">
        <v>24167</v>
      </c>
      <c r="E12">
        <v>14466</v>
      </c>
      <c r="F12">
        <v>16246</v>
      </c>
      <c r="G12">
        <v>8887</v>
      </c>
      <c r="H12">
        <v>5760</v>
      </c>
      <c r="I12">
        <v>9388</v>
      </c>
    </row>
    <row r="13" spans="1:13" ht="14">
      <c r="A13" s="27" t="s">
        <v>227</v>
      </c>
      <c r="B13" s="27" t="s">
        <v>145</v>
      </c>
      <c r="C13" s="27" t="s">
        <v>222</v>
      </c>
      <c r="D13">
        <v>38173</v>
      </c>
      <c r="E13">
        <v>4267</v>
      </c>
      <c r="F13">
        <v>3754</v>
      </c>
      <c r="G13">
        <v>5406</v>
      </c>
      <c r="H13">
        <v>2642</v>
      </c>
      <c r="I13">
        <v>6019</v>
      </c>
    </row>
  </sheetData>
  <sortState ref="A2:N13">
    <sortCondition ref="B2:B13"/>
    <sortCondition ref="A2:A13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8"/>
  <sheetViews>
    <sheetView topLeftCell="K23" workbookViewId="0">
      <selection activeCell="Q51" sqref="Q51"/>
    </sheetView>
  </sheetViews>
  <sheetFormatPr baseColWidth="10" defaultColWidth="8.7109375" defaultRowHeight="13" x14ac:dyDescent="0"/>
  <sheetData>
    <row r="3" spans="2:20">
      <c r="B3" t="s">
        <v>98</v>
      </c>
      <c r="C3" t="s">
        <v>37</v>
      </c>
      <c r="D3" t="s">
        <v>101</v>
      </c>
      <c r="E3" t="s">
        <v>75</v>
      </c>
      <c r="F3" t="s">
        <v>108</v>
      </c>
      <c r="G3" t="s">
        <v>104</v>
      </c>
      <c r="H3" t="s">
        <v>109</v>
      </c>
      <c r="I3" t="s">
        <v>107</v>
      </c>
      <c r="L3" t="s">
        <v>102</v>
      </c>
      <c r="M3" t="s">
        <v>110</v>
      </c>
      <c r="N3" t="s">
        <v>111</v>
      </c>
      <c r="O3" t="s">
        <v>103</v>
      </c>
      <c r="P3" t="s">
        <v>105</v>
      </c>
      <c r="Q3" t="s">
        <v>106</v>
      </c>
      <c r="S3" t="s">
        <v>101</v>
      </c>
      <c r="T3" t="s">
        <v>102</v>
      </c>
    </row>
    <row r="4" spans="2:20">
      <c r="B4" s="4">
        <v>1</v>
      </c>
      <c r="C4" t="s">
        <v>99</v>
      </c>
      <c r="D4">
        <v>63.543956043956044</v>
      </c>
      <c r="E4">
        <v>9.2417582417582409</v>
      </c>
      <c r="F4">
        <v>5.8076923076923075</v>
      </c>
      <c r="G4">
        <v>10.489010989010989</v>
      </c>
      <c r="H4">
        <v>1.6593406593406594</v>
      </c>
      <c r="I4">
        <v>3.2252747252747254</v>
      </c>
      <c r="J4" s="5">
        <v>1</v>
      </c>
      <c r="K4" t="s">
        <v>100</v>
      </c>
      <c r="L4">
        <v>19.115384615384613</v>
      </c>
      <c r="M4">
        <v>2.9230769230769229</v>
      </c>
      <c r="N4">
        <v>1.2252747252747254</v>
      </c>
      <c r="O4">
        <v>31.818681318681321</v>
      </c>
      <c r="P4">
        <v>6.7692307692307692</v>
      </c>
      <c r="Q4">
        <v>3.1208791208791209</v>
      </c>
      <c r="S4">
        <v>63.543956043956044</v>
      </c>
      <c r="T4">
        <v>19.115384615384613</v>
      </c>
    </row>
    <row r="5" spans="2:20">
      <c r="B5" s="5">
        <v>2</v>
      </c>
      <c r="C5" t="s">
        <v>99</v>
      </c>
      <c r="D5">
        <v>48.886877828054295</v>
      </c>
      <c r="E5">
        <v>3.1900452488687785</v>
      </c>
      <c r="F5">
        <v>18.040723981900452</v>
      </c>
      <c r="G5">
        <v>7.0723981900452486</v>
      </c>
      <c r="H5">
        <v>1.2895927601809956</v>
      </c>
      <c r="I5">
        <v>2.8371040723981897</v>
      </c>
      <c r="J5" s="5">
        <v>2</v>
      </c>
      <c r="K5" t="s">
        <v>100</v>
      </c>
      <c r="L5">
        <v>21.112500000000001</v>
      </c>
      <c r="M5">
        <v>0.13333333333333333</v>
      </c>
      <c r="N5">
        <v>1.2833333333333332</v>
      </c>
      <c r="O5">
        <v>38.5625</v>
      </c>
      <c r="P5">
        <v>9.8375000000000004</v>
      </c>
      <c r="Q5">
        <v>2.5291666666666668</v>
      </c>
      <c r="S5">
        <v>48.886877828054295</v>
      </c>
      <c r="T5">
        <v>21.112500000000001</v>
      </c>
    </row>
    <row r="6" spans="2:20">
      <c r="B6" s="5">
        <v>3</v>
      </c>
      <c r="C6" t="s">
        <v>99</v>
      </c>
      <c r="D6">
        <v>27.93333333333333</v>
      </c>
      <c r="E6">
        <v>2.7166666666666663</v>
      </c>
      <c r="F6">
        <v>0.8</v>
      </c>
      <c r="G6">
        <v>9.9166666666666679</v>
      </c>
      <c r="H6">
        <v>2.5499999999999998</v>
      </c>
      <c r="I6">
        <v>1.7</v>
      </c>
      <c r="J6" s="5">
        <v>3</v>
      </c>
      <c r="K6" t="s">
        <v>100</v>
      </c>
      <c r="L6">
        <v>14.637362637362639</v>
      </c>
      <c r="M6">
        <v>1.4505494505494505</v>
      </c>
      <c r="N6">
        <v>0.76923076923076927</v>
      </c>
      <c r="O6">
        <v>26.532967032967033</v>
      </c>
      <c r="P6">
        <v>13.945054945054945</v>
      </c>
      <c r="Q6">
        <v>2.1373626373626373</v>
      </c>
      <c r="S6">
        <v>27.93333333333333</v>
      </c>
      <c r="T6">
        <v>14.637362637362639</v>
      </c>
    </row>
    <row r="9" spans="2:20">
      <c r="B9" t="s">
        <v>98</v>
      </c>
      <c r="C9" t="s">
        <v>37</v>
      </c>
      <c r="D9" t="s">
        <v>101</v>
      </c>
      <c r="E9" t="s">
        <v>75</v>
      </c>
      <c r="F9" t="s">
        <v>94</v>
      </c>
      <c r="G9" t="s">
        <v>104</v>
      </c>
      <c r="H9" t="s">
        <v>96</v>
      </c>
      <c r="I9" t="s">
        <v>107</v>
      </c>
      <c r="J9" t="s">
        <v>102</v>
      </c>
      <c r="K9" t="s">
        <v>110</v>
      </c>
      <c r="L9" t="s">
        <v>111</v>
      </c>
      <c r="M9" t="s">
        <v>103</v>
      </c>
      <c r="N9" t="s">
        <v>105</v>
      </c>
      <c r="O9" t="s">
        <v>106</v>
      </c>
    </row>
    <row r="10" spans="2:20">
      <c r="B10" s="4">
        <v>1</v>
      </c>
      <c r="C10" t="s">
        <v>99</v>
      </c>
      <c r="D10">
        <f t="shared" ref="D10:I10" si="0">+D4/(+D4+D5+D6)</f>
        <v>0.45270781930402049</v>
      </c>
      <c r="E10">
        <f t="shared" si="0"/>
        <v>0.61007865122990779</v>
      </c>
      <c r="F10">
        <f t="shared" si="0"/>
        <v>0.23562131698272537</v>
      </c>
      <c r="G10">
        <f t="shared" si="0"/>
        <v>0.38172290694232341</v>
      </c>
      <c r="H10">
        <f t="shared" si="0"/>
        <v>0.30175681950428185</v>
      </c>
      <c r="I10">
        <f t="shared" si="0"/>
        <v>0.41550081609539991</v>
      </c>
      <c r="J10">
        <f t="shared" ref="J10:O10" si="1">+L4/(+L4+L5+L6)</f>
        <v>0.34840605980186218</v>
      </c>
      <c r="K10">
        <f t="shared" si="1"/>
        <v>0.64856957087126132</v>
      </c>
      <c r="L10">
        <f t="shared" si="1"/>
        <v>0.37380566575403701</v>
      </c>
      <c r="M10">
        <f t="shared" si="1"/>
        <v>0.32831822659400317</v>
      </c>
      <c r="N10">
        <f t="shared" si="1"/>
        <v>0.22156579757842251</v>
      </c>
      <c r="O10">
        <f t="shared" si="1"/>
        <v>0.40075965592055368</v>
      </c>
    </row>
    <row r="11" spans="2:20">
      <c r="B11" s="5">
        <v>2</v>
      </c>
      <c r="C11" t="s">
        <v>99</v>
      </c>
      <c r="D11">
        <f t="shared" ref="D11:I11" si="2">+D5/(+D5+D6+D4)</f>
        <v>0.34828602485516097</v>
      </c>
      <c r="E11">
        <f t="shared" si="2"/>
        <v>0.21058530767430897</v>
      </c>
      <c r="F11">
        <f t="shared" si="2"/>
        <v>0.73192223670442236</v>
      </c>
      <c r="G11">
        <f t="shared" si="2"/>
        <v>0.25738331278192833</v>
      </c>
      <c r="H11">
        <f t="shared" si="2"/>
        <v>0.23451688933036319</v>
      </c>
      <c r="I11">
        <f t="shared" si="2"/>
        <v>0.36549415409213548</v>
      </c>
      <c r="J11">
        <f t="shared" ref="J11:O11" si="3">+L5/(+L5+L6+L4)</f>
        <v>0.38480643134152359</v>
      </c>
      <c r="K11">
        <f t="shared" si="3"/>
        <v>2.9583875162548765E-2</v>
      </c>
      <c r="L11">
        <f t="shared" si="3"/>
        <v>0.39151813153042408</v>
      </c>
      <c r="M11">
        <f t="shared" si="3"/>
        <v>0.39790371845478961</v>
      </c>
      <c r="N11">
        <f t="shared" si="3"/>
        <v>0.32199427202057396</v>
      </c>
      <c r="O11">
        <f t="shared" si="3"/>
        <v>0.3247764247958278</v>
      </c>
    </row>
    <row r="12" spans="2:20">
      <c r="B12" s="5">
        <v>3</v>
      </c>
      <c r="C12" t="s">
        <v>99</v>
      </c>
      <c r="D12">
        <f t="shared" ref="D12:I12" si="4">+D6/(+D6+D5+D4)</f>
        <v>0.19900615584081852</v>
      </c>
      <c r="E12">
        <f t="shared" si="4"/>
        <v>0.17933604109578324</v>
      </c>
      <c r="F12">
        <f t="shared" si="4"/>
        <v>3.2456446312852244E-2</v>
      </c>
      <c r="G12">
        <f t="shared" si="4"/>
        <v>0.36089378027574825</v>
      </c>
      <c r="H12">
        <f t="shared" si="4"/>
        <v>0.46372629116535496</v>
      </c>
      <c r="I12">
        <f t="shared" si="4"/>
        <v>0.21900502981246461</v>
      </c>
      <c r="J12">
        <f t="shared" ref="J12:O12" si="5">+L6/(+L6+L5+L4)</f>
        <v>0.26678750885661423</v>
      </c>
      <c r="K12">
        <f t="shared" si="5"/>
        <v>0.32184655396618983</v>
      </c>
      <c r="L12">
        <f t="shared" si="5"/>
        <v>0.23467620271553893</v>
      </c>
      <c r="M12">
        <f t="shared" si="5"/>
        <v>0.27377805495120722</v>
      </c>
      <c r="N12">
        <f t="shared" si="5"/>
        <v>0.4564399304010035</v>
      </c>
      <c r="O12">
        <f t="shared" si="5"/>
        <v>0.27446391928361863</v>
      </c>
    </row>
    <row r="13" spans="2:20">
      <c r="D13">
        <f>SUM(D10:D12)</f>
        <v>1</v>
      </c>
      <c r="E13">
        <f t="shared" ref="E13:O13" si="6">SUM(E10:E12)</f>
        <v>1</v>
      </c>
      <c r="F13">
        <f t="shared" si="6"/>
        <v>1</v>
      </c>
      <c r="G13">
        <f t="shared" si="6"/>
        <v>1</v>
      </c>
      <c r="H13">
        <f t="shared" si="6"/>
        <v>1</v>
      </c>
      <c r="I13">
        <f t="shared" si="6"/>
        <v>1</v>
      </c>
      <c r="J13">
        <f t="shared" si="6"/>
        <v>1</v>
      </c>
      <c r="K13">
        <f t="shared" si="6"/>
        <v>1</v>
      </c>
      <c r="L13">
        <f t="shared" si="6"/>
        <v>1</v>
      </c>
      <c r="M13">
        <f t="shared" si="6"/>
        <v>1</v>
      </c>
      <c r="N13">
        <f t="shared" si="6"/>
        <v>1</v>
      </c>
      <c r="O13">
        <f t="shared" si="6"/>
        <v>1.0000000000000002</v>
      </c>
    </row>
    <row r="32" spans="14:17">
      <c r="N32" t="s">
        <v>104</v>
      </c>
      <c r="O32" t="s">
        <v>103</v>
      </c>
      <c r="P32" t="s">
        <v>104</v>
      </c>
      <c r="Q32" t="s">
        <v>103</v>
      </c>
    </row>
    <row r="33" spans="14:29">
      <c r="N33">
        <v>0.38172290694232341</v>
      </c>
      <c r="O33">
        <v>0.32831822659400317</v>
      </c>
      <c r="P33">
        <v>10.489010989010989</v>
      </c>
      <c r="Q33">
        <v>31.818681318681321</v>
      </c>
    </row>
    <row r="34" spans="14:29">
      <c r="N34">
        <v>0.25738331278192833</v>
      </c>
      <c r="O34">
        <v>0.39790371845478961</v>
      </c>
      <c r="P34">
        <v>7.0723981900452486</v>
      </c>
      <c r="Q34">
        <v>38.5625</v>
      </c>
    </row>
    <row r="35" spans="14:29">
      <c r="N35">
        <v>0.36089378027574825</v>
      </c>
      <c r="O35">
        <v>0.27377805495120722</v>
      </c>
      <c r="P35">
        <v>9.9166666666666679</v>
      </c>
      <c r="Q35">
        <v>26.532967032967033</v>
      </c>
    </row>
    <row r="37" spans="14:29">
      <c r="N37" t="s">
        <v>109</v>
      </c>
      <c r="O37" t="s">
        <v>105</v>
      </c>
      <c r="V37" t="s">
        <v>172</v>
      </c>
      <c r="W37" t="s">
        <v>173</v>
      </c>
      <c r="X37" t="s">
        <v>174</v>
      </c>
      <c r="Y37" t="s">
        <v>175</v>
      </c>
      <c r="Z37" t="s">
        <v>176</v>
      </c>
      <c r="AA37" t="s">
        <v>177</v>
      </c>
      <c r="AB37" t="s">
        <v>178</v>
      </c>
    </row>
    <row r="38" spans="14:29">
      <c r="N38">
        <v>1.6593406593406594</v>
      </c>
      <c r="O38">
        <v>6.7692307692307692</v>
      </c>
      <c r="S38" s="5"/>
      <c r="U38">
        <v>1</v>
      </c>
      <c r="V38">
        <v>18</v>
      </c>
      <c r="W38">
        <v>21</v>
      </c>
      <c r="X38">
        <v>11</v>
      </c>
      <c r="Y38">
        <v>8</v>
      </c>
      <c r="Z38">
        <v>52</v>
      </c>
      <c r="AA38">
        <v>44</v>
      </c>
      <c r="AB38" s="24">
        <f>+(+Z38+AA38)/(+V38+W38+X38+Y38+Z38+AA38)</f>
        <v>0.62337662337662336</v>
      </c>
    </row>
    <row r="39" spans="14:29">
      <c r="N39">
        <v>1.2895927601809956</v>
      </c>
      <c r="O39">
        <v>9.8375000000000004</v>
      </c>
      <c r="S39" s="5"/>
      <c r="U39">
        <v>2</v>
      </c>
      <c r="V39">
        <v>12</v>
      </c>
      <c r="W39">
        <v>53</v>
      </c>
      <c r="X39">
        <v>16</v>
      </c>
      <c r="Y39">
        <v>6</v>
      </c>
      <c r="Z39">
        <v>60</v>
      </c>
      <c r="AA39">
        <v>37</v>
      </c>
      <c r="AB39" s="24">
        <f t="shared" ref="AB39:AB48" si="7">+(+Z39+AA39)/(+V39+W39+X39+Y39+Z39+AA39)</f>
        <v>0.52717391304347827</v>
      </c>
    </row>
    <row r="40" spans="14:29">
      <c r="N40">
        <v>2.5499999999999998</v>
      </c>
      <c r="O40">
        <v>13.945054945054945</v>
      </c>
      <c r="S40" s="5"/>
      <c r="U40">
        <v>3</v>
      </c>
      <c r="V40">
        <v>9</v>
      </c>
      <c r="W40">
        <v>17</v>
      </c>
      <c r="X40">
        <v>18</v>
      </c>
      <c r="Y40">
        <v>4</v>
      </c>
      <c r="Z40">
        <v>27</v>
      </c>
      <c r="AA40">
        <v>13</v>
      </c>
      <c r="AB40" s="24">
        <f t="shared" si="7"/>
        <v>0.45454545454545453</v>
      </c>
    </row>
    <row r="41" spans="14:29">
      <c r="AB41" s="24"/>
    </row>
    <row r="42" spans="14:29">
      <c r="U42" s="5" t="s">
        <v>237</v>
      </c>
      <c r="V42" s="24">
        <v>1.5</v>
      </c>
      <c r="W42" s="24">
        <v>1.75</v>
      </c>
      <c r="X42" s="24">
        <v>0.91666666666666663</v>
      </c>
      <c r="Y42" s="24">
        <v>0.66666666666666663</v>
      </c>
      <c r="Z42" s="24">
        <v>4.333333333333333</v>
      </c>
      <c r="AA42" s="24">
        <v>3.6666666666666665</v>
      </c>
      <c r="AB42" s="24">
        <f t="shared" si="7"/>
        <v>0.62337662337662336</v>
      </c>
    </row>
    <row r="43" spans="14:29">
      <c r="U43" s="5" t="s">
        <v>238</v>
      </c>
      <c r="V43" s="24">
        <v>0.92307692307692313</v>
      </c>
      <c r="W43" s="24">
        <v>4.0769230769230766</v>
      </c>
      <c r="X43" s="24">
        <v>1.2307692307692308</v>
      </c>
      <c r="Y43" s="24">
        <v>0.46153846153846156</v>
      </c>
      <c r="Z43" s="24">
        <v>4.615384615384615</v>
      </c>
      <c r="AA43" s="24">
        <v>2.8461538461538463</v>
      </c>
      <c r="AB43" s="24">
        <f t="shared" si="7"/>
        <v>0.52717391304347827</v>
      </c>
    </row>
    <row r="44" spans="14:29">
      <c r="U44" s="5" t="s">
        <v>239</v>
      </c>
      <c r="V44" s="24">
        <v>0.9</v>
      </c>
      <c r="W44" s="24">
        <v>1.7</v>
      </c>
      <c r="X44" s="24">
        <v>1.8</v>
      </c>
      <c r="Y44" s="24">
        <v>0.4</v>
      </c>
      <c r="Z44" s="24">
        <v>2.7</v>
      </c>
      <c r="AA44" s="24">
        <v>1.3</v>
      </c>
      <c r="AB44" s="24">
        <f t="shared" si="7"/>
        <v>0.45454545454545453</v>
      </c>
    </row>
    <row r="45" spans="14:29">
      <c r="AB45" s="24"/>
    </row>
    <row r="46" spans="14:29">
      <c r="U46" s="5" t="s">
        <v>234</v>
      </c>
      <c r="V46" s="24">
        <v>2.2360679774997898</v>
      </c>
      <c r="W46" s="24">
        <v>2.3403573930647275</v>
      </c>
      <c r="X46" s="24">
        <v>1.164500152881315</v>
      </c>
      <c r="Y46" s="24">
        <v>0.77849894416152299</v>
      </c>
      <c r="Z46" s="24">
        <v>3.60134654951408</v>
      </c>
      <c r="AA46" s="24">
        <v>3.2286595398465945</v>
      </c>
      <c r="AB46" s="24">
        <v>0.26462845108191435</v>
      </c>
      <c r="AC46" s="24">
        <f>+AB42+AB46</f>
        <v>0.88800507445853771</v>
      </c>
    </row>
    <row r="47" spans="14:29">
      <c r="U47" s="5" t="s">
        <v>235</v>
      </c>
      <c r="V47" s="24">
        <v>0.75955452531275003</v>
      </c>
      <c r="W47" s="24">
        <v>5.3457387774678136</v>
      </c>
      <c r="X47" s="24">
        <v>1.1657505560686465</v>
      </c>
      <c r="Y47" s="24">
        <v>0.77625002580618474</v>
      </c>
      <c r="Z47" s="24">
        <v>2.9308264345988815</v>
      </c>
      <c r="AA47" s="24">
        <v>2.1152680620571416</v>
      </c>
      <c r="AB47" s="24">
        <v>0.25195426696110085</v>
      </c>
      <c r="AC47" s="24">
        <f>+AB43+AB47</f>
        <v>0.77912818000457906</v>
      </c>
    </row>
    <row r="48" spans="14:29">
      <c r="U48" s="5" t="s">
        <v>236</v>
      </c>
      <c r="V48" s="24">
        <v>1.5951314818673865</v>
      </c>
      <c r="W48" s="24">
        <v>1.3374935098492586</v>
      </c>
      <c r="X48" s="24">
        <v>1.6193277068654826</v>
      </c>
      <c r="Y48" s="24">
        <v>0.69920589878010109</v>
      </c>
      <c r="Z48" s="24">
        <v>4.4234225060089685</v>
      </c>
      <c r="AA48" s="24">
        <v>1.5670212364724212</v>
      </c>
      <c r="AB48" s="24">
        <v>0.22543216601116664</v>
      </c>
      <c r="AC48" s="24">
        <f>+AB40+AB48</f>
        <v>0.67997762055662114</v>
      </c>
    </row>
  </sheetData>
  <phoneticPr fontId="5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49"/>
  <sheetViews>
    <sheetView topLeftCell="G256" workbookViewId="0">
      <selection activeCell="N236" sqref="N236"/>
    </sheetView>
  </sheetViews>
  <sheetFormatPr baseColWidth="10" defaultColWidth="8.7109375" defaultRowHeight="13" x14ac:dyDescent="0"/>
  <cols>
    <col min="1" max="4" width="8.7109375" customWidth="1"/>
    <col min="5" max="5" width="10" customWidth="1"/>
    <col min="6" max="11" width="8.7109375" customWidth="1"/>
    <col min="12" max="12" width="9.7109375" customWidth="1"/>
    <col min="13" max="13" width="8.7109375" customWidth="1"/>
    <col min="14" max="14" width="9.7109375" customWidth="1"/>
    <col min="15" max="19" width="8.7109375" customWidth="1"/>
    <col min="20" max="20" width="10" customWidth="1"/>
  </cols>
  <sheetData>
    <row r="3" spans="2:25">
      <c r="B3" s="2"/>
      <c r="O3" s="12"/>
      <c r="P3" s="12"/>
      <c r="Q3" s="12"/>
      <c r="R3" s="12"/>
      <c r="S3" s="12"/>
      <c r="T3" s="13"/>
      <c r="U3" s="12"/>
    </row>
    <row r="4" spans="2:25">
      <c r="B4" s="16" t="s">
        <v>129</v>
      </c>
      <c r="C4" s="15"/>
      <c r="D4" s="10" t="s">
        <v>131</v>
      </c>
      <c r="F4" s="10" t="s">
        <v>130</v>
      </c>
      <c r="H4" s="10" t="s">
        <v>94</v>
      </c>
      <c r="J4" s="10" t="s">
        <v>81</v>
      </c>
      <c r="L4" s="10" t="s">
        <v>138</v>
      </c>
      <c r="P4" s="10" t="s">
        <v>95</v>
      </c>
      <c r="Q4" s="10"/>
      <c r="R4" s="13" t="s">
        <v>133</v>
      </c>
      <c r="S4" s="10"/>
      <c r="T4" s="10" t="s">
        <v>143</v>
      </c>
      <c r="U4" s="10"/>
      <c r="V4" s="10" t="s">
        <v>134</v>
      </c>
      <c r="W4" s="10"/>
      <c r="X4" t="s">
        <v>144</v>
      </c>
    </row>
    <row r="5" spans="2:25">
      <c r="B5" s="16" t="s">
        <v>125</v>
      </c>
      <c r="C5" s="10" t="s">
        <v>126</v>
      </c>
      <c r="D5" s="10" t="s">
        <v>125</v>
      </c>
      <c r="E5" s="10" t="s">
        <v>126</v>
      </c>
      <c r="F5" s="10" t="s">
        <v>125</v>
      </c>
      <c r="G5" s="10" t="s">
        <v>126</v>
      </c>
      <c r="H5" s="10" t="s">
        <v>125</v>
      </c>
      <c r="I5" s="10" t="s">
        <v>126</v>
      </c>
      <c r="J5" s="10" t="s">
        <v>125</v>
      </c>
      <c r="K5" s="10" t="s">
        <v>126</v>
      </c>
      <c r="L5" s="10" t="s">
        <v>125</v>
      </c>
      <c r="M5" s="10" t="s">
        <v>126</v>
      </c>
      <c r="P5" s="10" t="s">
        <v>125</v>
      </c>
      <c r="Q5" s="10" t="s">
        <v>126</v>
      </c>
      <c r="R5" s="10" t="s">
        <v>125</v>
      </c>
      <c r="S5" s="10" t="s">
        <v>126</v>
      </c>
      <c r="T5" s="10" t="s">
        <v>125</v>
      </c>
      <c r="U5" s="10" t="s">
        <v>126</v>
      </c>
      <c r="V5" s="10" t="s">
        <v>125</v>
      </c>
      <c r="W5" s="10" t="s">
        <v>126</v>
      </c>
      <c r="X5" s="10" t="s">
        <v>125</v>
      </c>
      <c r="Y5" s="10" t="s">
        <v>126</v>
      </c>
    </row>
    <row r="6" spans="2:25">
      <c r="B6">
        <v>13</v>
      </c>
      <c r="C6">
        <v>14</v>
      </c>
      <c r="D6" s="6">
        <v>0</v>
      </c>
      <c r="E6">
        <v>0</v>
      </c>
      <c r="F6" s="6">
        <v>0</v>
      </c>
      <c r="G6">
        <v>0</v>
      </c>
      <c r="H6">
        <v>0</v>
      </c>
      <c r="I6">
        <v>0</v>
      </c>
      <c r="J6" s="6">
        <v>0</v>
      </c>
      <c r="K6">
        <v>0</v>
      </c>
      <c r="L6">
        <v>0</v>
      </c>
      <c r="M6">
        <v>0</v>
      </c>
    </row>
    <row r="7" spans="2:25">
      <c r="B7">
        <v>15</v>
      </c>
      <c r="C7">
        <v>8</v>
      </c>
      <c r="D7" s="6">
        <v>0</v>
      </c>
      <c r="E7">
        <v>1</v>
      </c>
      <c r="F7" s="6">
        <v>0</v>
      </c>
      <c r="G7">
        <v>0</v>
      </c>
      <c r="H7">
        <v>0</v>
      </c>
      <c r="I7">
        <v>0</v>
      </c>
      <c r="J7" s="6">
        <v>0</v>
      </c>
      <c r="K7">
        <v>0</v>
      </c>
      <c r="L7">
        <v>0</v>
      </c>
      <c r="M7">
        <v>0</v>
      </c>
      <c r="P7" s="11"/>
    </row>
    <row r="8" spans="2:25">
      <c r="B8">
        <v>11</v>
      </c>
      <c r="C8">
        <v>3</v>
      </c>
      <c r="D8" s="6">
        <v>0</v>
      </c>
      <c r="E8" s="6">
        <v>0</v>
      </c>
      <c r="F8" s="6">
        <v>0</v>
      </c>
      <c r="G8" s="6">
        <v>0</v>
      </c>
      <c r="H8">
        <v>6</v>
      </c>
      <c r="I8">
        <v>3</v>
      </c>
      <c r="J8" s="6">
        <v>0</v>
      </c>
      <c r="K8" s="6">
        <v>0</v>
      </c>
      <c r="L8">
        <v>0</v>
      </c>
      <c r="M8">
        <v>0</v>
      </c>
      <c r="P8" s="11"/>
    </row>
    <row r="9" spans="2:25">
      <c r="B9">
        <v>8</v>
      </c>
      <c r="C9">
        <v>17</v>
      </c>
      <c r="D9" s="6">
        <v>0</v>
      </c>
      <c r="E9" s="6">
        <v>2</v>
      </c>
      <c r="F9" s="6">
        <v>0</v>
      </c>
      <c r="G9" s="6">
        <v>0</v>
      </c>
      <c r="H9">
        <v>0</v>
      </c>
      <c r="I9">
        <v>2</v>
      </c>
      <c r="J9" s="6">
        <v>0</v>
      </c>
      <c r="K9" s="6">
        <v>0</v>
      </c>
      <c r="L9">
        <v>0</v>
      </c>
      <c r="M9">
        <v>0</v>
      </c>
    </row>
    <row r="10" spans="2:25">
      <c r="B10">
        <v>18</v>
      </c>
      <c r="C10">
        <v>6</v>
      </c>
      <c r="D10" s="6">
        <v>1</v>
      </c>
      <c r="E10" s="6">
        <v>0</v>
      </c>
      <c r="F10" s="6">
        <v>0</v>
      </c>
      <c r="G10" s="6">
        <v>0</v>
      </c>
      <c r="H10">
        <v>0</v>
      </c>
      <c r="I10">
        <v>2</v>
      </c>
      <c r="J10" s="6">
        <v>0</v>
      </c>
      <c r="K10" s="6">
        <v>0</v>
      </c>
      <c r="L10">
        <v>0</v>
      </c>
      <c r="M10">
        <v>0</v>
      </c>
      <c r="P10" s="11"/>
    </row>
    <row r="11" spans="2:25">
      <c r="B11">
        <v>12</v>
      </c>
      <c r="C11">
        <v>0</v>
      </c>
      <c r="D11" s="6">
        <v>0</v>
      </c>
      <c r="E11" s="6">
        <v>4</v>
      </c>
      <c r="F11" s="6">
        <v>0</v>
      </c>
      <c r="G11" s="6">
        <v>0</v>
      </c>
      <c r="H11">
        <v>0</v>
      </c>
      <c r="I11">
        <v>0</v>
      </c>
      <c r="J11" s="6">
        <v>0</v>
      </c>
      <c r="K11" s="6">
        <v>0</v>
      </c>
      <c r="L11">
        <v>0</v>
      </c>
      <c r="M11">
        <v>0</v>
      </c>
      <c r="P11" s="11"/>
    </row>
    <row r="12" spans="2:25">
      <c r="B12">
        <v>0</v>
      </c>
      <c r="C12">
        <v>12</v>
      </c>
      <c r="D12">
        <v>0</v>
      </c>
      <c r="E12" s="6">
        <v>2</v>
      </c>
      <c r="F12">
        <v>0</v>
      </c>
      <c r="G12" s="6">
        <v>0</v>
      </c>
      <c r="H12">
        <v>0</v>
      </c>
      <c r="I12">
        <v>0</v>
      </c>
      <c r="J12">
        <v>0</v>
      </c>
      <c r="K12" s="6">
        <v>0</v>
      </c>
      <c r="L12">
        <v>0</v>
      </c>
      <c r="M12">
        <v>0</v>
      </c>
    </row>
    <row r="13" spans="2:25">
      <c r="B13">
        <v>26</v>
      </c>
      <c r="C13">
        <v>16</v>
      </c>
      <c r="D13">
        <v>0</v>
      </c>
      <c r="E13" s="6">
        <v>5</v>
      </c>
      <c r="F13">
        <v>0</v>
      </c>
      <c r="G13" s="6">
        <v>0</v>
      </c>
      <c r="H13">
        <v>0</v>
      </c>
      <c r="I13">
        <v>0</v>
      </c>
      <c r="J13">
        <v>0</v>
      </c>
      <c r="K13" s="6">
        <v>0</v>
      </c>
      <c r="L13">
        <v>0</v>
      </c>
      <c r="M13">
        <v>0</v>
      </c>
    </row>
    <row r="14" spans="2:25">
      <c r="B14">
        <v>14</v>
      </c>
      <c r="C14">
        <v>0</v>
      </c>
      <c r="D14">
        <v>1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2:25">
      <c r="B15">
        <v>55</v>
      </c>
      <c r="C15">
        <v>0</v>
      </c>
      <c r="D15">
        <v>3</v>
      </c>
      <c r="E15">
        <v>0</v>
      </c>
      <c r="F15">
        <v>32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2:25">
      <c r="B16">
        <v>29</v>
      </c>
      <c r="C16">
        <v>3</v>
      </c>
      <c r="D16">
        <v>3</v>
      </c>
      <c r="E16">
        <v>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2:13">
      <c r="B17">
        <v>120</v>
      </c>
      <c r="C17">
        <v>13</v>
      </c>
      <c r="D17">
        <v>3</v>
      </c>
      <c r="E17">
        <v>1</v>
      </c>
      <c r="F17">
        <v>3</v>
      </c>
      <c r="G17">
        <v>1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</row>
    <row r="18" spans="2:13">
      <c r="B18">
        <v>123</v>
      </c>
      <c r="C18">
        <v>15</v>
      </c>
      <c r="D18">
        <v>0</v>
      </c>
      <c r="E18">
        <v>0</v>
      </c>
      <c r="F18">
        <v>10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</row>
    <row r="19" spans="2:13">
      <c r="B19">
        <v>81</v>
      </c>
      <c r="C19">
        <v>1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2:13">
      <c r="B20">
        <v>39</v>
      </c>
      <c r="C20">
        <v>3</v>
      </c>
      <c r="D20">
        <v>1</v>
      </c>
      <c r="E20">
        <v>2</v>
      </c>
      <c r="F20">
        <v>4</v>
      </c>
      <c r="G20">
        <v>1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</row>
    <row r="21" spans="2:13">
      <c r="B21">
        <v>15</v>
      </c>
      <c r="C21">
        <v>0</v>
      </c>
      <c r="D21">
        <v>0</v>
      </c>
      <c r="E21">
        <v>5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2:13">
      <c r="B22">
        <v>9</v>
      </c>
      <c r="C22">
        <v>24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2:13">
      <c r="B23">
        <v>100</v>
      </c>
      <c r="C23">
        <v>47</v>
      </c>
      <c r="D23">
        <v>1</v>
      </c>
      <c r="E23">
        <v>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2:13">
      <c r="B24">
        <v>38</v>
      </c>
      <c r="C24">
        <v>15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2:13">
      <c r="B25">
        <v>17</v>
      </c>
      <c r="C25">
        <v>1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2:13">
      <c r="B26">
        <v>20</v>
      </c>
      <c r="C26">
        <v>2</v>
      </c>
      <c r="D26">
        <v>1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2:13">
      <c r="B27">
        <v>9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2:13">
      <c r="B28">
        <v>59</v>
      </c>
      <c r="C28">
        <v>33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>
        <v>5</v>
      </c>
      <c r="C29">
        <v>17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2:13">
      <c r="B30">
        <v>10</v>
      </c>
      <c r="C30">
        <v>7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2:13">
      <c r="B31">
        <v>5</v>
      </c>
      <c r="C31">
        <v>0</v>
      </c>
      <c r="D31">
        <v>1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2:13">
      <c r="B32">
        <v>5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2:13"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2:13">
      <c r="B34">
        <v>3</v>
      </c>
      <c r="C34">
        <v>12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2:13">
      <c r="B35">
        <v>16</v>
      </c>
      <c r="C35">
        <v>2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2:13">
      <c r="B36">
        <v>2</v>
      </c>
      <c r="C36">
        <v>8</v>
      </c>
      <c r="D36">
        <v>0</v>
      </c>
      <c r="E36">
        <v>3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2:13">
      <c r="B37">
        <v>109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2:13">
      <c r="B38">
        <v>6</v>
      </c>
      <c r="C38">
        <v>2</v>
      </c>
      <c r="D38">
        <v>0</v>
      </c>
      <c r="E38">
        <v>0</v>
      </c>
      <c r="F38">
        <v>2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2:13">
      <c r="B39">
        <v>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2:13">
      <c r="B40">
        <v>0</v>
      </c>
      <c r="C40">
        <v>33</v>
      </c>
      <c r="D40">
        <v>0</v>
      </c>
      <c r="E40">
        <v>2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2:13">
      <c r="B41">
        <v>4</v>
      </c>
      <c r="C41">
        <v>11</v>
      </c>
      <c r="D41">
        <v>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2:13">
      <c r="B42">
        <v>6</v>
      </c>
      <c r="C42">
        <v>6</v>
      </c>
      <c r="D42">
        <v>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2:13">
      <c r="B43">
        <v>361</v>
      </c>
      <c r="C43">
        <v>0</v>
      </c>
      <c r="D43">
        <v>3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2:13">
      <c r="B44">
        <v>20</v>
      </c>
      <c r="C44">
        <v>0</v>
      </c>
      <c r="D44">
        <v>4</v>
      </c>
      <c r="E44">
        <v>1</v>
      </c>
      <c r="F44">
        <v>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2:13">
      <c r="B45">
        <v>14</v>
      </c>
      <c r="C45">
        <v>2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</row>
    <row r="46" spans="2:13">
      <c r="B46">
        <v>8</v>
      </c>
      <c r="C46">
        <v>5</v>
      </c>
      <c r="D46">
        <v>0</v>
      </c>
      <c r="E46">
        <v>2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2:13">
      <c r="B47">
        <v>36</v>
      </c>
      <c r="C47">
        <v>14</v>
      </c>
      <c r="D47">
        <v>2</v>
      </c>
      <c r="E47">
        <v>4</v>
      </c>
      <c r="F47">
        <v>2</v>
      </c>
      <c r="G47">
        <v>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2:13">
      <c r="B48">
        <v>16</v>
      </c>
      <c r="C48">
        <v>10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2:13">
      <c r="B49">
        <v>13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2:13">
      <c r="B50">
        <v>0</v>
      </c>
      <c r="C50">
        <v>0</v>
      </c>
      <c r="D50">
        <v>2</v>
      </c>
      <c r="E50">
        <v>0</v>
      </c>
      <c r="F50">
        <v>4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</row>
    <row r="51" spans="2:13">
      <c r="B51">
        <v>47</v>
      </c>
      <c r="C51">
        <v>4</v>
      </c>
      <c r="D51">
        <v>12</v>
      </c>
      <c r="E51">
        <v>1</v>
      </c>
      <c r="F51">
        <v>215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2:13">
      <c r="B52">
        <v>11</v>
      </c>
      <c r="C52">
        <v>3</v>
      </c>
      <c r="D52">
        <v>0</v>
      </c>
      <c r="E52">
        <v>2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2:13">
      <c r="B53">
        <v>8</v>
      </c>
      <c r="C53">
        <v>16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2:13">
      <c r="B54">
        <v>12</v>
      </c>
      <c r="C54">
        <v>25</v>
      </c>
      <c r="D54">
        <v>1</v>
      </c>
      <c r="E54">
        <v>1</v>
      </c>
      <c r="F54">
        <v>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2:13">
      <c r="B55">
        <v>7</v>
      </c>
      <c r="C55">
        <v>0</v>
      </c>
      <c r="D55">
        <v>0</v>
      </c>
      <c r="E55">
        <v>1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2:13">
      <c r="B56">
        <v>293</v>
      </c>
      <c r="C56">
        <v>1</v>
      </c>
      <c r="D56">
        <v>1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2:13">
      <c r="B57">
        <v>31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2:13">
      <c r="B58">
        <v>20</v>
      </c>
      <c r="C58">
        <v>6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2:13">
      <c r="B59">
        <v>6</v>
      </c>
      <c r="C59">
        <v>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2:13">
      <c r="B60">
        <v>14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2:13">
      <c r="B61">
        <v>265</v>
      </c>
      <c r="C61">
        <v>1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2:13">
      <c r="B62">
        <v>50</v>
      </c>
      <c r="C62">
        <v>0</v>
      </c>
      <c r="D62">
        <v>2</v>
      </c>
      <c r="E62">
        <v>0</v>
      </c>
      <c r="F62">
        <v>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2:13">
      <c r="B63">
        <v>6</v>
      </c>
      <c r="C63">
        <v>26</v>
      </c>
      <c r="D63">
        <v>0</v>
      </c>
      <c r="E63">
        <v>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2:13">
      <c r="B64">
        <v>35</v>
      </c>
      <c r="C64">
        <v>3</v>
      </c>
      <c r="D64">
        <v>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2:13">
      <c r="B65">
        <v>51</v>
      </c>
      <c r="C65">
        <v>11</v>
      </c>
      <c r="D65">
        <v>6</v>
      </c>
      <c r="E65">
        <v>4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2:13">
      <c r="B66">
        <v>65</v>
      </c>
      <c r="C66">
        <v>19</v>
      </c>
      <c r="D66">
        <v>15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2:13">
      <c r="B67">
        <v>44</v>
      </c>
      <c r="C67">
        <v>4</v>
      </c>
      <c r="D67">
        <v>1</v>
      </c>
      <c r="E67">
        <v>0</v>
      </c>
      <c r="F67">
        <v>0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2:13">
      <c r="B68">
        <v>85</v>
      </c>
      <c r="C68">
        <v>11</v>
      </c>
      <c r="D68">
        <v>1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2:13">
      <c r="B69">
        <v>21</v>
      </c>
      <c r="C69">
        <v>2</v>
      </c>
      <c r="D69">
        <v>1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2:13">
      <c r="B70">
        <v>33</v>
      </c>
      <c r="C70">
        <v>10</v>
      </c>
      <c r="D70">
        <v>1</v>
      </c>
      <c r="E70">
        <v>2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2:13">
      <c r="B71">
        <v>9</v>
      </c>
      <c r="C71">
        <v>4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2:13">
      <c r="B72">
        <v>42</v>
      </c>
      <c r="C72">
        <v>2</v>
      </c>
      <c r="D72">
        <v>0</v>
      </c>
      <c r="E72">
        <v>3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2:13">
      <c r="B73">
        <v>28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2:13">
      <c r="B74">
        <v>334</v>
      </c>
      <c r="C74">
        <v>28</v>
      </c>
      <c r="D74">
        <v>6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2:13">
      <c r="B75">
        <v>22</v>
      </c>
      <c r="C75">
        <v>33</v>
      </c>
      <c r="D75">
        <v>1</v>
      </c>
      <c r="E75">
        <v>2</v>
      </c>
      <c r="F75">
        <v>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2:13">
      <c r="B76">
        <v>1</v>
      </c>
      <c r="C76">
        <v>10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2:13">
      <c r="B77">
        <v>8</v>
      </c>
      <c r="C77">
        <v>16</v>
      </c>
      <c r="D77">
        <v>0</v>
      </c>
      <c r="E77">
        <v>3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2:13">
      <c r="B78">
        <v>45</v>
      </c>
      <c r="C78">
        <v>2</v>
      </c>
      <c r="D78">
        <v>1</v>
      </c>
      <c r="E78">
        <v>0</v>
      </c>
      <c r="F78">
        <v>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2:13">
      <c r="B79">
        <v>5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</row>
    <row r="80" spans="2:13">
      <c r="B80">
        <v>3</v>
      </c>
      <c r="C80">
        <v>1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2:13">
      <c r="B81">
        <v>131</v>
      </c>
      <c r="C81">
        <v>4</v>
      </c>
      <c r="D81">
        <v>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2:13">
      <c r="B82">
        <v>10</v>
      </c>
      <c r="C82">
        <v>1</v>
      </c>
      <c r="D82">
        <v>2</v>
      </c>
      <c r="E82">
        <v>0</v>
      </c>
      <c r="F82">
        <v>0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2:13">
      <c r="B83">
        <v>12</v>
      </c>
      <c r="C83">
        <v>1</v>
      </c>
      <c r="D83">
        <v>1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2:13">
      <c r="B84">
        <v>10</v>
      </c>
      <c r="C84">
        <v>11</v>
      </c>
      <c r="D84">
        <v>0</v>
      </c>
      <c r="E84" s="6">
        <v>0</v>
      </c>
      <c r="F84">
        <v>0</v>
      </c>
      <c r="G84" s="6">
        <v>0</v>
      </c>
      <c r="H84">
        <v>0</v>
      </c>
      <c r="I84">
        <v>4</v>
      </c>
      <c r="J84">
        <v>0</v>
      </c>
      <c r="K84">
        <v>1</v>
      </c>
      <c r="L84">
        <v>0</v>
      </c>
      <c r="M84">
        <v>0</v>
      </c>
    </row>
    <row r="85" spans="2:13">
      <c r="B85">
        <v>14</v>
      </c>
      <c r="C85">
        <v>11</v>
      </c>
      <c r="D85">
        <v>0</v>
      </c>
      <c r="E85" s="6">
        <v>1</v>
      </c>
      <c r="F85">
        <v>0</v>
      </c>
      <c r="G85" s="6">
        <v>0</v>
      </c>
      <c r="H85">
        <v>0</v>
      </c>
      <c r="I85">
        <v>7</v>
      </c>
      <c r="J85">
        <v>0</v>
      </c>
      <c r="K85" s="6">
        <v>0</v>
      </c>
      <c r="L85">
        <v>0</v>
      </c>
      <c r="M85">
        <v>0</v>
      </c>
    </row>
    <row r="86" spans="2:13">
      <c r="B86">
        <v>1</v>
      </c>
      <c r="C86">
        <v>26</v>
      </c>
      <c r="D86">
        <v>0</v>
      </c>
      <c r="E86" s="6">
        <v>7</v>
      </c>
      <c r="F86">
        <v>0</v>
      </c>
      <c r="G86" s="6">
        <v>0</v>
      </c>
      <c r="H86">
        <v>0</v>
      </c>
      <c r="I86">
        <v>0</v>
      </c>
      <c r="J86">
        <v>0</v>
      </c>
      <c r="K86" s="6">
        <v>0</v>
      </c>
      <c r="L86">
        <v>0</v>
      </c>
      <c r="M86">
        <v>0</v>
      </c>
    </row>
    <row r="87" spans="2:13">
      <c r="B87">
        <v>4</v>
      </c>
      <c r="C87">
        <v>11</v>
      </c>
      <c r="D87">
        <v>5</v>
      </c>
      <c r="E87">
        <v>7</v>
      </c>
      <c r="F87">
        <v>0</v>
      </c>
      <c r="G87">
        <v>0</v>
      </c>
      <c r="H87">
        <v>0</v>
      </c>
      <c r="I87">
        <v>0</v>
      </c>
      <c r="J87">
        <v>0</v>
      </c>
      <c r="K87" s="6">
        <v>0</v>
      </c>
      <c r="L87">
        <v>0</v>
      </c>
      <c r="M87">
        <v>0</v>
      </c>
    </row>
    <row r="88" spans="2:13">
      <c r="B88">
        <v>7</v>
      </c>
      <c r="C88">
        <v>26</v>
      </c>
      <c r="D88" s="6">
        <v>0</v>
      </c>
      <c r="E88">
        <v>7</v>
      </c>
      <c r="F88" s="6">
        <v>0</v>
      </c>
      <c r="G88">
        <v>1</v>
      </c>
      <c r="H88">
        <v>0</v>
      </c>
      <c r="I88">
        <v>0</v>
      </c>
      <c r="J88" s="6">
        <v>0</v>
      </c>
      <c r="K88">
        <v>0</v>
      </c>
      <c r="L88">
        <v>0</v>
      </c>
      <c r="M88">
        <v>0</v>
      </c>
    </row>
    <row r="89" spans="2:13">
      <c r="B89">
        <v>9</v>
      </c>
      <c r="C89">
        <v>11</v>
      </c>
      <c r="D89" s="6">
        <v>1</v>
      </c>
      <c r="E89">
        <v>0</v>
      </c>
      <c r="F89" s="6">
        <v>0</v>
      </c>
      <c r="G89">
        <v>0</v>
      </c>
      <c r="H89">
        <v>0</v>
      </c>
      <c r="I89">
        <v>0</v>
      </c>
      <c r="J89" s="6">
        <v>0</v>
      </c>
      <c r="K89">
        <v>0</v>
      </c>
      <c r="L89">
        <v>0</v>
      </c>
      <c r="M89">
        <v>0</v>
      </c>
    </row>
    <row r="90" spans="2:13">
      <c r="B90">
        <v>10</v>
      </c>
      <c r="C90">
        <v>7</v>
      </c>
      <c r="D90" s="6">
        <v>0</v>
      </c>
      <c r="E90">
        <v>1</v>
      </c>
      <c r="F90" s="6">
        <v>0</v>
      </c>
      <c r="G90">
        <v>0</v>
      </c>
      <c r="H90">
        <v>0</v>
      </c>
      <c r="I90">
        <v>0</v>
      </c>
      <c r="J90" s="6">
        <v>0</v>
      </c>
      <c r="K90">
        <v>0</v>
      </c>
      <c r="L90">
        <v>0</v>
      </c>
      <c r="M90">
        <v>0</v>
      </c>
    </row>
    <row r="91" spans="2:13">
      <c r="B91">
        <v>20</v>
      </c>
      <c r="C91">
        <v>0</v>
      </c>
      <c r="D91">
        <v>14</v>
      </c>
      <c r="E91">
        <v>0</v>
      </c>
      <c r="F91">
        <v>0</v>
      </c>
      <c r="G91">
        <v>4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2:13">
      <c r="B92">
        <v>7</v>
      </c>
      <c r="C92">
        <v>2</v>
      </c>
      <c r="D92" s="6">
        <v>0</v>
      </c>
      <c r="E92">
        <v>1</v>
      </c>
      <c r="F92" s="6">
        <v>0</v>
      </c>
      <c r="G92">
        <v>7</v>
      </c>
      <c r="H92">
        <v>0</v>
      </c>
      <c r="I92">
        <v>0</v>
      </c>
      <c r="J92" s="6">
        <v>0</v>
      </c>
      <c r="K92">
        <v>0</v>
      </c>
      <c r="L92">
        <v>0</v>
      </c>
      <c r="M92">
        <v>0</v>
      </c>
    </row>
    <row r="93" spans="2:13">
      <c r="B93">
        <v>4</v>
      </c>
      <c r="C93">
        <v>3</v>
      </c>
      <c r="D93">
        <v>0</v>
      </c>
      <c r="E93">
        <v>2</v>
      </c>
      <c r="F93">
        <v>0</v>
      </c>
      <c r="G93">
        <v>9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2:13">
      <c r="B94">
        <v>10</v>
      </c>
      <c r="C94">
        <v>10</v>
      </c>
      <c r="D94">
        <v>0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2:13">
      <c r="B95">
        <v>16</v>
      </c>
      <c r="C95">
        <v>22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2:13">
      <c r="B96">
        <v>185</v>
      </c>
      <c r="C96">
        <v>10</v>
      </c>
      <c r="D96">
        <v>1</v>
      </c>
      <c r="E96" s="6">
        <v>1</v>
      </c>
      <c r="F96">
        <v>4</v>
      </c>
      <c r="G96" s="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</row>
    <row r="97" spans="2:13">
      <c r="B97">
        <v>4</v>
      </c>
      <c r="C97">
        <v>4</v>
      </c>
      <c r="D97">
        <v>1</v>
      </c>
      <c r="E97" s="6">
        <v>2</v>
      </c>
      <c r="F97">
        <v>0</v>
      </c>
      <c r="G97" s="6">
        <v>0</v>
      </c>
      <c r="H97">
        <v>0</v>
      </c>
      <c r="I97">
        <v>0</v>
      </c>
      <c r="J97">
        <v>0</v>
      </c>
      <c r="K97" s="6">
        <v>0</v>
      </c>
      <c r="L97">
        <v>0</v>
      </c>
      <c r="M97">
        <v>0</v>
      </c>
    </row>
    <row r="98" spans="2:13">
      <c r="B98">
        <v>3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 s="6">
        <v>0</v>
      </c>
      <c r="L98">
        <v>0</v>
      </c>
      <c r="M98">
        <v>0</v>
      </c>
    </row>
    <row r="99" spans="2:13">
      <c r="B99">
        <v>4</v>
      </c>
      <c r="C99">
        <v>28</v>
      </c>
      <c r="D99">
        <v>1</v>
      </c>
      <c r="E99">
        <v>3</v>
      </c>
      <c r="F99">
        <v>1</v>
      </c>
      <c r="G99">
        <v>3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</row>
    <row r="100" spans="2:13">
      <c r="B100">
        <v>53</v>
      </c>
      <c r="C100">
        <v>21</v>
      </c>
      <c r="D100">
        <v>1</v>
      </c>
      <c r="E100">
        <v>1</v>
      </c>
      <c r="F100">
        <v>1</v>
      </c>
      <c r="G100">
        <v>5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2:13">
      <c r="B101">
        <v>1</v>
      </c>
      <c r="C101">
        <v>6</v>
      </c>
      <c r="D101">
        <v>0</v>
      </c>
      <c r="E101">
        <v>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2:13">
      <c r="B102">
        <v>33</v>
      </c>
      <c r="C102">
        <v>0</v>
      </c>
      <c r="D102">
        <v>1</v>
      </c>
      <c r="E102">
        <v>2</v>
      </c>
      <c r="F102">
        <v>6</v>
      </c>
      <c r="G102">
        <v>0</v>
      </c>
      <c r="H102">
        <v>0</v>
      </c>
      <c r="I102" s="6">
        <v>5</v>
      </c>
      <c r="J102">
        <v>0</v>
      </c>
      <c r="K102">
        <v>0</v>
      </c>
      <c r="L102">
        <v>0</v>
      </c>
      <c r="M102" s="6">
        <v>0</v>
      </c>
    </row>
    <row r="103" spans="2:13">
      <c r="B103">
        <v>1</v>
      </c>
      <c r="C103">
        <v>19</v>
      </c>
      <c r="D103">
        <v>0</v>
      </c>
      <c r="E103">
        <v>3</v>
      </c>
      <c r="F103">
        <v>0</v>
      </c>
      <c r="G103">
        <v>0</v>
      </c>
      <c r="H103">
        <v>0</v>
      </c>
      <c r="I103" s="6">
        <v>0</v>
      </c>
      <c r="J103">
        <v>0</v>
      </c>
      <c r="L103">
        <v>0</v>
      </c>
      <c r="M103" s="6">
        <v>0</v>
      </c>
    </row>
    <row r="104" spans="2:13">
      <c r="B104">
        <v>8</v>
      </c>
      <c r="C104">
        <v>38</v>
      </c>
      <c r="D104">
        <v>0</v>
      </c>
      <c r="E104">
        <v>0</v>
      </c>
      <c r="F104">
        <v>0</v>
      </c>
      <c r="G104" s="6">
        <v>1</v>
      </c>
      <c r="H104">
        <v>0</v>
      </c>
      <c r="I104" s="6">
        <v>0</v>
      </c>
      <c r="J104">
        <v>0</v>
      </c>
      <c r="K104">
        <v>0</v>
      </c>
      <c r="L104">
        <v>0</v>
      </c>
      <c r="M104" s="6">
        <v>0</v>
      </c>
    </row>
    <row r="105" spans="2:13">
      <c r="B105">
        <v>176</v>
      </c>
      <c r="C105">
        <v>0</v>
      </c>
      <c r="D105">
        <v>5</v>
      </c>
      <c r="E105">
        <v>0</v>
      </c>
      <c r="F105">
        <v>15</v>
      </c>
      <c r="G105">
        <v>0</v>
      </c>
      <c r="H105">
        <v>0</v>
      </c>
      <c r="I105" s="6">
        <v>0</v>
      </c>
      <c r="J105">
        <v>1</v>
      </c>
      <c r="K105">
        <v>0</v>
      </c>
      <c r="L105">
        <v>0</v>
      </c>
      <c r="M105" s="6">
        <v>0</v>
      </c>
    </row>
    <row r="106" spans="2:13">
      <c r="B106">
        <v>6</v>
      </c>
      <c r="C106">
        <v>23</v>
      </c>
      <c r="D106">
        <v>2</v>
      </c>
      <c r="E106">
        <v>4</v>
      </c>
      <c r="F106">
        <v>0</v>
      </c>
      <c r="G106">
        <v>3</v>
      </c>
      <c r="H106">
        <v>0</v>
      </c>
      <c r="I106" s="6">
        <v>0</v>
      </c>
      <c r="J106">
        <v>0</v>
      </c>
      <c r="K106">
        <v>0</v>
      </c>
      <c r="L106">
        <v>0</v>
      </c>
      <c r="M106" s="6">
        <v>0</v>
      </c>
    </row>
    <row r="107" spans="2:13">
      <c r="B107">
        <v>2</v>
      </c>
      <c r="C107">
        <v>24</v>
      </c>
      <c r="D107">
        <v>0</v>
      </c>
      <c r="E107">
        <v>1</v>
      </c>
      <c r="F107">
        <v>1</v>
      </c>
      <c r="G107">
        <v>4</v>
      </c>
      <c r="H107">
        <v>0</v>
      </c>
      <c r="I107" s="6">
        <v>0</v>
      </c>
      <c r="J107">
        <v>0</v>
      </c>
      <c r="K107">
        <v>3</v>
      </c>
      <c r="L107">
        <v>0</v>
      </c>
      <c r="M107" s="6">
        <v>0</v>
      </c>
    </row>
    <row r="108" spans="2:13">
      <c r="B108">
        <v>4</v>
      </c>
      <c r="C108">
        <v>26</v>
      </c>
      <c r="D108" s="6">
        <v>1</v>
      </c>
      <c r="E108" s="6">
        <v>2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>
        <v>1</v>
      </c>
      <c r="L108">
        <v>0</v>
      </c>
      <c r="M108" s="6">
        <v>0</v>
      </c>
    </row>
    <row r="109" spans="2:13">
      <c r="B109">
        <v>4</v>
      </c>
      <c r="C109">
        <v>5</v>
      </c>
      <c r="D109">
        <v>0</v>
      </c>
      <c r="E109" s="6">
        <v>2</v>
      </c>
      <c r="F109">
        <v>0</v>
      </c>
      <c r="G109" s="6">
        <v>0</v>
      </c>
      <c r="H109" s="6">
        <v>0</v>
      </c>
      <c r="I109" s="6">
        <v>0</v>
      </c>
      <c r="J109">
        <v>0</v>
      </c>
      <c r="K109" s="6">
        <v>0</v>
      </c>
      <c r="L109" s="6">
        <v>0</v>
      </c>
      <c r="M109" s="6">
        <v>0</v>
      </c>
    </row>
    <row r="110" spans="2:13">
      <c r="B110">
        <v>31</v>
      </c>
      <c r="C110">
        <v>1</v>
      </c>
      <c r="D110">
        <v>0</v>
      </c>
      <c r="E110" s="6">
        <v>0</v>
      </c>
      <c r="F110">
        <v>0</v>
      </c>
      <c r="G110" s="6">
        <v>0</v>
      </c>
      <c r="H110" s="6">
        <v>0</v>
      </c>
      <c r="I110" s="6">
        <v>0</v>
      </c>
      <c r="J110">
        <v>0</v>
      </c>
      <c r="K110" s="6">
        <v>0</v>
      </c>
      <c r="L110" s="6">
        <v>0</v>
      </c>
      <c r="M110" s="6">
        <v>0</v>
      </c>
    </row>
    <row r="111" spans="2:13">
      <c r="B111">
        <v>25</v>
      </c>
      <c r="C111">
        <v>16</v>
      </c>
      <c r="D111">
        <v>3</v>
      </c>
      <c r="E111" s="6">
        <v>0</v>
      </c>
      <c r="F111">
        <v>0</v>
      </c>
      <c r="G111" s="6">
        <v>0</v>
      </c>
      <c r="H111" s="6">
        <v>0</v>
      </c>
      <c r="I111" s="6">
        <v>0</v>
      </c>
      <c r="J111">
        <v>0</v>
      </c>
      <c r="K111" s="6">
        <v>0</v>
      </c>
      <c r="L111" s="6">
        <v>0</v>
      </c>
      <c r="M111" s="6">
        <v>0</v>
      </c>
    </row>
    <row r="112" spans="2:13">
      <c r="B112">
        <v>30</v>
      </c>
      <c r="C112">
        <v>30</v>
      </c>
      <c r="D112">
        <v>0</v>
      </c>
      <c r="E112" s="6">
        <v>0</v>
      </c>
      <c r="F112">
        <v>0</v>
      </c>
      <c r="G112" s="6">
        <v>0</v>
      </c>
      <c r="H112" s="6">
        <v>0</v>
      </c>
      <c r="I112">
        <v>0</v>
      </c>
      <c r="J112">
        <v>1</v>
      </c>
      <c r="K112" s="6">
        <v>0</v>
      </c>
      <c r="L112" s="6">
        <v>0</v>
      </c>
      <c r="M112">
        <v>0</v>
      </c>
    </row>
    <row r="113" spans="2:16">
      <c r="B113">
        <v>22</v>
      </c>
      <c r="C113">
        <v>20</v>
      </c>
      <c r="D113">
        <v>0</v>
      </c>
      <c r="E113" s="6">
        <v>0</v>
      </c>
      <c r="F113">
        <v>0</v>
      </c>
      <c r="G113" s="6">
        <v>0</v>
      </c>
      <c r="H113" s="6">
        <v>0</v>
      </c>
      <c r="I113">
        <v>0</v>
      </c>
      <c r="J113">
        <v>0</v>
      </c>
      <c r="K113" s="6">
        <v>0</v>
      </c>
      <c r="L113" s="6">
        <v>0</v>
      </c>
      <c r="M113">
        <v>0</v>
      </c>
    </row>
    <row r="114" spans="2:16">
      <c r="B114">
        <v>7</v>
      </c>
      <c r="C114">
        <v>12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>
        <v>0</v>
      </c>
      <c r="J114" s="6">
        <v>0</v>
      </c>
      <c r="K114" s="6">
        <v>0</v>
      </c>
      <c r="L114" s="6">
        <v>0</v>
      </c>
      <c r="M114">
        <v>0</v>
      </c>
    </row>
    <row r="115" spans="2:16">
      <c r="B115">
        <v>59</v>
      </c>
      <c r="C115">
        <v>9</v>
      </c>
      <c r="D115">
        <v>0</v>
      </c>
      <c r="E115" s="6">
        <v>2</v>
      </c>
      <c r="F115">
        <v>2</v>
      </c>
      <c r="G115" s="6">
        <v>0</v>
      </c>
      <c r="H115" s="6">
        <v>0</v>
      </c>
      <c r="I115">
        <v>0</v>
      </c>
      <c r="J115">
        <v>0</v>
      </c>
      <c r="K115" s="6">
        <v>0</v>
      </c>
      <c r="L115" s="6">
        <v>0</v>
      </c>
      <c r="M115">
        <v>0</v>
      </c>
    </row>
    <row r="116" spans="2:16">
      <c r="B116">
        <v>16</v>
      </c>
      <c r="C116">
        <v>15</v>
      </c>
      <c r="D116" s="6">
        <v>2</v>
      </c>
      <c r="E116" s="6">
        <v>3</v>
      </c>
      <c r="F116" s="6">
        <v>0</v>
      </c>
      <c r="G116" s="6">
        <v>0</v>
      </c>
      <c r="H116" s="6">
        <v>0</v>
      </c>
      <c r="I116">
        <v>0</v>
      </c>
      <c r="J116" s="6">
        <v>0</v>
      </c>
      <c r="K116" s="6">
        <v>0</v>
      </c>
      <c r="L116" s="6">
        <v>0</v>
      </c>
      <c r="M116">
        <v>0</v>
      </c>
    </row>
    <row r="117" spans="2:16">
      <c r="B117">
        <v>14</v>
      </c>
      <c r="C117">
        <v>2</v>
      </c>
      <c r="D117" s="6">
        <v>1</v>
      </c>
      <c r="E117" s="6">
        <v>0</v>
      </c>
      <c r="F117" s="6">
        <v>0</v>
      </c>
      <c r="G117" s="6">
        <v>0</v>
      </c>
      <c r="H117" s="6">
        <v>0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P117" s="11"/>
    </row>
    <row r="118" spans="2:16">
      <c r="B118">
        <v>24</v>
      </c>
      <c r="C118">
        <v>12</v>
      </c>
      <c r="D118" s="6">
        <v>1</v>
      </c>
      <c r="E118" s="6">
        <v>0</v>
      </c>
      <c r="F118" s="6">
        <v>0</v>
      </c>
      <c r="G118" s="6">
        <v>0</v>
      </c>
      <c r="H118" s="6">
        <v>2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</row>
    <row r="119" spans="2:16">
      <c r="B119">
        <v>41</v>
      </c>
      <c r="C119">
        <v>11</v>
      </c>
      <c r="D119">
        <v>2</v>
      </c>
      <c r="E119" s="6">
        <v>5</v>
      </c>
      <c r="F119">
        <v>3</v>
      </c>
      <c r="G119" s="6">
        <v>0</v>
      </c>
      <c r="H119" s="6">
        <v>0</v>
      </c>
      <c r="I119" s="6">
        <v>0</v>
      </c>
      <c r="J119">
        <v>0</v>
      </c>
      <c r="K119" s="6">
        <v>0</v>
      </c>
      <c r="L119" s="6">
        <v>0</v>
      </c>
      <c r="M119" s="6">
        <v>0</v>
      </c>
    </row>
    <row r="120" spans="2:16">
      <c r="B120">
        <v>72</v>
      </c>
      <c r="C120">
        <v>27</v>
      </c>
      <c r="D120">
        <v>1</v>
      </c>
      <c r="E120" s="6">
        <v>0</v>
      </c>
      <c r="F120">
        <v>3</v>
      </c>
      <c r="G120" s="6">
        <v>0</v>
      </c>
      <c r="H120" s="6">
        <v>0</v>
      </c>
      <c r="I120">
        <v>0</v>
      </c>
      <c r="J120">
        <v>0</v>
      </c>
      <c r="K120" s="6">
        <v>0</v>
      </c>
      <c r="L120" s="6">
        <v>0</v>
      </c>
      <c r="M120">
        <v>0</v>
      </c>
    </row>
    <row r="121" spans="2:16">
      <c r="B121">
        <v>60</v>
      </c>
      <c r="C121">
        <v>25</v>
      </c>
      <c r="D121">
        <v>2</v>
      </c>
      <c r="E121" s="6">
        <v>0</v>
      </c>
      <c r="F121">
        <v>1</v>
      </c>
      <c r="G121" s="6">
        <v>0</v>
      </c>
      <c r="H121" s="6">
        <v>0</v>
      </c>
      <c r="I121">
        <v>0</v>
      </c>
      <c r="J121">
        <v>0</v>
      </c>
      <c r="K121" s="6">
        <v>0</v>
      </c>
      <c r="L121" s="6">
        <v>0</v>
      </c>
      <c r="M121">
        <v>0</v>
      </c>
    </row>
    <row r="122" spans="2:16">
      <c r="B122">
        <v>5</v>
      </c>
      <c r="C122">
        <v>16</v>
      </c>
      <c r="D122">
        <v>0</v>
      </c>
      <c r="E122" s="6">
        <v>2</v>
      </c>
      <c r="F122">
        <v>0</v>
      </c>
      <c r="G122" s="6">
        <v>0</v>
      </c>
      <c r="H122" s="6">
        <v>0</v>
      </c>
      <c r="I122">
        <v>0</v>
      </c>
      <c r="J122">
        <v>0</v>
      </c>
      <c r="K122" s="6">
        <v>0</v>
      </c>
      <c r="L122" s="6">
        <v>0</v>
      </c>
      <c r="M122">
        <v>0</v>
      </c>
    </row>
    <row r="123" spans="2:16">
      <c r="B123">
        <v>4</v>
      </c>
      <c r="C123">
        <v>11</v>
      </c>
      <c r="D123">
        <v>0</v>
      </c>
      <c r="E123" s="6">
        <v>0</v>
      </c>
      <c r="F123">
        <v>0</v>
      </c>
      <c r="G123" s="6">
        <v>0</v>
      </c>
      <c r="H123" s="6">
        <v>0</v>
      </c>
      <c r="I123">
        <v>0</v>
      </c>
      <c r="J123">
        <v>0</v>
      </c>
      <c r="K123" s="6">
        <v>0</v>
      </c>
      <c r="L123" s="6">
        <v>0</v>
      </c>
      <c r="M123">
        <v>0</v>
      </c>
      <c r="P123" s="11"/>
    </row>
    <row r="124" spans="2:16">
      <c r="B124">
        <v>4</v>
      </c>
      <c r="C124">
        <v>19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>
        <v>0</v>
      </c>
      <c r="J124" s="6">
        <v>0</v>
      </c>
      <c r="K124" s="6">
        <v>0</v>
      </c>
      <c r="L124" s="6">
        <v>0</v>
      </c>
      <c r="M124">
        <v>0</v>
      </c>
    </row>
    <row r="125" spans="2:16">
      <c r="B125">
        <v>247</v>
      </c>
      <c r="C125">
        <v>8</v>
      </c>
      <c r="D125">
        <v>0</v>
      </c>
      <c r="E125" s="6">
        <v>0</v>
      </c>
      <c r="F125">
        <v>1</v>
      </c>
      <c r="G125" s="6">
        <v>0</v>
      </c>
      <c r="H125">
        <v>1</v>
      </c>
      <c r="I125">
        <v>0</v>
      </c>
      <c r="J125">
        <v>0</v>
      </c>
      <c r="K125" s="6">
        <v>0</v>
      </c>
      <c r="L125">
        <v>1</v>
      </c>
      <c r="M125">
        <v>0</v>
      </c>
    </row>
    <row r="126" spans="2:16">
      <c r="B126">
        <v>21</v>
      </c>
      <c r="C126">
        <v>15</v>
      </c>
      <c r="D126" s="6">
        <v>0</v>
      </c>
      <c r="E126" s="6">
        <v>5</v>
      </c>
      <c r="F126" s="6">
        <v>0</v>
      </c>
      <c r="G126" s="6">
        <v>0</v>
      </c>
      <c r="H126">
        <v>0</v>
      </c>
      <c r="I126" s="6">
        <v>2</v>
      </c>
      <c r="J126" s="6">
        <v>0</v>
      </c>
      <c r="K126" s="6">
        <v>0</v>
      </c>
      <c r="L126">
        <v>0</v>
      </c>
      <c r="M126" s="6">
        <v>0</v>
      </c>
    </row>
    <row r="127" spans="2:16">
      <c r="B127">
        <v>104</v>
      </c>
      <c r="C127">
        <v>11</v>
      </c>
      <c r="D127" s="6">
        <v>0</v>
      </c>
      <c r="E127" s="6">
        <v>2</v>
      </c>
      <c r="F127" s="6">
        <v>0</v>
      </c>
      <c r="G127" s="6">
        <v>0</v>
      </c>
      <c r="H127">
        <v>0</v>
      </c>
      <c r="I127" s="6">
        <v>0</v>
      </c>
      <c r="J127" s="6">
        <v>0</v>
      </c>
      <c r="K127" s="6">
        <v>0</v>
      </c>
      <c r="L127">
        <v>0</v>
      </c>
      <c r="M127" s="6">
        <v>0</v>
      </c>
    </row>
    <row r="128" spans="2:16">
      <c r="B128">
        <v>33</v>
      </c>
      <c r="C128">
        <v>9</v>
      </c>
      <c r="D128" s="6">
        <v>0</v>
      </c>
      <c r="E128" s="6">
        <v>1</v>
      </c>
      <c r="F128" s="6">
        <v>0</v>
      </c>
      <c r="G128" s="6">
        <v>0</v>
      </c>
      <c r="H128">
        <v>0</v>
      </c>
      <c r="I128" s="6">
        <v>0</v>
      </c>
      <c r="J128" s="6">
        <v>0</v>
      </c>
      <c r="K128" s="6">
        <v>0</v>
      </c>
      <c r="L128">
        <v>0</v>
      </c>
      <c r="M128" s="6">
        <v>0</v>
      </c>
    </row>
    <row r="129" spans="2:13">
      <c r="B129">
        <v>193</v>
      </c>
      <c r="C129">
        <v>21</v>
      </c>
      <c r="D129" s="6">
        <v>8</v>
      </c>
      <c r="E129" s="6">
        <v>1</v>
      </c>
      <c r="F129" s="6">
        <v>0</v>
      </c>
      <c r="G129" s="6">
        <v>0</v>
      </c>
      <c r="H129">
        <v>7</v>
      </c>
      <c r="I129" s="6">
        <v>0</v>
      </c>
      <c r="J129" s="6">
        <v>1</v>
      </c>
      <c r="K129" s="6">
        <v>0</v>
      </c>
      <c r="L129">
        <v>0</v>
      </c>
      <c r="M129" s="6">
        <v>0</v>
      </c>
    </row>
    <row r="130" spans="2:13">
      <c r="B130">
        <v>7</v>
      </c>
      <c r="C130">
        <v>11</v>
      </c>
      <c r="D130" s="6">
        <v>0</v>
      </c>
      <c r="E130" s="6">
        <v>0</v>
      </c>
      <c r="F130" s="6">
        <v>1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>
        <v>0</v>
      </c>
      <c r="M130" s="6">
        <v>0</v>
      </c>
    </row>
    <row r="131" spans="2:13">
      <c r="B131">
        <v>5</v>
      </c>
      <c r="C131">
        <v>16</v>
      </c>
      <c r="D131" s="6">
        <v>1</v>
      </c>
      <c r="E131" s="6">
        <v>0</v>
      </c>
      <c r="F131" s="6">
        <v>0</v>
      </c>
      <c r="G131" s="6">
        <v>0</v>
      </c>
      <c r="H131">
        <v>0</v>
      </c>
      <c r="I131" s="6">
        <v>0</v>
      </c>
      <c r="J131" s="6">
        <v>0</v>
      </c>
      <c r="K131" s="6">
        <v>0</v>
      </c>
      <c r="L131">
        <v>0</v>
      </c>
      <c r="M131" s="6">
        <v>0</v>
      </c>
    </row>
    <row r="132" spans="2:13">
      <c r="B132">
        <v>3</v>
      </c>
      <c r="C132">
        <v>51</v>
      </c>
      <c r="D132" s="6">
        <v>0</v>
      </c>
      <c r="E132" s="6">
        <v>12</v>
      </c>
      <c r="F132" s="6">
        <v>0</v>
      </c>
      <c r="G132" s="6">
        <v>0</v>
      </c>
      <c r="H132">
        <v>0</v>
      </c>
      <c r="I132">
        <v>0</v>
      </c>
      <c r="J132" s="6">
        <v>0</v>
      </c>
      <c r="K132" s="6">
        <v>0</v>
      </c>
      <c r="L132">
        <v>0</v>
      </c>
      <c r="M132">
        <v>0</v>
      </c>
    </row>
    <row r="133" spans="2:13">
      <c r="B133">
        <v>97</v>
      </c>
      <c r="C133">
        <v>63</v>
      </c>
      <c r="D133" s="6">
        <v>0</v>
      </c>
      <c r="E133" s="6">
        <v>6</v>
      </c>
      <c r="F133" s="6">
        <v>0</v>
      </c>
      <c r="G133" s="6">
        <v>0</v>
      </c>
      <c r="H133">
        <v>10</v>
      </c>
      <c r="I133">
        <v>6</v>
      </c>
      <c r="J133" s="6">
        <v>0</v>
      </c>
      <c r="K133" s="6">
        <v>0</v>
      </c>
      <c r="L133">
        <v>0</v>
      </c>
      <c r="M133">
        <v>0</v>
      </c>
    </row>
    <row r="134" spans="2:13">
      <c r="B134">
        <v>50</v>
      </c>
      <c r="C134">
        <v>37</v>
      </c>
      <c r="D134" s="6">
        <v>6</v>
      </c>
      <c r="E134" s="6">
        <v>2</v>
      </c>
      <c r="F134" s="6">
        <v>0</v>
      </c>
      <c r="G134" s="6">
        <v>0</v>
      </c>
      <c r="H134" s="6">
        <v>10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</row>
    <row r="135" spans="2:13">
      <c r="B135">
        <v>15</v>
      </c>
      <c r="C135">
        <v>57</v>
      </c>
      <c r="D135" s="6">
        <v>1</v>
      </c>
      <c r="E135" s="6">
        <v>2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</row>
    <row r="136" spans="2:13">
      <c r="B136">
        <v>83</v>
      </c>
      <c r="C136">
        <v>57</v>
      </c>
      <c r="D136" s="6">
        <v>8</v>
      </c>
      <c r="E136" s="6">
        <v>4</v>
      </c>
      <c r="F136" s="6">
        <v>0</v>
      </c>
      <c r="G136" s="6">
        <v>0</v>
      </c>
      <c r="H136">
        <v>0</v>
      </c>
      <c r="I136" s="6">
        <v>0</v>
      </c>
      <c r="J136" s="6">
        <v>0</v>
      </c>
      <c r="K136" s="6">
        <v>1</v>
      </c>
      <c r="L136">
        <v>0</v>
      </c>
      <c r="M136" s="6">
        <v>0</v>
      </c>
    </row>
    <row r="137" spans="2:13">
      <c r="B137">
        <v>138</v>
      </c>
      <c r="C137">
        <v>100</v>
      </c>
      <c r="D137" s="6">
        <v>1</v>
      </c>
      <c r="E137" s="6">
        <v>2</v>
      </c>
      <c r="F137" s="6">
        <v>0</v>
      </c>
      <c r="G137" s="6">
        <v>0</v>
      </c>
      <c r="H137" s="6">
        <v>0</v>
      </c>
      <c r="I137" s="6">
        <v>0</v>
      </c>
      <c r="J137" s="6">
        <v>1</v>
      </c>
      <c r="K137" s="6">
        <v>0</v>
      </c>
      <c r="L137">
        <v>1</v>
      </c>
      <c r="M137" s="6">
        <v>0</v>
      </c>
    </row>
    <row r="138" spans="2:13">
      <c r="B138">
        <v>12</v>
      </c>
      <c r="C138">
        <v>21</v>
      </c>
      <c r="D138" s="6">
        <v>0</v>
      </c>
      <c r="E138" s="6">
        <v>9</v>
      </c>
      <c r="F138" s="6">
        <v>0</v>
      </c>
      <c r="G138" s="6">
        <v>0</v>
      </c>
      <c r="H138">
        <v>0</v>
      </c>
      <c r="I138">
        <v>6</v>
      </c>
      <c r="J138" s="6">
        <v>0</v>
      </c>
      <c r="K138" s="6">
        <v>0</v>
      </c>
      <c r="L138">
        <v>0</v>
      </c>
      <c r="M138">
        <v>0</v>
      </c>
    </row>
    <row r="139" spans="2:13">
      <c r="B139">
        <v>5</v>
      </c>
      <c r="C139">
        <v>8</v>
      </c>
      <c r="D139" s="6">
        <v>0</v>
      </c>
      <c r="E139" s="6">
        <v>0</v>
      </c>
      <c r="F139" s="6">
        <v>0</v>
      </c>
      <c r="G139" s="6">
        <v>0</v>
      </c>
      <c r="H139">
        <v>0</v>
      </c>
      <c r="I139">
        <v>0</v>
      </c>
      <c r="J139" s="6">
        <v>0</v>
      </c>
      <c r="K139" s="6">
        <v>0</v>
      </c>
      <c r="L139">
        <v>0</v>
      </c>
      <c r="M139">
        <v>0</v>
      </c>
    </row>
    <row r="140" spans="2:13">
      <c r="B140">
        <v>0</v>
      </c>
      <c r="C140">
        <v>14</v>
      </c>
      <c r="D140" s="6">
        <v>1</v>
      </c>
      <c r="E140" s="6">
        <v>2</v>
      </c>
      <c r="F140" s="6">
        <v>0</v>
      </c>
      <c r="G140" s="6">
        <v>0</v>
      </c>
      <c r="H140">
        <v>0</v>
      </c>
      <c r="I140">
        <v>2</v>
      </c>
      <c r="J140" s="6">
        <v>0</v>
      </c>
      <c r="K140" s="6">
        <v>0</v>
      </c>
      <c r="L140">
        <v>0</v>
      </c>
      <c r="M140">
        <v>0</v>
      </c>
    </row>
    <row r="141" spans="2:13">
      <c r="B141">
        <v>63</v>
      </c>
      <c r="C141">
        <v>94</v>
      </c>
      <c r="D141" s="6">
        <v>1</v>
      </c>
      <c r="E141" s="6">
        <v>0</v>
      </c>
      <c r="F141" s="6">
        <v>0</v>
      </c>
      <c r="G141" s="6">
        <v>0</v>
      </c>
      <c r="H141">
        <v>0</v>
      </c>
      <c r="I141">
        <v>0</v>
      </c>
      <c r="J141" s="6">
        <v>0</v>
      </c>
      <c r="K141" s="6">
        <v>0</v>
      </c>
      <c r="L141">
        <v>0</v>
      </c>
      <c r="M141">
        <v>0</v>
      </c>
    </row>
    <row r="142" spans="2:13">
      <c r="B142">
        <v>37</v>
      </c>
      <c r="C142">
        <v>17</v>
      </c>
      <c r="D142" s="6">
        <v>0</v>
      </c>
      <c r="E142" s="6">
        <v>2</v>
      </c>
      <c r="F142" s="6">
        <v>0</v>
      </c>
      <c r="G142" s="6">
        <v>0</v>
      </c>
      <c r="H142">
        <v>1</v>
      </c>
      <c r="I142">
        <v>0</v>
      </c>
      <c r="J142" s="6">
        <v>0</v>
      </c>
      <c r="K142" s="6">
        <v>0</v>
      </c>
      <c r="L142">
        <v>0</v>
      </c>
      <c r="M142">
        <v>0</v>
      </c>
    </row>
    <row r="143" spans="2:13">
      <c r="B143">
        <v>22</v>
      </c>
      <c r="C143">
        <v>28</v>
      </c>
      <c r="D143" s="6">
        <v>0</v>
      </c>
      <c r="E143" s="6">
        <v>0</v>
      </c>
      <c r="F143" s="6">
        <v>0</v>
      </c>
      <c r="G143" s="6">
        <v>0</v>
      </c>
      <c r="H143">
        <v>0</v>
      </c>
      <c r="I143">
        <v>0</v>
      </c>
      <c r="J143" s="6">
        <v>0</v>
      </c>
      <c r="K143" s="6">
        <v>0</v>
      </c>
      <c r="L143">
        <v>0</v>
      </c>
      <c r="M143">
        <v>0</v>
      </c>
    </row>
    <row r="144" spans="2:13">
      <c r="B144">
        <v>107</v>
      </c>
      <c r="C144">
        <v>35</v>
      </c>
      <c r="D144" s="6">
        <v>0</v>
      </c>
      <c r="E144" s="6">
        <v>12</v>
      </c>
      <c r="F144" s="6">
        <v>0</v>
      </c>
      <c r="G144" s="6">
        <v>0</v>
      </c>
      <c r="H144">
        <v>0</v>
      </c>
      <c r="I144" s="6">
        <v>0</v>
      </c>
      <c r="J144" s="6">
        <v>0</v>
      </c>
      <c r="K144" s="6">
        <v>0</v>
      </c>
      <c r="L144">
        <v>0</v>
      </c>
      <c r="M144" s="6">
        <v>0</v>
      </c>
    </row>
    <row r="145" spans="2:13">
      <c r="B145">
        <v>205</v>
      </c>
      <c r="C145">
        <v>36</v>
      </c>
      <c r="D145" s="6">
        <v>1</v>
      </c>
      <c r="E145" s="6">
        <v>6</v>
      </c>
      <c r="F145" s="6">
        <v>0</v>
      </c>
      <c r="G145" s="6">
        <v>0</v>
      </c>
      <c r="H145">
        <v>0</v>
      </c>
      <c r="I145" s="6">
        <v>0</v>
      </c>
      <c r="J145" s="6">
        <v>0</v>
      </c>
      <c r="K145" s="6">
        <v>0</v>
      </c>
      <c r="L145">
        <v>0</v>
      </c>
      <c r="M145" s="6">
        <v>0</v>
      </c>
    </row>
    <row r="146" spans="2:13">
      <c r="B146">
        <v>24</v>
      </c>
      <c r="C146">
        <v>41</v>
      </c>
      <c r="D146" s="6">
        <v>6</v>
      </c>
      <c r="E146" s="6">
        <v>2</v>
      </c>
      <c r="F146" s="6">
        <v>0</v>
      </c>
      <c r="G146" s="6">
        <v>0</v>
      </c>
      <c r="H146">
        <v>0</v>
      </c>
      <c r="I146" s="6">
        <v>0</v>
      </c>
      <c r="J146" s="6">
        <v>0</v>
      </c>
      <c r="K146" s="6">
        <v>0</v>
      </c>
      <c r="L146">
        <v>0</v>
      </c>
      <c r="M146" s="6">
        <v>0</v>
      </c>
    </row>
    <row r="147" spans="2:13">
      <c r="B147">
        <v>11</v>
      </c>
      <c r="C147">
        <v>10</v>
      </c>
      <c r="D147" s="6">
        <v>1</v>
      </c>
      <c r="E147" s="6">
        <v>14</v>
      </c>
      <c r="F147" s="6">
        <v>0</v>
      </c>
      <c r="G147" s="6">
        <v>0</v>
      </c>
      <c r="H147">
        <v>0</v>
      </c>
      <c r="I147">
        <v>1</v>
      </c>
      <c r="J147" s="6">
        <v>0</v>
      </c>
      <c r="K147" s="6">
        <v>0</v>
      </c>
      <c r="L147">
        <v>0</v>
      </c>
      <c r="M147">
        <v>0</v>
      </c>
    </row>
    <row r="148" spans="2:13">
      <c r="B148">
        <v>2</v>
      </c>
      <c r="C148">
        <v>17</v>
      </c>
      <c r="D148" s="6">
        <v>0</v>
      </c>
      <c r="E148" s="6">
        <v>1</v>
      </c>
      <c r="F148" s="6">
        <v>0</v>
      </c>
      <c r="G148" s="6">
        <v>0</v>
      </c>
      <c r="H148">
        <v>0</v>
      </c>
      <c r="I148">
        <v>0</v>
      </c>
      <c r="J148" s="6">
        <v>0</v>
      </c>
      <c r="K148" s="6">
        <v>0</v>
      </c>
      <c r="L148">
        <v>0</v>
      </c>
      <c r="M148">
        <v>0</v>
      </c>
    </row>
    <row r="149" spans="2:13">
      <c r="B149">
        <v>223</v>
      </c>
      <c r="C149">
        <v>58</v>
      </c>
      <c r="D149" s="6">
        <v>3</v>
      </c>
      <c r="E149" s="6">
        <v>0</v>
      </c>
      <c r="F149" s="6">
        <v>0</v>
      </c>
      <c r="G149" s="6">
        <v>0</v>
      </c>
      <c r="H149" s="6">
        <v>0</v>
      </c>
      <c r="I149">
        <v>0</v>
      </c>
      <c r="J149" s="6">
        <v>0</v>
      </c>
      <c r="K149" s="6">
        <v>0</v>
      </c>
      <c r="L149" s="6">
        <v>0</v>
      </c>
      <c r="M149">
        <v>0</v>
      </c>
    </row>
    <row r="150" spans="2:13">
      <c r="B150">
        <v>442</v>
      </c>
      <c r="C150">
        <v>26</v>
      </c>
      <c r="D150" s="6">
        <v>6</v>
      </c>
      <c r="E150" s="6">
        <v>17</v>
      </c>
      <c r="F150" s="6">
        <v>0</v>
      </c>
      <c r="G150" s="6">
        <v>0</v>
      </c>
      <c r="H150" s="6">
        <v>0</v>
      </c>
      <c r="I150">
        <v>0</v>
      </c>
      <c r="J150" s="6">
        <v>2</v>
      </c>
      <c r="K150" s="6">
        <v>0</v>
      </c>
      <c r="L150">
        <v>0</v>
      </c>
      <c r="M150">
        <v>1</v>
      </c>
    </row>
    <row r="151" spans="2:13">
      <c r="B151">
        <v>34</v>
      </c>
      <c r="C151">
        <v>61</v>
      </c>
      <c r="D151" s="6">
        <v>3</v>
      </c>
      <c r="E151" s="6">
        <v>0</v>
      </c>
      <c r="F151" s="6">
        <v>0</v>
      </c>
      <c r="G151" s="6">
        <v>0</v>
      </c>
      <c r="H151">
        <v>0</v>
      </c>
      <c r="I151">
        <v>0</v>
      </c>
      <c r="J151" s="6">
        <v>0</v>
      </c>
      <c r="K151" s="6">
        <v>0</v>
      </c>
      <c r="L151">
        <v>0</v>
      </c>
      <c r="M151">
        <v>0</v>
      </c>
    </row>
    <row r="152" spans="2:13">
      <c r="B152">
        <v>17</v>
      </c>
      <c r="C152">
        <v>28</v>
      </c>
      <c r="D152" s="6">
        <v>0</v>
      </c>
      <c r="E152" s="6">
        <v>0</v>
      </c>
      <c r="F152" s="6">
        <v>0</v>
      </c>
      <c r="G152" s="6">
        <v>0</v>
      </c>
      <c r="H152">
        <v>0</v>
      </c>
      <c r="I152">
        <v>0</v>
      </c>
      <c r="J152" s="6">
        <v>0</v>
      </c>
      <c r="K152" s="6">
        <v>0</v>
      </c>
      <c r="L152">
        <v>0</v>
      </c>
      <c r="M152">
        <v>0</v>
      </c>
    </row>
    <row r="153" spans="2:13">
      <c r="B153">
        <v>15</v>
      </c>
      <c r="C153">
        <v>44</v>
      </c>
      <c r="D153" s="6">
        <v>1</v>
      </c>
      <c r="E153" s="6">
        <v>0</v>
      </c>
      <c r="F153" s="6">
        <v>0</v>
      </c>
      <c r="G153" s="6">
        <v>0</v>
      </c>
      <c r="H153">
        <v>0</v>
      </c>
      <c r="I153">
        <v>1</v>
      </c>
      <c r="J153" s="6">
        <v>1</v>
      </c>
      <c r="K153" s="6">
        <v>0</v>
      </c>
      <c r="L153">
        <v>0</v>
      </c>
      <c r="M153">
        <v>0</v>
      </c>
    </row>
    <row r="154" spans="2:13">
      <c r="B154">
        <v>172</v>
      </c>
      <c r="C154">
        <v>21</v>
      </c>
      <c r="D154" s="6">
        <v>1</v>
      </c>
      <c r="E154" s="6">
        <v>0</v>
      </c>
      <c r="F154" s="6">
        <v>0</v>
      </c>
      <c r="G154" s="6">
        <v>0</v>
      </c>
      <c r="H154" s="6">
        <v>0</v>
      </c>
      <c r="I154">
        <v>0</v>
      </c>
      <c r="J154" s="6">
        <v>0</v>
      </c>
      <c r="K154" s="6">
        <v>1</v>
      </c>
      <c r="L154" s="6">
        <v>0</v>
      </c>
      <c r="M154">
        <v>0</v>
      </c>
    </row>
    <row r="155" spans="2:13">
      <c r="B155">
        <v>110</v>
      </c>
      <c r="C155">
        <v>51</v>
      </c>
      <c r="D155" s="6">
        <v>0</v>
      </c>
      <c r="E155" s="6">
        <v>2</v>
      </c>
      <c r="F155" s="6">
        <v>0</v>
      </c>
      <c r="G155" s="6">
        <v>0</v>
      </c>
      <c r="H155" s="6">
        <v>0</v>
      </c>
      <c r="I155">
        <v>0</v>
      </c>
      <c r="J155" s="6">
        <v>0</v>
      </c>
      <c r="K155" s="6">
        <v>0</v>
      </c>
      <c r="L155" s="6">
        <v>0</v>
      </c>
      <c r="M155">
        <v>0</v>
      </c>
    </row>
    <row r="156" spans="2:13">
      <c r="B156">
        <v>247</v>
      </c>
      <c r="C156">
        <v>26</v>
      </c>
      <c r="D156" s="6">
        <v>2</v>
      </c>
      <c r="E156" s="6">
        <v>1</v>
      </c>
      <c r="F156" s="6">
        <v>0</v>
      </c>
      <c r="G156" s="6">
        <v>0</v>
      </c>
      <c r="H156" s="6">
        <v>0</v>
      </c>
      <c r="I156" s="6">
        <v>4</v>
      </c>
      <c r="J156" s="6">
        <v>0</v>
      </c>
      <c r="K156" s="6">
        <v>0</v>
      </c>
      <c r="L156" s="6">
        <v>0</v>
      </c>
      <c r="M156">
        <v>0</v>
      </c>
    </row>
    <row r="157" spans="2:13">
      <c r="B157">
        <v>121</v>
      </c>
      <c r="C157">
        <v>18</v>
      </c>
      <c r="D157" s="6">
        <v>7</v>
      </c>
      <c r="E157" s="6">
        <v>1</v>
      </c>
      <c r="F157" s="6">
        <v>0</v>
      </c>
      <c r="G157" s="6">
        <v>0</v>
      </c>
      <c r="H157">
        <v>23</v>
      </c>
      <c r="I157" s="6">
        <v>0</v>
      </c>
      <c r="J157" s="6">
        <v>0</v>
      </c>
      <c r="K157" s="6">
        <v>0</v>
      </c>
      <c r="L157">
        <v>0</v>
      </c>
      <c r="M157" s="6">
        <v>0</v>
      </c>
    </row>
    <row r="158" spans="2:13">
      <c r="B158">
        <v>4</v>
      </c>
      <c r="C158">
        <v>4</v>
      </c>
      <c r="D158" s="6">
        <v>1</v>
      </c>
      <c r="E158" s="6">
        <v>0</v>
      </c>
      <c r="F158" s="6">
        <v>0</v>
      </c>
      <c r="G158" s="6">
        <v>0</v>
      </c>
      <c r="H158">
        <v>0</v>
      </c>
      <c r="I158">
        <v>2</v>
      </c>
      <c r="J158" s="6">
        <v>0</v>
      </c>
      <c r="K158" s="6">
        <v>0</v>
      </c>
      <c r="L158">
        <v>0</v>
      </c>
      <c r="M158" s="6">
        <v>0</v>
      </c>
    </row>
    <row r="159" spans="2:13">
      <c r="B159">
        <v>9</v>
      </c>
      <c r="C159">
        <v>13</v>
      </c>
      <c r="D159" s="6">
        <v>2</v>
      </c>
      <c r="E159" s="6">
        <v>0</v>
      </c>
      <c r="F159" s="6">
        <v>0</v>
      </c>
      <c r="G159" s="6">
        <v>0</v>
      </c>
      <c r="H159">
        <v>11</v>
      </c>
      <c r="I159">
        <v>0</v>
      </c>
      <c r="J159" s="6">
        <v>0</v>
      </c>
      <c r="K159" s="6">
        <v>0</v>
      </c>
      <c r="L159">
        <v>0</v>
      </c>
      <c r="M159">
        <v>0</v>
      </c>
    </row>
    <row r="160" spans="2:13">
      <c r="B160">
        <v>10</v>
      </c>
      <c r="C160">
        <v>9</v>
      </c>
      <c r="D160" s="6">
        <v>0</v>
      </c>
      <c r="E160" s="6">
        <v>0</v>
      </c>
      <c r="F160" s="6">
        <v>0</v>
      </c>
      <c r="G160" s="6">
        <v>0</v>
      </c>
      <c r="H160">
        <v>3</v>
      </c>
      <c r="I160">
        <v>0</v>
      </c>
      <c r="J160" s="6">
        <v>0</v>
      </c>
      <c r="K160" s="6">
        <v>0</v>
      </c>
      <c r="L160">
        <v>0</v>
      </c>
      <c r="M160">
        <v>0</v>
      </c>
    </row>
    <row r="161" spans="2:15">
      <c r="B161">
        <v>76</v>
      </c>
      <c r="C161">
        <v>4</v>
      </c>
      <c r="D161" s="6">
        <v>5</v>
      </c>
      <c r="E161" s="6">
        <v>0</v>
      </c>
      <c r="F161" s="6">
        <v>0</v>
      </c>
      <c r="G161" s="6">
        <v>0</v>
      </c>
      <c r="H161">
        <v>0</v>
      </c>
      <c r="I161">
        <v>0</v>
      </c>
      <c r="J161" s="6">
        <v>0</v>
      </c>
      <c r="K161" s="6">
        <v>0</v>
      </c>
      <c r="L161">
        <v>0</v>
      </c>
      <c r="M161">
        <v>0</v>
      </c>
    </row>
    <row r="162" spans="2:15">
      <c r="B162">
        <v>116</v>
      </c>
      <c r="C162">
        <v>16</v>
      </c>
      <c r="D162" s="6">
        <v>6</v>
      </c>
      <c r="E162" s="6">
        <v>0</v>
      </c>
      <c r="F162" s="6">
        <v>0</v>
      </c>
      <c r="G162" s="6">
        <v>0</v>
      </c>
      <c r="H162">
        <v>0</v>
      </c>
      <c r="I162">
        <v>0</v>
      </c>
      <c r="J162" s="6">
        <v>0</v>
      </c>
      <c r="K162" s="6">
        <v>0</v>
      </c>
      <c r="L162">
        <v>0</v>
      </c>
      <c r="M162">
        <v>0</v>
      </c>
    </row>
    <row r="163" spans="2:15">
      <c r="B163">
        <v>19</v>
      </c>
      <c r="C163">
        <v>10</v>
      </c>
      <c r="D163" s="6">
        <v>0</v>
      </c>
      <c r="E163" s="6">
        <v>1</v>
      </c>
      <c r="F163" s="6">
        <v>0</v>
      </c>
      <c r="G163" s="6">
        <v>0</v>
      </c>
      <c r="H163">
        <v>0</v>
      </c>
      <c r="I163">
        <v>0</v>
      </c>
      <c r="J163" s="6">
        <v>0</v>
      </c>
      <c r="K163" s="6">
        <v>0</v>
      </c>
      <c r="L163">
        <v>0</v>
      </c>
      <c r="M163">
        <v>0</v>
      </c>
    </row>
    <row r="164" spans="2:15">
      <c r="B164">
        <v>101</v>
      </c>
      <c r="C164">
        <v>5</v>
      </c>
      <c r="D164" s="6">
        <v>2</v>
      </c>
      <c r="E164" s="6">
        <v>0</v>
      </c>
      <c r="F164" s="6">
        <v>0</v>
      </c>
      <c r="G164" s="6">
        <v>0</v>
      </c>
      <c r="H164">
        <v>0</v>
      </c>
      <c r="I164">
        <v>0</v>
      </c>
      <c r="J164" s="6">
        <v>0</v>
      </c>
      <c r="K164" s="6">
        <v>0</v>
      </c>
      <c r="L164">
        <v>0</v>
      </c>
      <c r="M164">
        <v>0</v>
      </c>
      <c r="O164" s="6"/>
    </row>
    <row r="165" spans="2:15">
      <c r="B165">
        <v>411</v>
      </c>
      <c r="C165">
        <v>11</v>
      </c>
      <c r="D165" s="6">
        <v>3</v>
      </c>
      <c r="E165" s="6">
        <v>1</v>
      </c>
      <c r="F165" s="6">
        <v>0</v>
      </c>
      <c r="G165" s="6">
        <v>0</v>
      </c>
      <c r="H165">
        <v>0</v>
      </c>
      <c r="I165">
        <v>1</v>
      </c>
      <c r="J165" s="6">
        <v>0</v>
      </c>
      <c r="K165" s="6">
        <v>0</v>
      </c>
      <c r="L165">
        <v>0</v>
      </c>
      <c r="M165">
        <v>0</v>
      </c>
      <c r="O165" s="6"/>
    </row>
    <row r="166" spans="2:15">
      <c r="B166">
        <v>246</v>
      </c>
      <c r="C166">
        <v>12</v>
      </c>
      <c r="D166" s="6">
        <v>13</v>
      </c>
      <c r="E166" s="6">
        <v>5</v>
      </c>
      <c r="F166" s="6">
        <v>0</v>
      </c>
      <c r="G166" s="6">
        <v>0</v>
      </c>
      <c r="H166">
        <v>4</v>
      </c>
      <c r="I166">
        <v>0</v>
      </c>
      <c r="J166" s="6">
        <v>0</v>
      </c>
      <c r="K166" s="6">
        <v>0</v>
      </c>
      <c r="L166">
        <v>0</v>
      </c>
      <c r="M166">
        <v>0</v>
      </c>
      <c r="O166" s="6"/>
    </row>
    <row r="167" spans="2:15">
      <c r="B167">
        <v>26</v>
      </c>
      <c r="C167">
        <v>11</v>
      </c>
      <c r="D167" s="6">
        <v>14</v>
      </c>
      <c r="E167" s="6">
        <v>0</v>
      </c>
      <c r="F167" s="6">
        <v>0</v>
      </c>
      <c r="G167" s="6">
        <v>0</v>
      </c>
      <c r="H167" s="6">
        <v>62</v>
      </c>
      <c r="I167">
        <v>0</v>
      </c>
      <c r="J167" s="6">
        <v>0</v>
      </c>
      <c r="K167" s="6">
        <v>0</v>
      </c>
      <c r="L167" s="6">
        <v>2</v>
      </c>
      <c r="M167">
        <v>0</v>
      </c>
      <c r="O167" s="6"/>
    </row>
    <row r="168" spans="2:15">
      <c r="B168">
        <v>3</v>
      </c>
      <c r="C168">
        <v>12</v>
      </c>
      <c r="D168" s="6">
        <v>0</v>
      </c>
      <c r="E168" s="6">
        <v>2</v>
      </c>
      <c r="F168" s="6">
        <v>0</v>
      </c>
      <c r="G168" s="6">
        <v>0</v>
      </c>
      <c r="H168" s="6">
        <v>0</v>
      </c>
      <c r="I168">
        <v>0</v>
      </c>
      <c r="J168" s="6">
        <v>0</v>
      </c>
      <c r="K168" s="6">
        <v>0</v>
      </c>
      <c r="L168" s="6">
        <v>0</v>
      </c>
      <c r="M168">
        <v>0</v>
      </c>
      <c r="O168" s="6"/>
    </row>
    <row r="169" spans="2:15">
      <c r="B169">
        <v>9</v>
      </c>
      <c r="C169">
        <v>12</v>
      </c>
      <c r="D169" s="6">
        <v>0</v>
      </c>
      <c r="E169" s="6">
        <v>2</v>
      </c>
      <c r="F169" s="6">
        <v>0</v>
      </c>
      <c r="G169" s="6">
        <v>0</v>
      </c>
      <c r="H169" s="6">
        <v>0</v>
      </c>
      <c r="I169">
        <v>0</v>
      </c>
      <c r="J169" s="6">
        <v>0</v>
      </c>
      <c r="K169" s="6">
        <v>0</v>
      </c>
      <c r="L169" s="6">
        <v>0</v>
      </c>
      <c r="M169">
        <v>0</v>
      </c>
      <c r="O169" s="6"/>
    </row>
    <row r="170" spans="2:15">
      <c r="B170">
        <v>62</v>
      </c>
      <c r="C170">
        <v>19</v>
      </c>
      <c r="D170" s="6">
        <v>2</v>
      </c>
      <c r="E170" s="6">
        <v>0</v>
      </c>
      <c r="F170" s="6">
        <v>0</v>
      </c>
      <c r="G170" s="6">
        <v>0</v>
      </c>
      <c r="H170">
        <v>2</v>
      </c>
      <c r="I170">
        <v>0</v>
      </c>
      <c r="J170" s="6">
        <v>0</v>
      </c>
      <c r="K170" s="6">
        <v>1</v>
      </c>
      <c r="L170">
        <v>0</v>
      </c>
      <c r="M170">
        <v>0</v>
      </c>
    </row>
    <row r="171" spans="2:15">
      <c r="B171">
        <v>43</v>
      </c>
      <c r="C171">
        <v>3</v>
      </c>
      <c r="D171" s="6">
        <v>0</v>
      </c>
      <c r="E171" s="6">
        <v>2</v>
      </c>
      <c r="F171" s="6">
        <v>0</v>
      </c>
      <c r="G171" s="6">
        <v>0</v>
      </c>
      <c r="H171">
        <v>1</v>
      </c>
      <c r="I171">
        <v>0</v>
      </c>
      <c r="J171" s="6">
        <v>0</v>
      </c>
      <c r="K171" s="6">
        <v>0</v>
      </c>
      <c r="L171">
        <v>0</v>
      </c>
      <c r="M171">
        <v>0</v>
      </c>
    </row>
    <row r="172" spans="2:15">
      <c r="B172">
        <v>44</v>
      </c>
      <c r="C172">
        <v>7</v>
      </c>
      <c r="D172" s="6">
        <v>0</v>
      </c>
      <c r="E172" s="6">
        <v>0</v>
      </c>
      <c r="F172" s="6">
        <v>0</v>
      </c>
      <c r="G172" s="6">
        <v>0</v>
      </c>
      <c r="H172">
        <v>0</v>
      </c>
      <c r="I172">
        <v>0</v>
      </c>
      <c r="J172" s="6">
        <v>0</v>
      </c>
      <c r="K172" s="6">
        <v>0</v>
      </c>
      <c r="L172">
        <v>0</v>
      </c>
      <c r="M172">
        <v>0</v>
      </c>
    </row>
    <row r="173" spans="2:15">
      <c r="B173">
        <v>48</v>
      </c>
      <c r="C173">
        <v>20</v>
      </c>
      <c r="D173" s="6">
        <v>0</v>
      </c>
      <c r="E173" s="6">
        <v>2</v>
      </c>
      <c r="F173" s="6">
        <v>0</v>
      </c>
      <c r="G173" s="6">
        <v>0</v>
      </c>
      <c r="H173">
        <v>0</v>
      </c>
      <c r="I173">
        <v>1</v>
      </c>
      <c r="J173" s="6">
        <v>0</v>
      </c>
      <c r="K173" s="6">
        <v>0</v>
      </c>
      <c r="L173">
        <v>0</v>
      </c>
      <c r="M173">
        <v>0</v>
      </c>
    </row>
    <row r="174" spans="2:15">
      <c r="B174">
        <v>159</v>
      </c>
      <c r="C174">
        <v>24</v>
      </c>
      <c r="D174" s="6">
        <v>0</v>
      </c>
      <c r="E174" s="6">
        <v>6</v>
      </c>
      <c r="F174" s="6">
        <v>0</v>
      </c>
      <c r="G174" s="6">
        <v>0</v>
      </c>
      <c r="H174">
        <v>5</v>
      </c>
      <c r="I174">
        <v>0</v>
      </c>
      <c r="J174" s="6">
        <v>0</v>
      </c>
      <c r="K174" s="6">
        <v>0</v>
      </c>
      <c r="L174">
        <v>0</v>
      </c>
      <c r="M174">
        <v>0</v>
      </c>
      <c r="O174" s="6"/>
    </row>
    <row r="175" spans="2:15">
      <c r="B175">
        <v>270</v>
      </c>
      <c r="C175">
        <v>8</v>
      </c>
      <c r="D175" s="6">
        <v>4</v>
      </c>
      <c r="E175" s="6">
        <v>4</v>
      </c>
      <c r="F175" s="6">
        <v>0</v>
      </c>
      <c r="G175" s="6">
        <v>0</v>
      </c>
      <c r="H175">
        <v>13</v>
      </c>
      <c r="I175">
        <v>0</v>
      </c>
      <c r="J175" s="6">
        <v>0</v>
      </c>
      <c r="K175" s="6">
        <v>0</v>
      </c>
      <c r="L175">
        <v>1</v>
      </c>
      <c r="M175">
        <v>0</v>
      </c>
    </row>
    <row r="176" spans="2:15">
      <c r="B176">
        <v>19</v>
      </c>
      <c r="C176">
        <v>69</v>
      </c>
      <c r="D176" s="6">
        <v>1</v>
      </c>
      <c r="E176" s="6">
        <v>0</v>
      </c>
      <c r="F176" s="6">
        <v>0</v>
      </c>
      <c r="G176" s="6">
        <v>0</v>
      </c>
      <c r="H176">
        <v>0</v>
      </c>
      <c r="I176">
        <v>0</v>
      </c>
      <c r="J176" s="6">
        <v>0</v>
      </c>
      <c r="K176" s="6">
        <v>1</v>
      </c>
      <c r="L176">
        <v>0</v>
      </c>
      <c r="M176">
        <v>0</v>
      </c>
    </row>
    <row r="177" spans="2:15">
      <c r="B177">
        <v>24</v>
      </c>
      <c r="C177">
        <v>0</v>
      </c>
      <c r="D177" s="6">
        <v>0</v>
      </c>
      <c r="E177" s="6">
        <v>0</v>
      </c>
      <c r="F177" s="6">
        <v>0</v>
      </c>
      <c r="G177" s="6">
        <v>0</v>
      </c>
      <c r="H177">
        <v>0</v>
      </c>
      <c r="I177">
        <v>0</v>
      </c>
      <c r="J177" s="6">
        <v>0</v>
      </c>
      <c r="K177" s="6">
        <v>0</v>
      </c>
      <c r="L177">
        <v>0</v>
      </c>
      <c r="M177">
        <v>0</v>
      </c>
    </row>
    <row r="178" spans="2:15">
      <c r="B178">
        <v>19</v>
      </c>
      <c r="C178">
        <v>14</v>
      </c>
      <c r="D178" s="6">
        <v>0</v>
      </c>
      <c r="E178" s="6">
        <v>1</v>
      </c>
      <c r="F178" s="6">
        <v>0</v>
      </c>
      <c r="G178" s="6">
        <v>0</v>
      </c>
      <c r="H178">
        <v>1</v>
      </c>
      <c r="I178">
        <v>4</v>
      </c>
      <c r="J178" s="6">
        <v>0</v>
      </c>
      <c r="K178" s="6">
        <v>0</v>
      </c>
      <c r="L178">
        <v>0</v>
      </c>
      <c r="M178">
        <v>0</v>
      </c>
    </row>
    <row r="179" spans="2:15">
      <c r="B179">
        <v>62</v>
      </c>
      <c r="C179">
        <v>8</v>
      </c>
      <c r="D179" s="6">
        <v>0</v>
      </c>
      <c r="E179" s="6">
        <v>6</v>
      </c>
      <c r="F179" s="6">
        <v>0</v>
      </c>
      <c r="G179" s="6">
        <v>0</v>
      </c>
      <c r="H179">
        <v>0</v>
      </c>
      <c r="I179">
        <v>0</v>
      </c>
      <c r="J179" s="6">
        <v>0</v>
      </c>
      <c r="K179" s="6">
        <v>0</v>
      </c>
      <c r="L179">
        <v>0</v>
      </c>
      <c r="M179">
        <v>0</v>
      </c>
    </row>
    <row r="180" spans="2:15">
      <c r="B180">
        <v>42</v>
      </c>
      <c r="C180">
        <v>0</v>
      </c>
      <c r="D180" s="6">
        <v>0</v>
      </c>
      <c r="E180" s="6">
        <v>0</v>
      </c>
      <c r="F180" s="6">
        <v>0</v>
      </c>
      <c r="G180" s="6">
        <v>0</v>
      </c>
      <c r="H180">
        <v>0</v>
      </c>
      <c r="I180">
        <v>0</v>
      </c>
      <c r="J180" s="6">
        <v>0</v>
      </c>
      <c r="K180" s="6">
        <v>0</v>
      </c>
      <c r="L180">
        <v>0</v>
      </c>
      <c r="M180">
        <v>0</v>
      </c>
    </row>
    <row r="181" spans="2:15">
      <c r="B181">
        <v>36</v>
      </c>
      <c r="C181">
        <v>5</v>
      </c>
      <c r="D181" s="6">
        <v>0</v>
      </c>
      <c r="E181" s="6">
        <v>0</v>
      </c>
      <c r="F181" s="6">
        <v>0</v>
      </c>
      <c r="G181" s="6">
        <v>0</v>
      </c>
      <c r="H181">
        <v>3</v>
      </c>
      <c r="I181">
        <v>0</v>
      </c>
      <c r="J181" s="6">
        <v>0</v>
      </c>
      <c r="K181" s="6">
        <v>0</v>
      </c>
      <c r="L181">
        <v>0</v>
      </c>
      <c r="M181">
        <v>0</v>
      </c>
    </row>
    <row r="182" spans="2:15">
      <c r="B182">
        <v>103</v>
      </c>
      <c r="C182">
        <v>13</v>
      </c>
      <c r="D182" s="6">
        <v>0</v>
      </c>
      <c r="E182" s="6">
        <v>0</v>
      </c>
      <c r="F182" s="6">
        <v>0</v>
      </c>
      <c r="G182" s="6">
        <v>0</v>
      </c>
      <c r="H182">
        <v>0</v>
      </c>
      <c r="I182">
        <v>0</v>
      </c>
      <c r="J182" s="6">
        <v>1</v>
      </c>
      <c r="K182" s="6">
        <v>0</v>
      </c>
      <c r="L182">
        <v>0</v>
      </c>
      <c r="M182">
        <v>0</v>
      </c>
    </row>
    <row r="183" spans="2:15">
      <c r="B183">
        <v>106</v>
      </c>
      <c r="C183">
        <v>4</v>
      </c>
      <c r="D183" s="6">
        <v>0</v>
      </c>
      <c r="E183" s="6">
        <v>3</v>
      </c>
      <c r="F183" s="6">
        <v>0</v>
      </c>
      <c r="G183" s="6">
        <v>0</v>
      </c>
      <c r="H183">
        <v>0</v>
      </c>
      <c r="I183">
        <v>0</v>
      </c>
      <c r="J183" s="6">
        <v>0</v>
      </c>
      <c r="K183" s="6">
        <v>0</v>
      </c>
      <c r="L183">
        <v>0</v>
      </c>
      <c r="M183">
        <v>0</v>
      </c>
    </row>
    <row r="184" spans="2:15">
      <c r="B184">
        <v>125</v>
      </c>
      <c r="C184">
        <v>16</v>
      </c>
      <c r="D184" s="6">
        <v>0</v>
      </c>
      <c r="E184" s="6">
        <v>6</v>
      </c>
      <c r="F184" s="6">
        <v>0</v>
      </c>
      <c r="G184" s="6">
        <v>0</v>
      </c>
      <c r="H184">
        <v>0</v>
      </c>
      <c r="I184">
        <v>0</v>
      </c>
      <c r="J184" s="6">
        <v>0</v>
      </c>
      <c r="K184" s="6">
        <v>0</v>
      </c>
      <c r="L184">
        <v>0</v>
      </c>
      <c r="M184">
        <v>0</v>
      </c>
    </row>
    <row r="185" spans="2:15">
      <c r="B185">
        <v>67</v>
      </c>
      <c r="C185">
        <v>8</v>
      </c>
      <c r="D185" s="6">
        <v>0</v>
      </c>
      <c r="E185" s="6">
        <v>0</v>
      </c>
      <c r="F185" s="6">
        <v>0</v>
      </c>
      <c r="G185" s="6">
        <v>0</v>
      </c>
      <c r="H185">
        <v>0</v>
      </c>
      <c r="I185" s="6">
        <v>1</v>
      </c>
      <c r="J185" s="6">
        <v>0</v>
      </c>
      <c r="K185" s="6">
        <v>0</v>
      </c>
      <c r="L185">
        <v>0</v>
      </c>
      <c r="M185">
        <v>0</v>
      </c>
    </row>
    <row r="186" spans="2:15">
      <c r="B186">
        <v>29</v>
      </c>
      <c r="C186">
        <v>137</v>
      </c>
      <c r="D186" s="6">
        <v>0</v>
      </c>
      <c r="E186" s="6">
        <v>2</v>
      </c>
      <c r="F186" s="6">
        <v>0</v>
      </c>
      <c r="G186" s="6">
        <v>0</v>
      </c>
      <c r="H186">
        <v>3</v>
      </c>
      <c r="I186" s="6">
        <v>0</v>
      </c>
      <c r="J186" s="6">
        <v>0</v>
      </c>
      <c r="K186" s="6">
        <v>0</v>
      </c>
      <c r="L186">
        <v>0</v>
      </c>
      <c r="M186" s="6">
        <v>0</v>
      </c>
    </row>
    <row r="187" spans="2:15">
      <c r="B187">
        <v>3</v>
      </c>
      <c r="C187">
        <v>6</v>
      </c>
      <c r="D187" s="6">
        <v>0</v>
      </c>
      <c r="E187" s="6">
        <v>0</v>
      </c>
      <c r="F187" s="6">
        <v>0</v>
      </c>
      <c r="G187" s="6">
        <v>0</v>
      </c>
      <c r="H187">
        <v>0</v>
      </c>
      <c r="I187">
        <v>0</v>
      </c>
      <c r="J187" s="6">
        <v>0</v>
      </c>
      <c r="K187" s="6">
        <v>0</v>
      </c>
      <c r="L187">
        <v>0</v>
      </c>
      <c r="M187" s="6">
        <v>0</v>
      </c>
    </row>
    <row r="188" spans="2:15">
      <c r="B188">
        <v>91</v>
      </c>
      <c r="C188">
        <v>4</v>
      </c>
      <c r="D188" s="6">
        <v>0</v>
      </c>
      <c r="E188" s="6">
        <v>0</v>
      </c>
      <c r="F188" s="6">
        <v>0</v>
      </c>
      <c r="G188" s="6">
        <v>0</v>
      </c>
      <c r="H188">
        <v>40</v>
      </c>
      <c r="I188">
        <v>1</v>
      </c>
      <c r="J188" s="6">
        <v>0</v>
      </c>
      <c r="K188" s="6">
        <v>0</v>
      </c>
      <c r="L188">
        <v>0</v>
      </c>
      <c r="M188">
        <v>0</v>
      </c>
      <c r="O188" s="6"/>
    </row>
    <row r="189" spans="2:15">
      <c r="B189">
        <v>143</v>
      </c>
      <c r="C189">
        <v>1</v>
      </c>
      <c r="D189" s="6">
        <v>2</v>
      </c>
      <c r="E189" s="6">
        <v>0</v>
      </c>
      <c r="F189" s="6">
        <v>0</v>
      </c>
      <c r="G189" s="6">
        <v>0</v>
      </c>
      <c r="H189" s="6">
        <v>3</v>
      </c>
      <c r="I189">
        <v>0</v>
      </c>
      <c r="J189" s="6">
        <v>0</v>
      </c>
      <c r="K189" s="6">
        <v>0</v>
      </c>
      <c r="L189" s="6">
        <v>0</v>
      </c>
      <c r="M189">
        <v>0</v>
      </c>
      <c r="O189" s="6"/>
    </row>
    <row r="190" spans="2:15">
      <c r="B190">
        <v>53</v>
      </c>
      <c r="C190">
        <v>7</v>
      </c>
      <c r="D190" s="6">
        <v>0</v>
      </c>
      <c r="E190" s="6">
        <v>1</v>
      </c>
      <c r="F190" s="6">
        <v>0</v>
      </c>
      <c r="G190" s="6">
        <v>0</v>
      </c>
      <c r="H190" s="6">
        <v>0</v>
      </c>
      <c r="I190">
        <v>0</v>
      </c>
      <c r="J190" s="6">
        <v>0</v>
      </c>
      <c r="K190" s="6">
        <v>0</v>
      </c>
      <c r="L190" s="6">
        <v>0</v>
      </c>
      <c r="M190">
        <v>0</v>
      </c>
    </row>
    <row r="191" spans="2:15">
      <c r="B191">
        <v>9</v>
      </c>
      <c r="C191">
        <v>2</v>
      </c>
      <c r="D191" s="6">
        <v>1</v>
      </c>
      <c r="E191" s="6">
        <v>1</v>
      </c>
      <c r="F191" s="6">
        <v>0</v>
      </c>
      <c r="G191" s="6">
        <v>0</v>
      </c>
      <c r="H191">
        <v>8</v>
      </c>
      <c r="I191">
        <v>0</v>
      </c>
      <c r="J191" s="6">
        <v>0</v>
      </c>
      <c r="K191" s="6">
        <v>0</v>
      </c>
      <c r="L191">
        <v>0</v>
      </c>
      <c r="M191">
        <v>0</v>
      </c>
    </row>
    <row r="192" spans="2:15">
      <c r="B192">
        <v>7</v>
      </c>
      <c r="C192">
        <v>10</v>
      </c>
      <c r="D192" s="6">
        <v>0</v>
      </c>
      <c r="E192" s="6">
        <v>5</v>
      </c>
      <c r="F192" s="6">
        <v>0</v>
      </c>
      <c r="G192" s="6">
        <v>0</v>
      </c>
      <c r="H192">
        <v>1</v>
      </c>
      <c r="I192">
        <v>1</v>
      </c>
      <c r="J192" s="6">
        <v>0</v>
      </c>
      <c r="K192" s="6">
        <v>0</v>
      </c>
      <c r="L192">
        <v>0</v>
      </c>
      <c r="M192">
        <v>0</v>
      </c>
    </row>
    <row r="193" spans="2:17">
      <c r="B193">
        <v>2</v>
      </c>
      <c r="C193">
        <v>11</v>
      </c>
      <c r="D193" s="6">
        <v>0</v>
      </c>
      <c r="E193" s="6">
        <v>0</v>
      </c>
      <c r="F193" s="6">
        <v>0</v>
      </c>
      <c r="G193" s="6">
        <v>0</v>
      </c>
      <c r="H193">
        <v>1</v>
      </c>
      <c r="I193">
        <v>0</v>
      </c>
      <c r="J193" s="6">
        <v>0</v>
      </c>
      <c r="K193" s="6">
        <v>0</v>
      </c>
      <c r="L193">
        <v>0</v>
      </c>
      <c r="M193">
        <v>0</v>
      </c>
    </row>
    <row r="194" spans="2:17">
      <c r="B194">
        <v>24</v>
      </c>
      <c r="C194">
        <v>4</v>
      </c>
      <c r="D194" s="6">
        <v>0</v>
      </c>
      <c r="E194" s="6">
        <v>0</v>
      </c>
      <c r="F194" s="6">
        <v>0</v>
      </c>
      <c r="G194" s="6">
        <v>0</v>
      </c>
      <c r="H194" s="6">
        <v>5</v>
      </c>
      <c r="I194">
        <v>0</v>
      </c>
      <c r="J194" s="6">
        <v>0</v>
      </c>
      <c r="K194" s="6">
        <v>0</v>
      </c>
      <c r="L194" s="6">
        <v>0</v>
      </c>
      <c r="M194">
        <v>0</v>
      </c>
    </row>
    <row r="195" spans="2:17">
      <c r="B195">
        <v>18</v>
      </c>
      <c r="C195">
        <v>11</v>
      </c>
      <c r="D195" s="6">
        <v>0</v>
      </c>
      <c r="E195" s="6">
        <v>4</v>
      </c>
      <c r="F195" s="6">
        <v>0</v>
      </c>
      <c r="G195" s="6">
        <v>0</v>
      </c>
      <c r="H195">
        <v>0</v>
      </c>
      <c r="I195">
        <v>0</v>
      </c>
      <c r="J195" s="6">
        <v>0</v>
      </c>
      <c r="K195" s="6">
        <v>0</v>
      </c>
      <c r="L195">
        <v>0</v>
      </c>
      <c r="M195">
        <v>0</v>
      </c>
    </row>
    <row r="196" spans="2:17">
      <c r="B196">
        <v>5</v>
      </c>
      <c r="C196">
        <v>3</v>
      </c>
      <c r="D196" s="6">
        <v>0</v>
      </c>
      <c r="E196" s="6">
        <v>0</v>
      </c>
      <c r="F196" s="6">
        <v>0</v>
      </c>
      <c r="G196" s="6">
        <v>0</v>
      </c>
      <c r="H196">
        <v>0</v>
      </c>
      <c r="I196">
        <v>1</v>
      </c>
      <c r="J196" s="6">
        <v>0</v>
      </c>
      <c r="K196" s="6">
        <v>0</v>
      </c>
      <c r="L196">
        <v>0</v>
      </c>
      <c r="M196">
        <v>0</v>
      </c>
    </row>
    <row r="197" spans="2:17">
      <c r="B197">
        <v>84</v>
      </c>
      <c r="C197">
        <v>7</v>
      </c>
      <c r="D197" s="6">
        <v>0</v>
      </c>
      <c r="E197" s="6">
        <v>2</v>
      </c>
      <c r="F197" s="6">
        <v>0</v>
      </c>
      <c r="G197" s="6">
        <v>0</v>
      </c>
      <c r="H197">
        <v>1</v>
      </c>
      <c r="I197">
        <v>0</v>
      </c>
      <c r="J197" s="6">
        <v>1</v>
      </c>
      <c r="K197" s="6">
        <v>0</v>
      </c>
      <c r="L197">
        <v>0</v>
      </c>
      <c r="M197">
        <v>0</v>
      </c>
    </row>
    <row r="198" spans="2:17">
      <c r="B198">
        <v>222</v>
      </c>
      <c r="C198">
        <v>4</v>
      </c>
      <c r="D198" s="6">
        <v>2</v>
      </c>
      <c r="E198" s="6">
        <v>0</v>
      </c>
      <c r="F198" s="6">
        <v>0</v>
      </c>
      <c r="G198" s="6">
        <v>0</v>
      </c>
      <c r="H198">
        <v>0</v>
      </c>
      <c r="I198">
        <v>0</v>
      </c>
      <c r="J198" s="6">
        <v>1</v>
      </c>
      <c r="K198" s="6">
        <v>0</v>
      </c>
      <c r="L198">
        <v>0</v>
      </c>
      <c r="M198">
        <v>0</v>
      </c>
    </row>
    <row r="199" spans="2:17">
      <c r="B199">
        <v>70</v>
      </c>
      <c r="C199">
        <v>5</v>
      </c>
      <c r="D199" s="6">
        <v>0</v>
      </c>
      <c r="E199" s="6">
        <v>1</v>
      </c>
      <c r="F199" s="6">
        <v>0</v>
      </c>
      <c r="G199" s="6">
        <v>0</v>
      </c>
      <c r="H199">
        <v>0</v>
      </c>
      <c r="I199">
        <v>0</v>
      </c>
      <c r="J199" s="6">
        <v>0</v>
      </c>
      <c r="K199" s="6">
        <v>0</v>
      </c>
      <c r="L199">
        <v>0</v>
      </c>
      <c r="M199">
        <v>0</v>
      </c>
    </row>
    <row r="200" spans="2:17">
      <c r="B200">
        <v>4</v>
      </c>
      <c r="C200">
        <v>8</v>
      </c>
      <c r="D200" s="6">
        <v>2</v>
      </c>
      <c r="E200" s="6">
        <v>0</v>
      </c>
      <c r="F200" s="6">
        <v>0</v>
      </c>
      <c r="G200" s="6">
        <v>0</v>
      </c>
      <c r="H200">
        <v>5</v>
      </c>
      <c r="I200">
        <v>0</v>
      </c>
      <c r="J200" s="6">
        <v>0</v>
      </c>
      <c r="K200" s="6">
        <v>0</v>
      </c>
      <c r="L200">
        <v>0</v>
      </c>
      <c r="M200">
        <v>0</v>
      </c>
      <c r="O200" s="6"/>
    </row>
    <row r="201" spans="2:17">
      <c r="B201">
        <v>3</v>
      </c>
      <c r="C201">
        <v>3</v>
      </c>
      <c r="D201" s="6">
        <v>0</v>
      </c>
      <c r="E201" s="6">
        <v>2</v>
      </c>
      <c r="F201" s="6">
        <v>0</v>
      </c>
      <c r="G201" s="6">
        <v>0</v>
      </c>
      <c r="H201">
        <v>1</v>
      </c>
      <c r="I201">
        <v>7</v>
      </c>
      <c r="J201" s="6">
        <v>0</v>
      </c>
      <c r="K201" s="6">
        <v>0</v>
      </c>
      <c r="L201">
        <v>0</v>
      </c>
      <c r="M201">
        <v>0</v>
      </c>
    </row>
    <row r="202" spans="2:17">
      <c r="B202">
        <v>11</v>
      </c>
      <c r="C202">
        <v>8</v>
      </c>
      <c r="D202" s="6">
        <v>0</v>
      </c>
      <c r="E202" s="6">
        <v>0</v>
      </c>
      <c r="F202" s="6">
        <v>0</v>
      </c>
      <c r="G202" s="6">
        <v>0</v>
      </c>
      <c r="H202">
        <v>0</v>
      </c>
      <c r="I202" s="6">
        <v>0</v>
      </c>
      <c r="J202" s="6">
        <v>0</v>
      </c>
      <c r="K202" s="6">
        <v>0</v>
      </c>
      <c r="L202">
        <v>0</v>
      </c>
      <c r="M202">
        <v>0</v>
      </c>
    </row>
    <row r="203" spans="2:17">
      <c r="B203">
        <v>8</v>
      </c>
      <c r="C203">
        <v>10</v>
      </c>
      <c r="D203" s="6">
        <v>0</v>
      </c>
      <c r="E203" s="6">
        <v>2</v>
      </c>
      <c r="F203" s="6">
        <v>0</v>
      </c>
      <c r="G203" s="6">
        <v>0</v>
      </c>
      <c r="H203">
        <v>0</v>
      </c>
      <c r="I203" s="6">
        <v>5</v>
      </c>
      <c r="J203" s="6">
        <v>0</v>
      </c>
      <c r="K203" s="6">
        <v>0</v>
      </c>
      <c r="L203">
        <v>0</v>
      </c>
      <c r="M203" s="6">
        <v>0</v>
      </c>
      <c r="O203" s="6"/>
      <c r="Q203" s="6"/>
    </row>
    <row r="204" spans="2:17">
      <c r="B204">
        <v>72</v>
      </c>
      <c r="C204">
        <v>12</v>
      </c>
      <c r="D204" s="6">
        <v>0</v>
      </c>
      <c r="E204" s="6">
        <v>2</v>
      </c>
      <c r="F204" s="6">
        <v>0</v>
      </c>
      <c r="G204" s="6">
        <v>0</v>
      </c>
      <c r="H204">
        <v>0</v>
      </c>
      <c r="I204" s="6">
        <v>0</v>
      </c>
      <c r="J204" s="6">
        <v>0</v>
      </c>
      <c r="K204" s="6">
        <v>0</v>
      </c>
      <c r="L204">
        <v>0</v>
      </c>
      <c r="M204" s="6">
        <v>0</v>
      </c>
    </row>
    <row r="205" spans="2:17">
      <c r="B205">
        <v>41</v>
      </c>
      <c r="C205">
        <v>2</v>
      </c>
      <c r="D205" s="6">
        <v>0</v>
      </c>
      <c r="E205" s="6">
        <v>0</v>
      </c>
      <c r="F205" s="6">
        <v>0</v>
      </c>
      <c r="G205" s="6">
        <v>0</v>
      </c>
      <c r="H205">
        <v>0</v>
      </c>
      <c r="I205" s="6">
        <v>0</v>
      </c>
      <c r="J205" s="6">
        <v>0</v>
      </c>
      <c r="K205" s="6">
        <v>0</v>
      </c>
      <c r="L205">
        <v>0</v>
      </c>
      <c r="M205" s="6">
        <v>0</v>
      </c>
    </row>
    <row r="206" spans="2:17">
      <c r="B206">
        <v>103</v>
      </c>
      <c r="C206">
        <v>7</v>
      </c>
      <c r="D206" s="6">
        <v>0</v>
      </c>
      <c r="E206" s="6">
        <v>0</v>
      </c>
      <c r="F206" s="6">
        <v>0</v>
      </c>
      <c r="G206" s="6">
        <v>0</v>
      </c>
      <c r="H206">
        <v>0</v>
      </c>
      <c r="I206" s="6">
        <v>0</v>
      </c>
      <c r="J206" s="6">
        <v>0</v>
      </c>
      <c r="K206" s="6">
        <v>1</v>
      </c>
      <c r="L206">
        <v>0</v>
      </c>
      <c r="M206" s="6">
        <v>0</v>
      </c>
    </row>
    <row r="207" spans="2:17">
      <c r="B207">
        <v>30</v>
      </c>
      <c r="C207">
        <v>6</v>
      </c>
      <c r="D207" s="6">
        <v>1</v>
      </c>
      <c r="E207" s="6">
        <v>1</v>
      </c>
      <c r="F207" s="6">
        <v>0</v>
      </c>
      <c r="G207" s="6">
        <v>0</v>
      </c>
      <c r="H207">
        <v>1</v>
      </c>
      <c r="I207" s="6">
        <v>0</v>
      </c>
      <c r="J207" s="6">
        <v>1</v>
      </c>
      <c r="K207" s="6">
        <v>0</v>
      </c>
      <c r="L207">
        <v>0</v>
      </c>
      <c r="M207" s="6">
        <v>0</v>
      </c>
    </row>
    <row r="208" spans="2:17">
      <c r="B208">
        <v>158</v>
      </c>
      <c r="C208">
        <v>8</v>
      </c>
      <c r="D208" s="6">
        <v>1</v>
      </c>
      <c r="E208" s="6">
        <v>0</v>
      </c>
      <c r="F208" s="6">
        <v>0</v>
      </c>
      <c r="G208" s="6">
        <v>0</v>
      </c>
      <c r="H208">
        <v>0</v>
      </c>
      <c r="I208" s="6">
        <v>0</v>
      </c>
      <c r="J208" s="6">
        <v>0</v>
      </c>
      <c r="K208" s="6">
        <v>0</v>
      </c>
      <c r="L208">
        <v>0</v>
      </c>
      <c r="M208" s="6">
        <v>0</v>
      </c>
      <c r="O208" s="6"/>
    </row>
    <row r="209" spans="2:17">
      <c r="B209">
        <v>2</v>
      </c>
      <c r="C209" s="11"/>
      <c r="D209" s="6">
        <v>1</v>
      </c>
      <c r="F209" s="6">
        <v>0</v>
      </c>
      <c r="H209">
        <v>0</v>
      </c>
      <c r="J209" s="6">
        <v>0</v>
      </c>
      <c r="L209">
        <v>0</v>
      </c>
    </row>
    <row r="210" spans="2:17">
      <c r="B210">
        <v>6</v>
      </c>
      <c r="C210" s="11"/>
      <c r="D210" s="6">
        <v>0</v>
      </c>
      <c r="F210" s="6">
        <v>0</v>
      </c>
      <c r="H210">
        <v>0</v>
      </c>
      <c r="J210" s="6">
        <v>0</v>
      </c>
      <c r="L210">
        <v>0</v>
      </c>
    </row>
    <row r="211" spans="2:17">
      <c r="B211">
        <v>6</v>
      </c>
      <c r="C211" s="11"/>
      <c r="D211" s="6">
        <v>0</v>
      </c>
      <c r="F211" s="6">
        <v>0</v>
      </c>
      <c r="H211">
        <v>1</v>
      </c>
      <c r="J211" s="6">
        <v>0</v>
      </c>
      <c r="L211">
        <v>0</v>
      </c>
      <c r="O211" s="6"/>
    </row>
    <row r="212" spans="2:17">
      <c r="B212">
        <v>15</v>
      </c>
      <c r="C212" s="11"/>
      <c r="D212" s="6">
        <v>0</v>
      </c>
      <c r="F212" s="6">
        <v>0</v>
      </c>
      <c r="H212">
        <v>0</v>
      </c>
      <c r="J212" s="6">
        <v>0</v>
      </c>
      <c r="L212">
        <v>0</v>
      </c>
    </row>
    <row r="213" spans="2:17">
      <c r="B213">
        <v>22</v>
      </c>
      <c r="C213" s="11"/>
      <c r="D213" s="6">
        <v>0</v>
      </c>
      <c r="F213" s="6">
        <v>0</v>
      </c>
      <c r="H213">
        <v>0</v>
      </c>
      <c r="J213" s="6">
        <v>0</v>
      </c>
      <c r="L213">
        <v>0</v>
      </c>
    </row>
    <row r="214" spans="2:17">
      <c r="B214">
        <v>30</v>
      </c>
      <c r="C214" s="11"/>
      <c r="D214" s="6">
        <v>0</v>
      </c>
      <c r="F214" s="6">
        <v>0</v>
      </c>
      <c r="H214">
        <v>0</v>
      </c>
      <c r="J214" s="6">
        <v>0</v>
      </c>
      <c r="L214">
        <v>0</v>
      </c>
      <c r="O214" s="6"/>
    </row>
    <row r="215" spans="2:17">
      <c r="B215">
        <v>57</v>
      </c>
      <c r="C215" s="11"/>
      <c r="D215" s="6">
        <v>0</v>
      </c>
      <c r="F215" s="6">
        <v>0</v>
      </c>
      <c r="H215">
        <v>0</v>
      </c>
      <c r="J215" s="6">
        <v>0</v>
      </c>
      <c r="L215">
        <v>0</v>
      </c>
      <c r="O215" s="6"/>
    </row>
    <row r="216" spans="2:17">
      <c r="B216">
        <v>174</v>
      </c>
      <c r="C216" s="11"/>
      <c r="D216" s="6">
        <v>1</v>
      </c>
      <c r="F216" s="6">
        <v>0</v>
      </c>
      <c r="H216">
        <v>0</v>
      </c>
      <c r="J216" s="6">
        <v>0</v>
      </c>
      <c r="L216">
        <v>0</v>
      </c>
      <c r="O216" s="6"/>
      <c r="Q216" s="6"/>
    </row>
    <row r="217" spans="2:17">
      <c r="B217">
        <v>81</v>
      </c>
      <c r="C217" s="11"/>
      <c r="D217" s="6">
        <v>0</v>
      </c>
      <c r="F217" s="6">
        <v>0</v>
      </c>
      <c r="H217" s="6">
        <v>0</v>
      </c>
      <c r="J217" s="6">
        <v>0</v>
      </c>
      <c r="L217" s="6">
        <v>0</v>
      </c>
    </row>
    <row r="218" spans="2:17">
      <c r="B218">
        <v>2</v>
      </c>
      <c r="C218" s="11"/>
      <c r="D218" s="6">
        <v>0</v>
      </c>
      <c r="F218" s="6">
        <v>0</v>
      </c>
      <c r="H218" s="6">
        <v>0</v>
      </c>
      <c r="J218" s="6">
        <v>0</v>
      </c>
      <c r="L218" s="6">
        <v>0</v>
      </c>
    </row>
    <row r="219" spans="2:17">
      <c r="B219">
        <v>7</v>
      </c>
      <c r="C219" s="11"/>
      <c r="D219" s="6">
        <v>2</v>
      </c>
      <c r="F219" s="6">
        <v>0</v>
      </c>
      <c r="H219">
        <v>4</v>
      </c>
      <c r="J219" s="6">
        <v>0</v>
      </c>
      <c r="L219">
        <v>0</v>
      </c>
      <c r="O219" s="6"/>
    </row>
    <row r="220" spans="2:17">
      <c r="B220">
        <v>4</v>
      </c>
      <c r="C220" s="11"/>
      <c r="D220" s="6">
        <v>0</v>
      </c>
      <c r="F220" s="6">
        <v>0</v>
      </c>
      <c r="H220">
        <v>0</v>
      </c>
      <c r="J220" s="6">
        <v>0</v>
      </c>
      <c r="L220">
        <v>0</v>
      </c>
    </row>
    <row r="221" spans="2:17">
      <c r="B221">
        <v>12</v>
      </c>
      <c r="C221" s="11"/>
      <c r="D221" s="6">
        <v>0</v>
      </c>
      <c r="F221" s="6">
        <v>0</v>
      </c>
      <c r="H221" s="6">
        <v>0</v>
      </c>
      <c r="J221" s="6">
        <v>0</v>
      </c>
      <c r="L221" s="6">
        <v>0</v>
      </c>
    </row>
    <row r="222" spans="2:17">
      <c r="B222">
        <v>5</v>
      </c>
      <c r="C222" s="11"/>
      <c r="D222" s="6">
        <v>0</v>
      </c>
      <c r="F222" s="6">
        <v>0</v>
      </c>
      <c r="H222" s="6">
        <v>0</v>
      </c>
      <c r="J222" s="6">
        <v>0</v>
      </c>
      <c r="L222" s="6">
        <v>0</v>
      </c>
      <c r="P222" s="11"/>
    </row>
    <row r="223" spans="2:17">
      <c r="B223">
        <v>25</v>
      </c>
      <c r="C223" s="11"/>
      <c r="D223" s="6">
        <v>0</v>
      </c>
      <c r="F223" s="6">
        <v>0</v>
      </c>
      <c r="H223" s="6">
        <v>0</v>
      </c>
      <c r="J223" s="6">
        <v>0</v>
      </c>
      <c r="L223" s="6">
        <v>0</v>
      </c>
      <c r="O223" s="6"/>
    </row>
    <row r="224" spans="2:17">
      <c r="B224">
        <v>134</v>
      </c>
      <c r="C224" s="11"/>
      <c r="D224" s="6">
        <v>0</v>
      </c>
      <c r="F224" s="6">
        <v>0</v>
      </c>
      <c r="H224">
        <v>0</v>
      </c>
      <c r="J224" s="6">
        <v>1</v>
      </c>
      <c r="L224">
        <v>0</v>
      </c>
      <c r="O224" s="6"/>
    </row>
    <row r="225" spans="2:15">
      <c r="B225">
        <v>86</v>
      </c>
      <c r="C225" s="11"/>
      <c r="D225" s="6">
        <v>1</v>
      </c>
      <c r="F225" s="6">
        <v>0</v>
      </c>
      <c r="H225" s="6">
        <v>1</v>
      </c>
      <c r="J225" s="6">
        <v>0</v>
      </c>
      <c r="L225" s="6">
        <v>0</v>
      </c>
      <c r="O225" s="6"/>
    </row>
    <row r="226" spans="2:15">
      <c r="B226">
        <v>41</v>
      </c>
      <c r="C226" s="11"/>
      <c r="D226" s="6">
        <v>2</v>
      </c>
      <c r="F226" s="6">
        <v>0</v>
      </c>
      <c r="H226" s="6">
        <v>0</v>
      </c>
      <c r="J226" s="6">
        <v>0</v>
      </c>
      <c r="L226" s="6">
        <v>0</v>
      </c>
    </row>
    <row r="227" spans="2:15">
      <c r="B227">
        <v>12</v>
      </c>
      <c r="C227" s="11"/>
      <c r="D227" s="6">
        <v>0</v>
      </c>
      <c r="F227" s="6">
        <v>0</v>
      </c>
      <c r="H227">
        <v>1</v>
      </c>
      <c r="J227" s="6">
        <v>0</v>
      </c>
      <c r="L227">
        <v>0</v>
      </c>
    </row>
    <row r="228" spans="2:15">
      <c r="B228">
        <v>4</v>
      </c>
      <c r="C228" s="11"/>
      <c r="D228" s="6">
        <v>0</v>
      </c>
      <c r="F228" s="6">
        <v>0</v>
      </c>
      <c r="H228">
        <v>0</v>
      </c>
      <c r="J228" s="6">
        <v>0</v>
      </c>
      <c r="L228">
        <v>0</v>
      </c>
      <c r="O228" s="6"/>
    </row>
    <row r="229" spans="2:15">
      <c r="B229">
        <v>3</v>
      </c>
      <c r="C229" s="11"/>
      <c r="D229" s="6">
        <v>0</v>
      </c>
      <c r="F229" s="6">
        <v>0</v>
      </c>
      <c r="H229">
        <v>0</v>
      </c>
      <c r="J229" s="6">
        <v>0</v>
      </c>
      <c r="L229">
        <v>0</v>
      </c>
    </row>
    <row r="230" spans="2:15">
      <c r="B230">
        <v>19</v>
      </c>
      <c r="C230" s="11"/>
      <c r="D230" s="6">
        <v>4</v>
      </c>
      <c r="F230" s="6">
        <v>0</v>
      </c>
      <c r="H230">
        <v>1</v>
      </c>
      <c r="J230" s="6">
        <v>0</v>
      </c>
      <c r="L230">
        <v>0</v>
      </c>
      <c r="O230" s="6"/>
    </row>
    <row r="231" spans="2:15">
      <c r="B231">
        <v>11</v>
      </c>
      <c r="C231" s="11"/>
      <c r="D231" s="6">
        <v>0</v>
      </c>
      <c r="F231" s="6">
        <v>0</v>
      </c>
      <c r="H231">
        <v>0</v>
      </c>
      <c r="J231" s="6">
        <v>0</v>
      </c>
      <c r="L231">
        <v>0</v>
      </c>
    </row>
    <row r="232" spans="2:15">
      <c r="B232">
        <v>3</v>
      </c>
      <c r="C232" s="11"/>
      <c r="D232" s="6">
        <v>0</v>
      </c>
      <c r="F232" s="6">
        <v>0</v>
      </c>
      <c r="H232">
        <v>0</v>
      </c>
      <c r="J232" s="6">
        <v>0</v>
      </c>
      <c r="L232">
        <v>0</v>
      </c>
    </row>
    <row r="233" spans="2:15">
      <c r="B233">
        <v>34</v>
      </c>
      <c r="C233" s="11"/>
      <c r="D233" s="6">
        <v>0</v>
      </c>
      <c r="F233" s="6">
        <v>0</v>
      </c>
      <c r="H233">
        <v>0</v>
      </c>
      <c r="J233" s="6">
        <v>0</v>
      </c>
      <c r="L233">
        <v>0</v>
      </c>
    </row>
    <row r="234" spans="2:15">
      <c r="B234">
        <v>39</v>
      </c>
      <c r="C234" s="11"/>
      <c r="D234" s="6">
        <v>0</v>
      </c>
      <c r="F234" s="6">
        <v>0</v>
      </c>
      <c r="H234">
        <v>0</v>
      </c>
      <c r="J234" s="6">
        <v>0</v>
      </c>
      <c r="L234">
        <v>0</v>
      </c>
    </row>
    <row r="235" spans="2:15">
      <c r="B235">
        <v>2</v>
      </c>
      <c r="C235" s="11"/>
      <c r="D235" s="6">
        <v>1</v>
      </c>
      <c r="F235" s="6">
        <v>0</v>
      </c>
      <c r="H235">
        <v>2</v>
      </c>
      <c r="J235" s="6">
        <v>0</v>
      </c>
      <c r="L235">
        <v>0</v>
      </c>
    </row>
    <row r="236" spans="2:15">
      <c r="B236">
        <v>0</v>
      </c>
      <c r="C236" s="11"/>
      <c r="D236" s="6">
        <v>0</v>
      </c>
      <c r="F236" s="6">
        <v>0</v>
      </c>
      <c r="H236">
        <v>0</v>
      </c>
      <c r="J236" s="6">
        <v>0</v>
      </c>
      <c r="L236">
        <v>0</v>
      </c>
      <c r="O236" s="6"/>
    </row>
    <row r="237" spans="2:15">
      <c r="B237">
        <v>2</v>
      </c>
      <c r="C237" s="11"/>
      <c r="D237" s="6">
        <v>0</v>
      </c>
      <c r="F237" s="6">
        <v>0</v>
      </c>
      <c r="H237">
        <v>0</v>
      </c>
      <c r="J237" s="6">
        <v>0</v>
      </c>
      <c r="L237">
        <v>0</v>
      </c>
      <c r="O237" s="6"/>
    </row>
    <row r="238" spans="2:15">
      <c r="B238">
        <v>5</v>
      </c>
      <c r="C238" s="11"/>
      <c r="D238" s="6">
        <v>0</v>
      </c>
      <c r="F238" s="6">
        <v>0</v>
      </c>
      <c r="H238">
        <v>0</v>
      </c>
      <c r="J238" s="6">
        <v>0</v>
      </c>
      <c r="L238">
        <v>0</v>
      </c>
      <c r="O238" s="6"/>
    </row>
    <row r="239" spans="2:15">
      <c r="B239">
        <v>16</v>
      </c>
      <c r="C239" s="11"/>
      <c r="D239" s="6">
        <v>0</v>
      </c>
      <c r="F239" s="6">
        <v>0</v>
      </c>
      <c r="H239">
        <v>0</v>
      </c>
      <c r="J239" s="6">
        <v>0</v>
      </c>
      <c r="L239">
        <v>0</v>
      </c>
      <c r="O239" s="6"/>
    </row>
    <row r="240" spans="2:15">
      <c r="B240">
        <v>9</v>
      </c>
      <c r="C240" s="11"/>
      <c r="D240" s="6">
        <v>0</v>
      </c>
      <c r="F240" s="6">
        <v>0</v>
      </c>
      <c r="H240">
        <v>0</v>
      </c>
      <c r="J240" s="6">
        <v>0</v>
      </c>
      <c r="L240">
        <v>0</v>
      </c>
      <c r="O240" s="6"/>
    </row>
    <row r="241" spans="2:17">
      <c r="B241">
        <v>92</v>
      </c>
      <c r="C241" s="11"/>
      <c r="D241" s="6">
        <v>0</v>
      </c>
      <c r="F241" s="6">
        <v>0</v>
      </c>
      <c r="H241">
        <v>0</v>
      </c>
      <c r="J241" s="6">
        <v>0</v>
      </c>
      <c r="L241">
        <v>0</v>
      </c>
    </row>
    <row r="242" spans="2:17">
      <c r="B242">
        <v>246</v>
      </c>
      <c r="C242" s="11"/>
      <c r="D242" s="6">
        <v>4</v>
      </c>
      <c r="F242" s="6">
        <v>0</v>
      </c>
      <c r="H242">
        <v>0</v>
      </c>
      <c r="J242" s="6">
        <v>0</v>
      </c>
      <c r="L242">
        <v>0</v>
      </c>
      <c r="O242" s="6"/>
    </row>
    <row r="243" spans="2:17">
      <c r="B243">
        <v>77</v>
      </c>
      <c r="C243" s="11"/>
      <c r="D243" s="6">
        <v>0</v>
      </c>
      <c r="F243" s="6">
        <v>0</v>
      </c>
      <c r="H243">
        <v>0</v>
      </c>
      <c r="J243" s="6">
        <v>0</v>
      </c>
      <c r="L243">
        <v>0</v>
      </c>
      <c r="O243" s="6"/>
      <c r="Q243" s="6"/>
    </row>
    <row r="244" spans="2:17">
      <c r="B244">
        <v>4</v>
      </c>
      <c r="C244" s="11"/>
      <c r="D244" s="6">
        <v>0</v>
      </c>
      <c r="F244" s="6">
        <v>0</v>
      </c>
      <c r="H244">
        <v>3</v>
      </c>
      <c r="J244" s="6">
        <v>0</v>
      </c>
      <c r="L244">
        <v>0</v>
      </c>
      <c r="O244" s="6"/>
    </row>
    <row r="245" spans="2:17">
      <c r="B245">
        <v>0</v>
      </c>
      <c r="C245" s="11"/>
      <c r="D245" s="6">
        <v>0</v>
      </c>
      <c r="F245" s="6">
        <v>0</v>
      </c>
      <c r="H245">
        <v>0</v>
      </c>
      <c r="J245" s="6">
        <v>0</v>
      </c>
      <c r="L245">
        <v>0</v>
      </c>
      <c r="O245" s="6"/>
      <c r="Q245" s="6"/>
    </row>
    <row r="246" spans="2:17">
      <c r="B246">
        <v>1</v>
      </c>
      <c r="C246" s="11"/>
      <c r="D246" s="6">
        <v>0</v>
      </c>
      <c r="F246" s="6">
        <v>0</v>
      </c>
      <c r="H246">
        <v>0</v>
      </c>
      <c r="J246" s="6">
        <v>0</v>
      </c>
      <c r="L246">
        <v>0</v>
      </c>
      <c r="O246" s="6"/>
    </row>
    <row r="247" spans="2:17">
      <c r="B247">
        <v>18</v>
      </c>
      <c r="C247" s="11"/>
      <c r="D247" s="6">
        <v>0</v>
      </c>
      <c r="F247" s="6">
        <v>0</v>
      </c>
      <c r="H247" s="6">
        <v>0</v>
      </c>
      <c r="J247" s="6">
        <v>0</v>
      </c>
      <c r="L247" s="6">
        <v>0</v>
      </c>
      <c r="O247" s="6"/>
      <c r="Q247" s="6"/>
    </row>
    <row r="248" spans="2:17">
      <c r="B248">
        <v>17</v>
      </c>
      <c r="D248" s="6">
        <v>0</v>
      </c>
      <c r="F248" s="6">
        <v>0</v>
      </c>
      <c r="H248" s="6">
        <v>0</v>
      </c>
      <c r="J248" s="6">
        <v>0</v>
      </c>
      <c r="L248" s="6">
        <v>0</v>
      </c>
    </row>
    <row r="249" spans="2:17">
      <c r="B249">
        <v>29</v>
      </c>
      <c r="D249" s="6">
        <v>0</v>
      </c>
      <c r="F249" s="6">
        <v>0</v>
      </c>
      <c r="H249" s="6">
        <v>0</v>
      </c>
      <c r="J249" s="6">
        <v>0</v>
      </c>
      <c r="L249" s="6">
        <v>0</v>
      </c>
    </row>
    <row r="250" spans="2:17">
      <c r="B250">
        <v>80</v>
      </c>
      <c r="D250" s="6">
        <v>0</v>
      </c>
      <c r="F250" s="6">
        <v>0</v>
      </c>
      <c r="H250" s="6">
        <v>0</v>
      </c>
      <c r="J250" s="6">
        <v>0</v>
      </c>
      <c r="L250" s="6">
        <v>0</v>
      </c>
    </row>
    <row r="251" spans="2:17">
      <c r="B251">
        <v>7</v>
      </c>
      <c r="D251" s="6">
        <v>4</v>
      </c>
      <c r="F251" s="6">
        <v>0</v>
      </c>
      <c r="H251" s="6">
        <v>8</v>
      </c>
      <c r="J251" s="6">
        <v>0</v>
      </c>
      <c r="L251" s="6">
        <v>0</v>
      </c>
    </row>
    <row r="252" spans="2:17">
      <c r="B252">
        <v>6</v>
      </c>
      <c r="D252" s="6">
        <v>0</v>
      </c>
      <c r="F252" s="6">
        <v>0</v>
      </c>
      <c r="H252" s="6">
        <v>0</v>
      </c>
      <c r="J252" s="6">
        <v>0</v>
      </c>
      <c r="L252" s="6">
        <v>0</v>
      </c>
    </row>
    <row r="253" spans="2:17">
      <c r="H253" s="6"/>
    </row>
    <row r="256" spans="2:17">
      <c r="F256" s="10" t="s">
        <v>149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5:17">
      <c r="F257" s="17" t="s">
        <v>150</v>
      </c>
      <c r="G257" s="18"/>
      <c r="H257" s="18" t="s">
        <v>151</v>
      </c>
      <c r="I257" s="18"/>
      <c r="J257" s="18" t="s">
        <v>157</v>
      </c>
      <c r="K257" s="18"/>
      <c r="L257" s="18" t="s">
        <v>152</v>
      </c>
      <c r="M257" s="18"/>
      <c r="N257" s="18" t="s">
        <v>153</v>
      </c>
      <c r="O257" s="18"/>
      <c r="P257" s="18" t="s">
        <v>154</v>
      </c>
      <c r="Q257" s="18"/>
    </row>
    <row r="258" spans="5:17">
      <c r="F258" s="16" t="s">
        <v>125</v>
      </c>
      <c r="G258" s="10" t="s">
        <v>126</v>
      </c>
      <c r="H258" s="10" t="s">
        <v>125</v>
      </c>
      <c r="I258" s="10" t="s">
        <v>126</v>
      </c>
      <c r="J258" s="10" t="s">
        <v>125</v>
      </c>
      <c r="K258" s="10" t="s">
        <v>126</v>
      </c>
      <c r="L258" s="10" t="s">
        <v>125</v>
      </c>
      <c r="M258" s="10" t="s">
        <v>126</v>
      </c>
      <c r="N258" s="10" t="s">
        <v>125</v>
      </c>
      <c r="O258" s="10" t="s">
        <v>126</v>
      </c>
      <c r="P258" s="10" t="s">
        <v>125</v>
      </c>
      <c r="Q258" s="10" t="s">
        <v>126</v>
      </c>
    </row>
    <row r="259" spans="5:17">
      <c r="E259" s="10" t="s">
        <v>145</v>
      </c>
      <c r="F259">
        <f t="shared" ref="F259:Q259" si="0">SUM(B6:B252)</f>
        <v>12003</v>
      </c>
      <c r="G259">
        <f t="shared" si="0"/>
        <v>2904</v>
      </c>
      <c r="H259">
        <f t="shared" si="0"/>
        <v>285</v>
      </c>
      <c r="I259">
        <f t="shared" si="0"/>
        <v>315</v>
      </c>
      <c r="J259">
        <f t="shared" si="0"/>
        <v>352</v>
      </c>
      <c r="K259">
        <f t="shared" si="0"/>
        <v>48</v>
      </c>
      <c r="L259" s="6">
        <f t="shared" si="0"/>
        <v>255</v>
      </c>
      <c r="M259" s="6">
        <f t="shared" si="0"/>
        <v>70</v>
      </c>
      <c r="N259" s="6">
        <f t="shared" si="0"/>
        <v>15</v>
      </c>
      <c r="O259" s="6">
        <f t="shared" si="0"/>
        <v>12</v>
      </c>
      <c r="P259" s="6">
        <f t="shared" si="0"/>
        <v>6</v>
      </c>
      <c r="Q259" s="6">
        <f t="shared" si="0"/>
        <v>1</v>
      </c>
    </row>
    <row r="260" spans="5:17">
      <c r="E260" s="10" t="s">
        <v>155</v>
      </c>
      <c r="F260">
        <f>F259/(F259+G259)*100</f>
        <v>80.519219158784466</v>
      </c>
      <c r="G260">
        <f>G259/(G259+F259)*100</f>
        <v>19.480780841215537</v>
      </c>
      <c r="H260">
        <f>H259/(H259+I259)*100</f>
        <v>47.5</v>
      </c>
      <c r="I260">
        <f>I259/(I259+H259)*100</f>
        <v>52.5</v>
      </c>
      <c r="J260">
        <f>J259/(J259+K259)*100</f>
        <v>88</v>
      </c>
      <c r="K260">
        <f>K259/(K259+J259)*100</f>
        <v>12</v>
      </c>
      <c r="L260" s="6">
        <f>L259/(L259+M259)*100</f>
        <v>78.461538461538467</v>
      </c>
      <c r="M260">
        <f>M259/(M259+L259)*100</f>
        <v>21.53846153846154</v>
      </c>
      <c r="N260">
        <f>N259/(N259+O259)*100</f>
        <v>55.555555555555557</v>
      </c>
      <c r="O260">
        <f>O259/(N259+O259)*100</f>
        <v>44.444444444444443</v>
      </c>
      <c r="P260" s="6">
        <f>P259/(P259+Q259)*100</f>
        <v>85.714285714285708</v>
      </c>
      <c r="Q260">
        <f>Q259/(Q259+P259)*100</f>
        <v>14.285714285714285</v>
      </c>
    </row>
    <row r="261" spans="5:17">
      <c r="L261" s="6"/>
      <c r="P261" s="6"/>
    </row>
    <row r="266" spans="5:17">
      <c r="Q266" s="6"/>
    </row>
    <row r="279" spans="17:17">
      <c r="Q279" s="6"/>
    </row>
    <row r="302" spans="17:17">
      <c r="Q302" s="6"/>
    </row>
    <row r="333" spans="17:17">
      <c r="Q333" s="6"/>
    </row>
    <row r="345" spans="7:17">
      <c r="Q345" s="6"/>
    </row>
    <row r="351" spans="7:17">
      <c r="G351">
        <v>24</v>
      </c>
    </row>
    <row r="353" spans="7:17">
      <c r="Q353" s="6"/>
    </row>
    <row r="361" spans="7:17">
      <c r="G361">
        <v>3</v>
      </c>
    </row>
    <row r="366" spans="7:17">
      <c r="G366">
        <v>8</v>
      </c>
    </row>
    <row r="391" spans="7:17">
      <c r="Q391" s="6"/>
    </row>
    <row r="398" spans="7:17">
      <c r="Q398" s="6"/>
    </row>
    <row r="399" spans="7:17">
      <c r="G399">
        <v>137</v>
      </c>
    </row>
    <row r="405" spans="17:17">
      <c r="Q405" s="6"/>
    </row>
    <row r="421" spans="15:15">
      <c r="O421" s="6"/>
    </row>
    <row r="422" spans="15:15">
      <c r="O422" s="6"/>
    </row>
    <row r="423" spans="15:15">
      <c r="O423" s="6"/>
    </row>
    <row r="424" spans="15:15">
      <c r="O424" s="6"/>
    </row>
    <row r="425" spans="15:15">
      <c r="O425" s="6"/>
    </row>
    <row r="426" spans="15:15">
      <c r="O426" s="6"/>
    </row>
    <row r="427" spans="15:15">
      <c r="O427" s="6"/>
    </row>
    <row r="428" spans="15:15">
      <c r="O428" s="6"/>
    </row>
    <row r="429" spans="15:15">
      <c r="O429" s="6"/>
    </row>
    <row r="430" spans="15:15">
      <c r="O430" s="6"/>
    </row>
    <row r="431" spans="15:15">
      <c r="O431" s="6"/>
    </row>
    <row r="432" spans="15:15">
      <c r="O432" s="6"/>
    </row>
    <row r="441" spans="15:17">
      <c r="Q441" s="6"/>
    </row>
    <row r="442" spans="15:17">
      <c r="O442" s="6"/>
    </row>
    <row r="449" spans="17:17">
      <c r="Q449" s="6"/>
    </row>
  </sheetData>
  <phoneticPr fontId="5" type="noConversion"/>
  <pageMargins left="0.75" right="0.75" top="1" bottom="1" header="0.5" footer="0.5"/>
  <pageSetup orientation="portrait"/>
  <ignoredErrors>
    <ignoredError sqref="G260:H260 I260:J260 K260:L260 M260 O260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5"/>
  <sheetViews>
    <sheetView workbookViewId="0">
      <pane ySplit="1" topLeftCell="A78" activePane="bottomLeft" state="frozen"/>
      <selection activeCell="L233" sqref="L233"/>
      <selection pane="bottomLeft" activeCell="E115" sqref="E115"/>
    </sheetView>
  </sheetViews>
  <sheetFormatPr baseColWidth="10" defaultColWidth="8.7109375" defaultRowHeight="13" x14ac:dyDescent="0"/>
  <cols>
    <col min="1" max="1" width="17" customWidth="1"/>
    <col min="2" max="2" width="9.42578125" bestFit="1" customWidth="1"/>
    <col min="3" max="3" width="6" customWidth="1"/>
    <col min="4" max="4" width="4.42578125" customWidth="1"/>
    <col min="5" max="5" width="7" customWidth="1"/>
    <col min="6" max="6" width="8.5703125" customWidth="1"/>
    <col min="7" max="7" width="8.7109375" customWidth="1"/>
    <col min="8" max="8" width="6.85546875" customWidth="1"/>
    <col min="9" max="9" width="5.85546875" customWidth="1"/>
    <col min="10" max="10" width="8.42578125" customWidth="1"/>
    <col min="11" max="11" width="9.42578125" customWidth="1"/>
    <col min="12" max="12" width="7.7109375" customWidth="1"/>
    <col min="13" max="13" width="7.28515625" customWidth="1"/>
    <col min="14" max="15" width="7.42578125" customWidth="1"/>
    <col min="16" max="16" width="6.28515625" customWidth="1"/>
    <col min="17" max="17" width="6.5703125" customWidth="1"/>
    <col min="18" max="18" width="4.85546875" customWidth="1"/>
    <col min="19" max="19" width="7.7109375" customWidth="1"/>
    <col min="20" max="20" width="12" customWidth="1"/>
    <col min="21" max="21" width="9.85546875" customWidth="1"/>
    <col min="22" max="22" width="11" customWidth="1"/>
    <col min="23" max="23" width="8.7109375" customWidth="1"/>
    <col min="24" max="24" width="11.42578125" customWidth="1"/>
  </cols>
  <sheetData>
    <row r="1" spans="1:23">
      <c r="A1" t="s">
        <v>35</v>
      </c>
      <c r="B1" t="s">
        <v>36</v>
      </c>
      <c r="C1" t="s">
        <v>37</v>
      </c>
      <c r="D1" t="s">
        <v>69</v>
      </c>
      <c r="E1" t="s">
        <v>70</v>
      </c>
      <c r="F1" t="s">
        <v>71</v>
      </c>
      <c r="G1" t="s">
        <v>74</v>
      </c>
      <c r="H1" t="s">
        <v>75</v>
      </c>
      <c r="I1" t="s">
        <v>72</v>
      </c>
      <c r="J1" t="s">
        <v>80</v>
      </c>
      <c r="K1" t="s">
        <v>73</v>
      </c>
      <c r="L1" t="s">
        <v>89</v>
      </c>
      <c r="M1" t="s">
        <v>76</v>
      </c>
      <c r="N1" t="s">
        <v>90</v>
      </c>
      <c r="O1" t="s">
        <v>77</v>
      </c>
      <c r="P1" t="s">
        <v>91</v>
      </c>
      <c r="Q1" t="s">
        <v>78</v>
      </c>
      <c r="R1" t="s">
        <v>79</v>
      </c>
      <c r="S1" t="s">
        <v>81</v>
      </c>
      <c r="T1" t="s">
        <v>94</v>
      </c>
      <c r="U1" t="s">
        <v>132</v>
      </c>
      <c r="V1" t="s">
        <v>139</v>
      </c>
      <c r="W1" t="s">
        <v>140</v>
      </c>
    </row>
    <row r="2" spans="1:23">
      <c r="A2" s="7">
        <v>38238</v>
      </c>
      <c r="B2">
        <v>222</v>
      </c>
      <c r="C2" t="s">
        <v>64</v>
      </c>
      <c r="D2">
        <v>1</v>
      </c>
      <c r="E2">
        <v>0</v>
      </c>
      <c r="F2">
        <v>0</v>
      </c>
      <c r="G2">
        <v>13</v>
      </c>
      <c r="H2">
        <v>0</v>
      </c>
      <c r="I2" s="6">
        <v>0</v>
      </c>
      <c r="J2" s="6">
        <v>3</v>
      </c>
      <c r="K2" s="6">
        <v>0</v>
      </c>
      <c r="L2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>
        <v>0</v>
      </c>
      <c r="U2">
        <v>0</v>
      </c>
    </row>
    <row r="3" spans="1:23">
      <c r="A3" s="7">
        <v>38238</v>
      </c>
      <c r="B3">
        <v>222</v>
      </c>
      <c r="C3" t="s">
        <v>64</v>
      </c>
      <c r="D3">
        <v>2</v>
      </c>
      <c r="E3">
        <v>0</v>
      </c>
      <c r="F3">
        <v>0</v>
      </c>
      <c r="G3">
        <v>15</v>
      </c>
      <c r="H3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1</v>
      </c>
      <c r="R3" s="6">
        <v>0</v>
      </c>
      <c r="S3" s="6">
        <v>0</v>
      </c>
      <c r="T3">
        <v>0</v>
      </c>
      <c r="U3">
        <v>0</v>
      </c>
    </row>
    <row r="4" spans="1:23">
      <c r="A4" s="7">
        <v>38238</v>
      </c>
      <c r="B4">
        <v>222</v>
      </c>
      <c r="C4" t="s">
        <v>64</v>
      </c>
      <c r="D4">
        <v>3</v>
      </c>
      <c r="E4">
        <v>0</v>
      </c>
      <c r="F4">
        <v>0</v>
      </c>
      <c r="G4">
        <v>11</v>
      </c>
      <c r="H4">
        <v>0</v>
      </c>
      <c r="I4" s="6">
        <v>0</v>
      </c>
      <c r="J4" s="6">
        <v>63</v>
      </c>
      <c r="K4" s="6">
        <v>0</v>
      </c>
      <c r="L4" s="6">
        <v>0</v>
      </c>
      <c r="M4" s="6">
        <v>0</v>
      </c>
      <c r="N4" s="6">
        <v>0</v>
      </c>
      <c r="O4" s="6">
        <v>43</v>
      </c>
      <c r="P4" s="6">
        <v>0</v>
      </c>
      <c r="Q4" s="6">
        <v>3</v>
      </c>
      <c r="R4" s="6">
        <v>0</v>
      </c>
      <c r="S4" s="6">
        <v>0</v>
      </c>
      <c r="T4">
        <v>6</v>
      </c>
      <c r="U4">
        <v>0</v>
      </c>
    </row>
    <row r="5" spans="1:23">
      <c r="A5" s="9">
        <v>38238</v>
      </c>
      <c r="B5" s="11">
        <v>222</v>
      </c>
      <c r="C5" s="11" t="s">
        <v>63</v>
      </c>
      <c r="D5" s="11">
        <v>2</v>
      </c>
      <c r="E5" s="11">
        <v>0</v>
      </c>
      <c r="F5" s="11">
        <v>0</v>
      </c>
      <c r="G5" s="11">
        <v>14</v>
      </c>
      <c r="H5" s="11">
        <v>0</v>
      </c>
      <c r="I5" s="11">
        <v>0</v>
      </c>
      <c r="J5" s="11">
        <v>3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/>
      <c r="W5" s="11"/>
    </row>
    <row r="6" spans="1:23">
      <c r="A6" s="9">
        <v>38238</v>
      </c>
      <c r="B6" s="11">
        <v>222</v>
      </c>
      <c r="C6" s="11" t="s">
        <v>63</v>
      </c>
      <c r="D6" s="11">
        <v>3</v>
      </c>
      <c r="E6" s="11">
        <v>0</v>
      </c>
      <c r="F6" s="11">
        <v>0</v>
      </c>
      <c r="G6" s="11">
        <v>8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1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/>
      <c r="W6" s="11"/>
    </row>
    <row r="7" spans="1:23">
      <c r="A7" s="7">
        <v>38238</v>
      </c>
      <c r="B7">
        <v>222</v>
      </c>
      <c r="C7" t="s">
        <v>63</v>
      </c>
      <c r="D7">
        <v>1</v>
      </c>
      <c r="E7">
        <v>0</v>
      </c>
      <c r="F7">
        <v>0</v>
      </c>
      <c r="G7">
        <v>3</v>
      </c>
      <c r="H7">
        <v>0</v>
      </c>
      <c r="I7" s="6">
        <v>0</v>
      </c>
      <c r="J7" s="6">
        <v>31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>
        <v>3</v>
      </c>
      <c r="U7">
        <v>0</v>
      </c>
      <c r="V7" t="s">
        <v>141</v>
      </c>
    </row>
    <row r="8" spans="1:23">
      <c r="A8" s="7">
        <v>38238</v>
      </c>
      <c r="B8">
        <v>222</v>
      </c>
      <c r="C8" t="s">
        <v>63</v>
      </c>
      <c r="D8" s="11">
        <v>2</v>
      </c>
      <c r="E8">
        <v>0</v>
      </c>
      <c r="F8">
        <v>0</v>
      </c>
      <c r="G8">
        <v>17</v>
      </c>
      <c r="H8">
        <v>0</v>
      </c>
      <c r="I8" s="6">
        <v>0</v>
      </c>
      <c r="J8" s="6">
        <v>84</v>
      </c>
      <c r="K8" s="6">
        <v>0</v>
      </c>
      <c r="L8" s="6">
        <v>0</v>
      </c>
      <c r="M8" s="6">
        <v>0</v>
      </c>
      <c r="N8" s="6">
        <v>0</v>
      </c>
      <c r="O8" s="6">
        <v>10</v>
      </c>
      <c r="P8" s="6">
        <v>2</v>
      </c>
      <c r="Q8" s="6">
        <v>0</v>
      </c>
      <c r="R8" s="6">
        <v>0</v>
      </c>
      <c r="S8" s="6">
        <v>0</v>
      </c>
      <c r="T8">
        <v>2</v>
      </c>
      <c r="U8">
        <v>0</v>
      </c>
      <c r="W8" s="11"/>
    </row>
    <row r="9" spans="1:23">
      <c r="A9" s="7">
        <v>38238</v>
      </c>
      <c r="B9">
        <v>222</v>
      </c>
      <c r="C9" t="s">
        <v>63</v>
      </c>
      <c r="D9" s="11">
        <v>3</v>
      </c>
      <c r="E9">
        <v>0</v>
      </c>
      <c r="F9">
        <v>0</v>
      </c>
      <c r="G9">
        <v>6</v>
      </c>
      <c r="H9">
        <v>1</v>
      </c>
      <c r="I9" s="6">
        <v>0</v>
      </c>
      <c r="J9" s="6">
        <v>7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>
        <v>2</v>
      </c>
      <c r="U9">
        <v>0</v>
      </c>
      <c r="W9" s="11"/>
    </row>
    <row r="10" spans="1:23">
      <c r="A10" s="7">
        <v>38238</v>
      </c>
      <c r="B10">
        <v>3802</v>
      </c>
      <c r="C10" t="s">
        <v>64</v>
      </c>
      <c r="D10">
        <v>1</v>
      </c>
      <c r="E10">
        <v>0</v>
      </c>
      <c r="F10">
        <v>0</v>
      </c>
      <c r="G10">
        <v>8</v>
      </c>
      <c r="H10">
        <v>3</v>
      </c>
      <c r="I10" s="6">
        <v>0</v>
      </c>
      <c r="J10" s="6">
        <v>2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>
        <v>0</v>
      </c>
    </row>
    <row r="11" spans="1:23">
      <c r="A11" s="7">
        <v>38238</v>
      </c>
      <c r="B11">
        <v>3802</v>
      </c>
      <c r="C11" t="s">
        <v>64</v>
      </c>
      <c r="D11">
        <v>2</v>
      </c>
      <c r="E11">
        <v>0</v>
      </c>
      <c r="F11">
        <v>0</v>
      </c>
      <c r="G11">
        <v>18</v>
      </c>
      <c r="H11">
        <v>1</v>
      </c>
      <c r="I11" s="6">
        <v>0</v>
      </c>
      <c r="J11" s="6">
        <v>8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>
        <v>0</v>
      </c>
    </row>
    <row r="12" spans="1:23">
      <c r="A12" s="7">
        <v>38238</v>
      </c>
      <c r="B12">
        <v>3802</v>
      </c>
      <c r="C12" t="s">
        <v>64</v>
      </c>
      <c r="D12">
        <v>3</v>
      </c>
      <c r="E12">
        <v>0</v>
      </c>
      <c r="F12">
        <v>0</v>
      </c>
      <c r="G12">
        <v>12</v>
      </c>
      <c r="H12">
        <v>1</v>
      </c>
      <c r="I12" s="6">
        <v>0</v>
      </c>
      <c r="J12" s="6">
        <v>13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>
        <v>0</v>
      </c>
    </row>
    <row r="13" spans="1:23">
      <c r="A13" s="7">
        <v>38238</v>
      </c>
      <c r="B13">
        <v>3802</v>
      </c>
      <c r="C13" t="s">
        <v>63</v>
      </c>
      <c r="D13">
        <v>1</v>
      </c>
      <c r="E13">
        <v>0</v>
      </c>
      <c r="F13">
        <v>0</v>
      </c>
      <c r="G13">
        <v>0</v>
      </c>
      <c r="H13">
        <v>0</v>
      </c>
      <c r="I13" s="6">
        <v>0</v>
      </c>
      <c r="J13" s="6">
        <v>18</v>
      </c>
      <c r="K13" s="6">
        <v>0</v>
      </c>
      <c r="L13" s="6">
        <v>0</v>
      </c>
      <c r="M13" s="6">
        <v>0</v>
      </c>
      <c r="N13" s="6">
        <v>0</v>
      </c>
      <c r="O13" s="6">
        <v>18</v>
      </c>
      <c r="P13" s="6">
        <v>4</v>
      </c>
      <c r="Q13" s="6">
        <v>0</v>
      </c>
      <c r="R13" s="6">
        <v>0</v>
      </c>
      <c r="S13" s="6">
        <v>0</v>
      </c>
      <c r="T13" s="6">
        <v>0</v>
      </c>
      <c r="U13">
        <v>0</v>
      </c>
    </row>
    <row r="14" spans="1:23">
      <c r="A14" s="7">
        <v>38238</v>
      </c>
      <c r="B14">
        <v>3802</v>
      </c>
      <c r="C14" t="s">
        <v>63</v>
      </c>
      <c r="D14">
        <v>2</v>
      </c>
      <c r="E14">
        <v>0</v>
      </c>
      <c r="F14">
        <v>0</v>
      </c>
      <c r="G14">
        <v>12</v>
      </c>
      <c r="H14">
        <v>0</v>
      </c>
      <c r="I14" s="6">
        <v>0</v>
      </c>
      <c r="J14" s="6">
        <v>55</v>
      </c>
      <c r="K14" s="6">
        <v>0</v>
      </c>
      <c r="L14" s="6">
        <v>0</v>
      </c>
      <c r="M14" s="6">
        <v>0</v>
      </c>
      <c r="N14" s="6">
        <v>0</v>
      </c>
      <c r="O14" s="6">
        <v>5</v>
      </c>
      <c r="P14" s="6">
        <v>2</v>
      </c>
      <c r="Q14" s="6">
        <v>0</v>
      </c>
      <c r="R14" s="6">
        <v>0</v>
      </c>
      <c r="S14" s="6">
        <v>0</v>
      </c>
      <c r="T14" s="6">
        <v>0</v>
      </c>
      <c r="U14">
        <v>0</v>
      </c>
    </row>
    <row r="15" spans="1:23">
      <c r="A15" s="7">
        <v>38238</v>
      </c>
      <c r="B15">
        <v>3802</v>
      </c>
      <c r="C15" t="s">
        <v>63</v>
      </c>
      <c r="D15">
        <v>3</v>
      </c>
      <c r="E15">
        <v>0</v>
      </c>
      <c r="F15">
        <v>0</v>
      </c>
      <c r="G15">
        <v>16</v>
      </c>
      <c r="H15">
        <v>1</v>
      </c>
      <c r="I15" s="6">
        <v>0</v>
      </c>
      <c r="J15" s="6">
        <v>45</v>
      </c>
      <c r="K15" s="6">
        <v>0</v>
      </c>
      <c r="L15" s="6">
        <v>0</v>
      </c>
      <c r="M15" s="6">
        <v>0</v>
      </c>
      <c r="N15" s="6">
        <v>0</v>
      </c>
      <c r="O15" s="6">
        <v>9</v>
      </c>
      <c r="P15" s="6">
        <v>5</v>
      </c>
      <c r="Q15" s="6">
        <v>0</v>
      </c>
      <c r="R15" s="6">
        <v>0</v>
      </c>
      <c r="S15" s="6">
        <v>0</v>
      </c>
      <c r="T15" s="6">
        <v>0</v>
      </c>
      <c r="U15">
        <v>0</v>
      </c>
    </row>
    <row r="16" spans="1:23">
      <c r="A16" s="3">
        <v>38240</v>
      </c>
      <c r="B16">
        <v>222</v>
      </c>
      <c r="C16" t="s">
        <v>64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6">
        <v>0</v>
      </c>
      <c r="M16">
        <v>0</v>
      </c>
      <c r="N16" s="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6">
        <v>0</v>
      </c>
      <c r="U16">
        <v>0</v>
      </c>
    </row>
    <row r="17" spans="1:21">
      <c r="A17" s="3">
        <v>38240</v>
      </c>
      <c r="B17">
        <v>222</v>
      </c>
      <c r="C17" t="s">
        <v>64</v>
      </c>
      <c r="D17">
        <v>2</v>
      </c>
      <c r="E17">
        <v>0</v>
      </c>
      <c r="F17">
        <v>0</v>
      </c>
      <c r="G17">
        <v>26</v>
      </c>
      <c r="H17">
        <v>0</v>
      </c>
      <c r="I17">
        <v>0</v>
      </c>
      <c r="J17">
        <v>0</v>
      </c>
      <c r="K17">
        <v>0</v>
      </c>
      <c r="L17" s="6">
        <v>0</v>
      </c>
      <c r="M17">
        <v>0</v>
      </c>
      <c r="N17" s="6">
        <v>0</v>
      </c>
      <c r="O17">
        <v>0</v>
      </c>
      <c r="P17">
        <v>0</v>
      </c>
      <c r="Q17">
        <v>0</v>
      </c>
      <c r="R17">
        <v>0</v>
      </c>
      <c r="S17">
        <v>0</v>
      </c>
      <c r="T17" s="6">
        <v>0</v>
      </c>
      <c r="U17">
        <v>0</v>
      </c>
    </row>
    <row r="18" spans="1:21">
      <c r="A18" s="3">
        <v>38240</v>
      </c>
      <c r="B18">
        <v>222</v>
      </c>
      <c r="C18" t="s">
        <v>64</v>
      </c>
      <c r="D18">
        <v>3</v>
      </c>
      <c r="E18">
        <v>0</v>
      </c>
      <c r="F18">
        <v>0</v>
      </c>
      <c r="G18">
        <v>14</v>
      </c>
      <c r="H18">
        <v>1</v>
      </c>
      <c r="I18">
        <v>0</v>
      </c>
      <c r="J18">
        <v>0</v>
      </c>
      <c r="K18">
        <v>0</v>
      </c>
      <c r="L18" s="6">
        <v>0</v>
      </c>
      <c r="M18">
        <v>0</v>
      </c>
      <c r="N18" s="6">
        <v>0</v>
      </c>
      <c r="O18">
        <v>0</v>
      </c>
      <c r="P18">
        <v>1</v>
      </c>
      <c r="Q18">
        <v>0</v>
      </c>
      <c r="R18">
        <v>0</v>
      </c>
      <c r="S18">
        <v>0</v>
      </c>
      <c r="T18" s="6">
        <v>0</v>
      </c>
      <c r="U18">
        <v>0</v>
      </c>
    </row>
    <row r="19" spans="1:21">
      <c r="A19" s="3">
        <v>38240</v>
      </c>
      <c r="B19">
        <v>222</v>
      </c>
      <c r="C19" t="s">
        <v>63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75</v>
      </c>
      <c r="K19">
        <v>0</v>
      </c>
      <c r="L19" s="6">
        <v>0</v>
      </c>
      <c r="M19">
        <v>0</v>
      </c>
      <c r="N19" s="6">
        <v>0</v>
      </c>
      <c r="O19">
        <v>2</v>
      </c>
      <c r="P19">
        <v>1</v>
      </c>
      <c r="Q19">
        <v>0</v>
      </c>
      <c r="R19">
        <v>0</v>
      </c>
      <c r="S19">
        <v>0</v>
      </c>
      <c r="T19" s="6">
        <v>0</v>
      </c>
      <c r="U19">
        <v>0</v>
      </c>
    </row>
    <row r="20" spans="1:21">
      <c r="A20" s="3">
        <v>38240</v>
      </c>
      <c r="B20">
        <v>222</v>
      </c>
      <c r="C20" t="s">
        <v>63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11</v>
      </c>
      <c r="K20">
        <v>1</v>
      </c>
      <c r="L20" s="6">
        <v>0</v>
      </c>
      <c r="M20">
        <v>0</v>
      </c>
      <c r="N20" s="6">
        <v>0</v>
      </c>
      <c r="O20">
        <v>0</v>
      </c>
      <c r="P20">
        <v>0</v>
      </c>
      <c r="Q20">
        <v>0</v>
      </c>
      <c r="R20">
        <v>0</v>
      </c>
      <c r="S20">
        <v>0</v>
      </c>
      <c r="T20" s="6">
        <v>0</v>
      </c>
      <c r="U20">
        <v>0</v>
      </c>
    </row>
    <row r="21" spans="1:21">
      <c r="A21" s="3">
        <v>38240</v>
      </c>
      <c r="B21">
        <v>222</v>
      </c>
      <c r="C21" t="s">
        <v>63</v>
      </c>
      <c r="D21">
        <v>3</v>
      </c>
      <c r="E21">
        <v>0</v>
      </c>
      <c r="F21">
        <v>0</v>
      </c>
      <c r="G21">
        <v>3</v>
      </c>
      <c r="H21">
        <v>0</v>
      </c>
      <c r="I21">
        <v>0</v>
      </c>
      <c r="J21">
        <v>89</v>
      </c>
      <c r="K21">
        <v>0</v>
      </c>
      <c r="L21" s="6">
        <v>0</v>
      </c>
      <c r="M21">
        <v>0</v>
      </c>
      <c r="N21" s="6">
        <v>0</v>
      </c>
      <c r="O21">
        <v>3</v>
      </c>
      <c r="P21">
        <v>9</v>
      </c>
      <c r="Q21">
        <v>1</v>
      </c>
      <c r="R21">
        <v>0</v>
      </c>
      <c r="S21">
        <v>0</v>
      </c>
      <c r="T21" s="6">
        <v>0</v>
      </c>
      <c r="U21">
        <v>0</v>
      </c>
    </row>
    <row r="22" spans="1:21">
      <c r="A22" s="3">
        <v>38240</v>
      </c>
      <c r="B22">
        <v>3802</v>
      </c>
      <c r="C22" t="s">
        <v>64</v>
      </c>
      <c r="D22">
        <v>1</v>
      </c>
      <c r="E22">
        <v>0</v>
      </c>
      <c r="F22">
        <v>0</v>
      </c>
      <c r="G22">
        <v>55</v>
      </c>
      <c r="H22">
        <v>1</v>
      </c>
      <c r="I22">
        <v>32</v>
      </c>
      <c r="J22">
        <v>17</v>
      </c>
      <c r="K22">
        <v>0</v>
      </c>
      <c r="L22" s="6">
        <v>0</v>
      </c>
      <c r="M22">
        <v>0</v>
      </c>
      <c r="N22" s="6">
        <v>0</v>
      </c>
      <c r="O22">
        <v>0</v>
      </c>
      <c r="P22">
        <v>3</v>
      </c>
      <c r="Q22">
        <v>1</v>
      </c>
      <c r="R22">
        <v>0</v>
      </c>
      <c r="S22">
        <v>0</v>
      </c>
      <c r="T22" s="6">
        <v>0</v>
      </c>
      <c r="U22">
        <v>0</v>
      </c>
    </row>
    <row r="23" spans="1:21">
      <c r="A23" s="3">
        <v>38240</v>
      </c>
      <c r="B23">
        <v>3802</v>
      </c>
      <c r="C23" t="s">
        <v>64</v>
      </c>
      <c r="D23">
        <v>2</v>
      </c>
      <c r="E23">
        <v>0</v>
      </c>
      <c r="F23">
        <v>0</v>
      </c>
      <c r="G23">
        <v>29</v>
      </c>
      <c r="H23">
        <v>0</v>
      </c>
      <c r="I23">
        <v>0</v>
      </c>
      <c r="J23">
        <v>4</v>
      </c>
      <c r="K23">
        <v>0</v>
      </c>
      <c r="L23" s="6">
        <v>0</v>
      </c>
      <c r="M23">
        <v>0</v>
      </c>
      <c r="N23" s="6">
        <v>0</v>
      </c>
      <c r="O23">
        <v>0</v>
      </c>
      <c r="P23">
        <v>3</v>
      </c>
      <c r="Q23">
        <v>1</v>
      </c>
      <c r="R23">
        <v>0</v>
      </c>
      <c r="S23">
        <v>0</v>
      </c>
      <c r="T23" s="6">
        <v>0</v>
      </c>
      <c r="U23">
        <v>0</v>
      </c>
    </row>
    <row r="24" spans="1:21">
      <c r="A24" s="3">
        <v>38240</v>
      </c>
      <c r="B24">
        <v>3802</v>
      </c>
      <c r="C24" t="s">
        <v>63</v>
      </c>
      <c r="D24">
        <v>1</v>
      </c>
      <c r="E24">
        <v>0</v>
      </c>
      <c r="F24">
        <v>0</v>
      </c>
      <c r="G24">
        <v>13</v>
      </c>
      <c r="H24">
        <v>0</v>
      </c>
      <c r="I24">
        <v>1</v>
      </c>
      <c r="J24">
        <v>46</v>
      </c>
      <c r="K24">
        <v>0</v>
      </c>
      <c r="L24" s="6">
        <v>0</v>
      </c>
      <c r="M24">
        <v>0</v>
      </c>
      <c r="N24" s="6">
        <v>0</v>
      </c>
      <c r="O24">
        <v>1</v>
      </c>
      <c r="P24">
        <v>1</v>
      </c>
      <c r="Q24">
        <v>0</v>
      </c>
      <c r="R24">
        <v>0</v>
      </c>
      <c r="S24">
        <v>0</v>
      </c>
      <c r="T24" s="6">
        <v>0</v>
      </c>
      <c r="U24">
        <v>0</v>
      </c>
    </row>
    <row r="25" spans="1:21">
      <c r="A25" s="3">
        <v>38240</v>
      </c>
      <c r="B25">
        <v>3802</v>
      </c>
      <c r="C25" t="s">
        <v>63</v>
      </c>
      <c r="D25">
        <v>2</v>
      </c>
      <c r="E25">
        <v>0</v>
      </c>
      <c r="F25">
        <v>0</v>
      </c>
      <c r="G25">
        <v>15</v>
      </c>
      <c r="H25">
        <v>1</v>
      </c>
      <c r="I25">
        <v>0</v>
      </c>
      <c r="J25">
        <v>25</v>
      </c>
      <c r="K25">
        <v>0</v>
      </c>
      <c r="L25" s="6">
        <v>0</v>
      </c>
      <c r="M25">
        <v>0</v>
      </c>
      <c r="N25" s="6">
        <v>0</v>
      </c>
      <c r="O25">
        <v>1</v>
      </c>
      <c r="P25">
        <v>0</v>
      </c>
      <c r="Q25">
        <v>0</v>
      </c>
      <c r="R25">
        <v>0</v>
      </c>
      <c r="S25">
        <v>0</v>
      </c>
      <c r="T25" s="6">
        <v>0</v>
      </c>
      <c r="U25">
        <v>0</v>
      </c>
    </row>
    <row r="26" spans="1:21">
      <c r="A26" s="8">
        <v>38241</v>
      </c>
      <c r="B26">
        <v>222</v>
      </c>
      <c r="C26" t="s">
        <v>63</v>
      </c>
      <c r="D26">
        <v>1</v>
      </c>
      <c r="E26">
        <v>0</v>
      </c>
      <c r="F26">
        <v>0</v>
      </c>
      <c r="G26">
        <v>1</v>
      </c>
      <c r="H26">
        <v>0</v>
      </c>
      <c r="I26">
        <v>0</v>
      </c>
      <c r="J26">
        <v>8</v>
      </c>
      <c r="K26">
        <v>0</v>
      </c>
      <c r="L26" s="6">
        <v>0</v>
      </c>
      <c r="M26">
        <v>0</v>
      </c>
      <c r="N26" s="6">
        <v>0</v>
      </c>
      <c r="O26">
        <v>0</v>
      </c>
      <c r="P26">
        <v>2</v>
      </c>
      <c r="Q26">
        <v>0</v>
      </c>
      <c r="R26">
        <v>0</v>
      </c>
      <c r="S26">
        <v>0</v>
      </c>
      <c r="T26" s="6">
        <v>0</v>
      </c>
      <c r="U26">
        <v>0</v>
      </c>
    </row>
    <row r="27" spans="1:21">
      <c r="A27" s="8">
        <v>38241</v>
      </c>
      <c r="B27">
        <v>222</v>
      </c>
      <c r="C27" t="s">
        <v>63</v>
      </c>
      <c r="D27">
        <v>2</v>
      </c>
      <c r="E27">
        <v>0</v>
      </c>
      <c r="F27">
        <v>0</v>
      </c>
      <c r="G27">
        <v>3</v>
      </c>
      <c r="H27">
        <v>0</v>
      </c>
      <c r="I27">
        <v>1</v>
      </c>
      <c r="J27">
        <v>42</v>
      </c>
      <c r="K27">
        <v>0</v>
      </c>
      <c r="L27" s="6">
        <v>0</v>
      </c>
      <c r="M27">
        <v>0</v>
      </c>
      <c r="N27" s="6">
        <v>0</v>
      </c>
      <c r="O27">
        <v>0</v>
      </c>
      <c r="P27">
        <v>2</v>
      </c>
      <c r="Q27">
        <v>0</v>
      </c>
      <c r="R27">
        <v>0</v>
      </c>
      <c r="S27">
        <v>0</v>
      </c>
      <c r="T27" s="6">
        <v>0</v>
      </c>
      <c r="U27">
        <v>0</v>
      </c>
    </row>
    <row r="28" spans="1:21">
      <c r="A28" s="8">
        <v>38241</v>
      </c>
      <c r="B28">
        <v>222</v>
      </c>
      <c r="C28" t="s">
        <v>63</v>
      </c>
      <c r="D28">
        <v>3</v>
      </c>
      <c r="E28">
        <v>0</v>
      </c>
      <c r="F28">
        <v>0</v>
      </c>
      <c r="G28">
        <v>0</v>
      </c>
      <c r="H28">
        <v>0</v>
      </c>
      <c r="I28">
        <v>0</v>
      </c>
      <c r="J28">
        <v>56</v>
      </c>
      <c r="K28">
        <v>0</v>
      </c>
      <c r="L28" s="6">
        <v>0</v>
      </c>
      <c r="M28">
        <v>0</v>
      </c>
      <c r="N28" s="6">
        <v>0</v>
      </c>
      <c r="O28">
        <v>1</v>
      </c>
      <c r="P28">
        <v>5</v>
      </c>
      <c r="Q28">
        <v>0</v>
      </c>
      <c r="R28">
        <v>4</v>
      </c>
      <c r="S28">
        <v>0</v>
      </c>
      <c r="T28" s="6">
        <v>0</v>
      </c>
      <c r="U28">
        <v>0</v>
      </c>
    </row>
    <row r="29" spans="1:21">
      <c r="A29" s="8">
        <v>38241</v>
      </c>
      <c r="B29">
        <v>3802</v>
      </c>
      <c r="C29" t="s">
        <v>64</v>
      </c>
      <c r="D29">
        <v>1</v>
      </c>
      <c r="E29">
        <v>0</v>
      </c>
      <c r="F29">
        <v>0</v>
      </c>
      <c r="G29">
        <v>120</v>
      </c>
      <c r="H29">
        <v>1</v>
      </c>
      <c r="I29">
        <v>3</v>
      </c>
      <c r="J29">
        <v>1</v>
      </c>
      <c r="K29">
        <v>0</v>
      </c>
      <c r="L29" s="6">
        <v>0</v>
      </c>
      <c r="M29">
        <v>0</v>
      </c>
      <c r="N29" s="6">
        <v>0</v>
      </c>
      <c r="O29">
        <v>0</v>
      </c>
      <c r="P29">
        <v>3</v>
      </c>
      <c r="Q29">
        <v>0</v>
      </c>
      <c r="R29">
        <v>0</v>
      </c>
      <c r="S29">
        <v>0</v>
      </c>
      <c r="T29" s="6">
        <v>0</v>
      </c>
      <c r="U29">
        <v>1</v>
      </c>
    </row>
    <row r="30" spans="1:21">
      <c r="A30" s="8">
        <v>38241</v>
      </c>
      <c r="B30">
        <v>3802</v>
      </c>
      <c r="C30" t="s">
        <v>64</v>
      </c>
      <c r="D30">
        <v>2</v>
      </c>
      <c r="E30">
        <v>0</v>
      </c>
      <c r="F30">
        <v>0</v>
      </c>
      <c r="G30">
        <v>123</v>
      </c>
      <c r="H30">
        <v>5</v>
      </c>
      <c r="I30">
        <v>10</v>
      </c>
      <c r="J30">
        <v>0</v>
      </c>
      <c r="K30">
        <v>0</v>
      </c>
      <c r="L30" s="6">
        <v>0</v>
      </c>
      <c r="M30">
        <v>0</v>
      </c>
      <c r="N30" s="6">
        <v>0</v>
      </c>
      <c r="O30">
        <v>0</v>
      </c>
      <c r="P30">
        <v>0</v>
      </c>
      <c r="Q30">
        <v>1</v>
      </c>
      <c r="R30">
        <v>0</v>
      </c>
      <c r="S30">
        <v>1</v>
      </c>
      <c r="T30" s="6">
        <v>0</v>
      </c>
      <c r="U30">
        <v>0</v>
      </c>
    </row>
    <row r="31" spans="1:21">
      <c r="A31" s="8">
        <v>38241</v>
      </c>
      <c r="B31">
        <v>3802</v>
      </c>
      <c r="C31" t="s">
        <v>64</v>
      </c>
      <c r="D31">
        <v>3</v>
      </c>
      <c r="E31">
        <v>0</v>
      </c>
      <c r="F31">
        <v>0</v>
      </c>
      <c r="G31">
        <v>81</v>
      </c>
      <c r="H31">
        <v>11</v>
      </c>
      <c r="I31">
        <v>0</v>
      </c>
      <c r="J31">
        <v>6</v>
      </c>
      <c r="K31">
        <v>0</v>
      </c>
      <c r="L31" s="6">
        <v>0</v>
      </c>
      <c r="M31">
        <v>0</v>
      </c>
      <c r="N31" s="6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6">
        <v>0</v>
      </c>
      <c r="U31">
        <v>0</v>
      </c>
    </row>
    <row r="32" spans="1:21">
      <c r="A32" s="8">
        <v>38241</v>
      </c>
      <c r="B32">
        <v>3802</v>
      </c>
      <c r="C32" t="s">
        <v>63</v>
      </c>
      <c r="D32">
        <v>1</v>
      </c>
      <c r="E32">
        <v>0</v>
      </c>
      <c r="F32">
        <v>0</v>
      </c>
      <c r="G32">
        <v>24</v>
      </c>
      <c r="H32">
        <v>1</v>
      </c>
      <c r="I32">
        <v>0</v>
      </c>
      <c r="J32">
        <v>11</v>
      </c>
      <c r="K32">
        <v>0</v>
      </c>
      <c r="L32" s="6">
        <v>0</v>
      </c>
      <c r="M32">
        <v>0</v>
      </c>
      <c r="N32" s="6">
        <v>0</v>
      </c>
      <c r="O32">
        <v>0</v>
      </c>
      <c r="P32">
        <v>1</v>
      </c>
      <c r="Q32">
        <v>0</v>
      </c>
      <c r="R32">
        <v>1</v>
      </c>
      <c r="S32">
        <v>0</v>
      </c>
      <c r="T32" s="6">
        <v>0</v>
      </c>
      <c r="U32">
        <v>0</v>
      </c>
    </row>
    <row r="33" spans="1:21">
      <c r="A33" s="8">
        <v>38241</v>
      </c>
      <c r="B33">
        <v>3802</v>
      </c>
      <c r="C33" t="s">
        <v>63</v>
      </c>
      <c r="D33">
        <v>2</v>
      </c>
      <c r="E33">
        <v>0</v>
      </c>
      <c r="F33">
        <v>0</v>
      </c>
      <c r="G33">
        <v>47</v>
      </c>
      <c r="H33">
        <v>0</v>
      </c>
      <c r="I33">
        <v>0</v>
      </c>
      <c r="J33">
        <v>56</v>
      </c>
      <c r="K33">
        <v>0</v>
      </c>
      <c r="L33" s="6">
        <v>0</v>
      </c>
      <c r="M33">
        <v>0</v>
      </c>
      <c r="N33" s="6">
        <v>0</v>
      </c>
      <c r="O33">
        <v>4</v>
      </c>
      <c r="P33">
        <v>5</v>
      </c>
      <c r="Q33">
        <v>0</v>
      </c>
      <c r="R33">
        <v>1</v>
      </c>
      <c r="S33">
        <v>0</v>
      </c>
      <c r="T33" s="6">
        <v>0</v>
      </c>
      <c r="U33">
        <v>0</v>
      </c>
    </row>
    <row r="34" spans="1:21">
      <c r="A34" s="8">
        <v>38241</v>
      </c>
      <c r="B34">
        <v>3802</v>
      </c>
      <c r="C34" t="s">
        <v>63</v>
      </c>
      <c r="D34">
        <v>3</v>
      </c>
      <c r="E34">
        <v>0</v>
      </c>
      <c r="F34">
        <v>0</v>
      </c>
      <c r="G34">
        <v>15</v>
      </c>
      <c r="H34">
        <v>2</v>
      </c>
      <c r="I34">
        <v>0</v>
      </c>
      <c r="J34">
        <v>43</v>
      </c>
      <c r="K34">
        <v>0</v>
      </c>
      <c r="L34" s="6">
        <v>0</v>
      </c>
      <c r="M34">
        <v>0</v>
      </c>
      <c r="N34" s="6">
        <v>0</v>
      </c>
      <c r="O34">
        <v>2</v>
      </c>
      <c r="P34">
        <v>1</v>
      </c>
      <c r="Q34">
        <v>0</v>
      </c>
      <c r="R34">
        <v>0</v>
      </c>
      <c r="S34">
        <v>0</v>
      </c>
      <c r="T34" s="6">
        <v>0</v>
      </c>
      <c r="U34">
        <v>0</v>
      </c>
    </row>
    <row r="35" spans="1:21">
      <c r="A35" s="8">
        <v>38242</v>
      </c>
      <c r="B35">
        <v>222</v>
      </c>
      <c r="C35" t="s">
        <v>64</v>
      </c>
      <c r="D35">
        <v>1</v>
      </c>
      <c r="E35">
        <v>0</v>
      </c>
      <c r="F35">
        <v>0</v>
      </c>
      <c r="G35">
        <v>39</v>
      </c>
      <c r="H35">
        <v>6</v>
      </c>
      <c r="I35">
        <v>4</v>
      </c>
      <c r="J35">
        <v>0</v>
      </c>
      <c r="K35">
        <v>1</v>
      </c>
      <c r="L35" s="6">
        <v>0</v>
      </c>
      <c r="M35">
        <v>1</v>
      </c>
      <c r="N35" s="6">
        <v>0</v>
      </c>
      <c r="O35">
        <v>1</v>
      </c>
      <c r="P35">
        <v>1</v>
      </c>
      <c r="Q35">
        <v>0</v>
      </c>
      <c r="R35">
        <v>0</v>
      </c>
      <c r="S35">
        <v>1</v>
      </c>
      <c r="T35" s="6">
        <v>0</v>
      </c>
      <c r="U35">
        <v>0</v>
      </c>
    </row>
    <row r="36" spans="1:21">
      <c r="A36" s="8">
        <v>38242</v>
      </c>
      <c r="B36">
        <v>222</v>
      </c>
      <c r="C36" t="s">
        <v>64</v>
      </c>
      <c r="D36">
        <v>2</v>
      </c>
      <c r="E36">
        <v>0</v>
      </c>
      <c r="F36">
        <v>0</v>
      </c>
      <c r="G36">
        <v>15</v>
      </c>
      <c r="H36">
        <v>1</v>
      </c>
      <c r="I36">
        <v>0</v>
      </c>
      <c r="J36">
        <v>0</v>
      </c>
      <c r="K36">
        <v>0</v>
      </c>
      <c r="L36" s="6">
        <v>0</v>
      </c>
      <c r="M36">
        <v>0</v>
      </c>
      <c r="N36" s="6">
        <v>0</v>
      </c>
      <c r="O36">
        <v>0</v>
      </c>
      <c r="P36">
        <v>0</v>
      </c>
      <c r="Q36">
        <v>0</v>
      </c>
      <c r="R36">
        <v>0</v>
      </c>
      <c r="S36">
        <v>0</v>
      </c>
      <c r="T36" s="6">
        <v>0</v>
      </c>
      <c r="U36">
        <v>0</v>
      </c>
    </row>
    <row r="37" spans="1:21">
      <c r="A37" s="8">
        <v>38242</v>
      </c>
      <c r="B37">
        <v>222</v>
      </c>
      <c r="C37" t="s">
        <v>64</v>
      </c>
      <c r="D37">
        <v>3</v>
      </c>
      <c r="E37">
        <v>0</v>
      </c>
      <c r="F37">
        <v>0</v>
      </c>
      <c r="G37">
        <v>9</v>
      </c>
      <c r="H37">
        <v>0</v>
      </c>
      <c r="I37">
        <v>0</v>
      </c>
      <c r="J37">
        <v>0</v>
      </c>
      <c r="K37">
        <v>1</v>
      </c>
      <c r="L37" s="6">
        <v>0</v>
      </c>
      <c r="M37">
        <v>0</v>
      </c>
      <c r="N37" s="6">
        <v>0</v>
      </c>
      <c r="O37">
        <v>0</v>
      </c>
      <c r="P37">
        <v>0</v>
      </c>
      <c r="Q37">
        <v>0</v>
      </c>
      <c r="R37">
        <v>0</v>
      </c>
      <c r="S37">
        <v>0</v>
      </c>
      <c r="T37" s="6">
        <v>0</v>
      </c>
      <c r="U37">
        <v>0</v>
      </c>
    </row>
    <row r="38" spans="1:21">
      <c r="A38" s="8">
        <v>38242</v>
      </c>
      <c r="B38">
        <v>222</v>
      </c>
      <c r="C38" t="s">
        <v>63</v>
      </c>
      <c r="D38">
        <v>1</v>
      </c>
      <c r="E38">
        <v>0</v>
      </c>
      <c r="F38">
        <v>0</v>
      </c>
      <c r="G38">
        <v>1</v>
      </c>
      <c r="H38">
        <v>0</v>
      </c>
      <c r="I38">
        <v>0</v>
      </c>
      <c r="J38">
        <v>13</v>
      </c>
      <c r="K38">
        <v>0</v>
      </c>
      <c r="L38" s="6">
        <v>0</v>
      </c>
      <c r="M38">
        <v>0</v>
      </c>
      <c r="N38" s="6">
        <v>0</v>
      </c>
      <c r="O38">
        <v>2</v>
      </c>
      <c r="P38">
        <v>0</v>
      </c>
      <c r="Q38">
        <v>0</v>
      </c>
      <c r="R38">
        <v>0</v>
      </c>
      <c r="S38">
        <v>0</v>
      </c>
      <c r="T38" s="6">
        <v>0</v>
      </c>
      <c r="U38">
        <v>0</v>
      </c>
    </row>
    <row r="39" spans="1:21">
      <c r="A39" s="8">
        <v>38242</v>
      </c>
      <c r="B39">
        <v>222</v>
      </c>
      <c r="C39" t="s">
        <v>63</v>
      </c>
      <c r="D39">
        <v>2</v>
      </c>
      <c r="E39">
        <v>0</v>
      </c>
      <c r="F39">
        <v>0</v>
      </c>
      <c r="G39">
        <v>2</v>
      </c>
      <c r="H39">
        <v>0</v>
      </c>
      <c r="I39">
        <v>0</v>
      </c>
      <c r="J39">
        <v>0</v>
      </c>
      <c r="K39">
        <v>1</v>
      </c>
      <c r="L39" s="6">
        <v>0</v>
      </c>
      <c r="M39">
        <v>10</v>
      </c>
      <c r="N39" s="6">
        <v>0</v>
      </c>
      <c r="O39">
        <v>2</v>
      </c>
      <c r="P39">
        <v>0</v>
      </c>
      <c r="Q39">
        <v>0</v>
      </c>
      <c r="R39">
        <v>0</v>
      </c>
      <c r="S39">
        <v>0</v>
      </c>
      <c r="T39" s="6">
        <v>0</v>
      </c>
      <c r="U39">
        <v>0</v>
      </c>
    </row>
    <row r="40" spans="1:21">
      <c r="A40" s="8">
        <v>38242</v>
      </c>
      <c r="B40">
        <v>222</v>
      </c>
      <c r="C40" t="s">
        <v>63</v>
      </c>
      <c r="D40">
        <v>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11</v>
      </c>
      <c r="L40" s="6">
        <v>0</v>
      </c>
      <c r="M40">
        <v>22</v>
      </c>
      <c r="N40" s="6">
        <v>0</v>
      </c>
      <c r="O40">
        <v>0</v>
      </c>
      <c r="P40">
        <v>0</v>
      </c>
      <c r="Q40">
        <v>0</v>
      </c>
      <c r="R40">
        <v>1</v>
      </c>
      <c r="S40">
        <v>0</v>
      </c>
      <c r="T40" s="6">
        <v>0</v>
      </c>
      <c r="U40">
        <v>0</v>
      </c>
    </row>
    <row r="41" spans="1:21">
      <c r="A41" s="8">
        <v>38242</v>
      </c>
      <c r="B41">
        <v>3802</v>
      </c>
      <c r="C41" t="s">
        <v>64</v>
      </c>
      <c r="D41">
        <v>1</v>
      </c>
      <c r="E41">
        <v>0</v>
      </c>
      <c r="F41">
        <v>0</v>
      </c>
      <c r="G41">
        <v>100</v>
      </c>
      <c r="H41">
        <v>17</v>
      </c>
      <c r="I41">
        <v>0</v>
      </c>
      <c r="J41">
        <v>2</v>
      </c>
      <c r="K41">
        <v>0</v>
      </c>
      <c r="L41" s="6">
        <v>0</v>
      </c>
      <c r="M41">
        <v>0</v>
      </c>
      <c r="N41" s="6">
        <v>0</v>
      </c>
      <c r="O41">
        <v>0</v>
      </c>
      <c r="P41">
        <v>1</v>
      </c>
      <c r="Q41">
        <v>1</v>
      </c>
      <c r="R41">
        <v>2</v>
      </c>
      <c r="S41">
        <v>0</v>
      </c>
      <c r="T41" s="6">
        <v>0</v>
      </c>
      <c r="U41">
        <v>0</v>
      </c>
    </row>
    <row r="42" spans="1:21">
      <c r="A42" s="8">
        <v>38242</v>
      </c>
      <c r="B42">
        <v>3802</v>
      </c>
      <c r="C42" t="s">
        <v>64</v>
      </c>
      <c r="D42">
        <v>2</v>
      </c>
      <c r="E42">
        <v>0</v>
      </c>
      <c r="F42">
        <v>0</v>
      </c>
      <c r="G42">
        <v>38</v>
      </c>
      <c r="H42">
        <v>8</v>
      </c>
      <c r="I42">
        <v>0</v>
      </c>
      <c r="J42">
        <v>0</v>
      </c>
      <c r="K42">
        <v>0</v>
      </c>
      <c r="L42" s="6">
        <v>0</v>
      </c>
      <c r="M42">
        <v>0</v>
      </c>
      <c r="N42" s="6">
        <v>0</v>
      </c>
      <c r="O42">
        <v>0</v>
      </c>
      <c r="P42">
        <v>0</v>
      </c>
      <c r="Q42">
        <v>1</v>
      </c>
      <c r="R42">
        <v>0</v>
      </c>
      <c r="S42">
        <v>0</v>
      </c>
      <c r="T42" s="6">
        <v>0</v>
      </c>
      <c r="U42">
        <v>0</v>
      </c>
    </row>
    <row r="43" spans="1:21">
      <c r="A43" s="8">
        <v>38242</v>
      </c>
      <c r="B43">
        <v>3802</v>
      </c>
      <c r="C43" t="s">
        <v>64</v>
      </c>
      <c r="D43">
        <v>3</v>
      </c>
      <c r="E43">
        <v>0</v>
      </c>
      <c r="F43">
        <v>0</v>
      </c>
      <c r="G43">
        <v>17</v>
      </c>
      <c r="H43">
        <v>2</v>
      </c>
      <c r="I43">
        <v>0</v>
      </c>
      <c r="J43">
        <v>0</v>
      </c>
      <c r="K43">
        <v>0</v>
      </c>
      <c r="L43" s="6">
        <v>0</v>
      </c>
      <c r="M43">
        <v>0</v>
      </c>
      <c r="N43" s="6">
        <v>0</v>
      </c>
      <c r="O43">
        <v>0</v>
      </c>
      <c r="P43">
        <v>1</v>
      </c>
      <c r="Q43">
        <v>0</v>
      </c>
      <c r="R43">
        <v>0</v>
      </c>
      <c r="S43">
        <v>0</v>
      </c>
      <c r="T43" s="6">
        <v>0</v>
      </c>
      <c r="U43">
        <v>0</v>
      </c>
    </row>
    <row r="44" spans="1:21">
      <c r="A44" s="8">
        <v>38242</v>
      </c>
      <c r="B44">
        <v>3802</v>
      </c>
      <c r="C44" t="s">
        <v>63</v>
      </c>
      <c r="D44">
        <v>1</v>
      </c>
      <c r="E44">
        <v>0</v>
      </c>
      <c r="F44">
        <v>0</v>
      </c>
      <c r="G44">
        <v>33</v>
      </c>
      <c r="H44">
        <v>1</v>
      </c>
      <c r="I44">
        <v>0</v>
      </c>
      <c r="J44">
        <v>5</v>
      </c>
      <c r="K44">
        <v>0</v>
      </c>
      <c r="L44" s="6">
        <v>0</v>
      </c>
      <c r="M44">
        <v>0</v>
      </c>
      <c r="N44" s="6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6">
        <v>0</v>
      </c>
      <c r="U44">
        <v>0</v>
      </c>
    </row>
    <row r="45" spans="1:21">
      <c r="A45" s="8">
        <v>38242</v>
      </c>
      <c r="B45">
        <v>3802</v>
      </c>
      <c r="C45" t="s">
        <v>63</v>
      </c>
      <c r="D45">
        <v>2</v>
      </c>
      <c r="E45">
        <v>0</v>
      </c>
      <c r="F45">
        <v>0</v>
      </c>
      <c r="G45">
        <v>17</v>
      </c>
      <c r="H45">
        <v>1</v>
      </c>
      <c r="I45">
        <v>0</v>
      </c>
      <c r="J45">
        <v>0</v>
      </c>
      <c r="K45">
        <v>16</v>
      </c>
      <c r="L45" s="6">
        <v>0</v>
      </c>
      <c r="M45">
        <v>0</v>
      </c>
      <c r="N45" s="6">
        <v>0</v>
      </c>
      <c r="O45">
        <v>2</v>
      </c>
      <c r="P45">
        <v>0</v>
      </c>
      <c r="Q45">
        <v>1</v>
      </c>
      <c r="R45">
        <v>0</v>
      </c>
      <c r="S45">
        <v>0</v>
      </c>
      <c r="T45" s="6">
        <v>0</v>
      </c>
      <c r="U45">
        <v>0</v>
      </c>
    </row>
    <row r="46" spans="1:21">
      <c r="A46" s="8">
        <v>38242</v>
      </c>
      <c r="B46">
        <v>3802</v>
      </c>
      <c r="C46" t="s">
        <v>63</v>
      </c>
      <c r="D46">
        <v>3</v>
      </c>
      <c r="E46">
        <v>0</v>
      </c>
      <c r="F46">
        <v>0</v>
      </c>
      <c r="G46">
        <v>7</v>
      </c>
      <c r="H46">
        <v>2</v>
      </c>
      <c r="I46">
        <v>0</v>
      </c>
      <c r="J46">
        <v>0</v>
      </c>
      <c r="K46">
        <v>6</v>
      </c>
      <c r="L46" s="6">
        <v>0</v>
      </c>
      <c r="M46">
        <v>3</v>
      </c>
      <c r="N46" s="6">
        <v>0</v>
      </c>
      <c r="O46">
        <v>1</v>
      </c>
      <c r="P46">
        <v>0</v>
      </c>
      <c r="Q46">
        <v>1</v>
      </c>
      <c r="R46">
        <v>0</v>
      </c>
      <c r="S46">
        <v>0</v>
      </c>
      <c r="T46" s="6">
        <v>0</v>
      </c>
      <c r="U46">
        <v>0</v>
      </c>
    </row>
    <row r="47" spans="1:21">
      <c r="A47" s="3">
        <v>38243</v>
      </c>
      <c r="B47">
        <v>222</v>
      </c>
      <c r="C47" t="s">
        <v>64</v>
      </c>
      <c r="D47">
        <v>1</v>
      </c>
      <c r="E47">
        <v>0</v>
      </c>
      <c r="F47">
        <v>0</v>
      </c>
      <c r="G47">
        <v>20</v>
      </c>
      <c r="H47">
        <v>1</v>
      </c>
      <c r="I47">
        <v>2</v>
      </c>
      <c r="J47">
        <v>3</v>
      </c>
      <c r="K47">
        <v>0</v>
      </c>
      <c r="L47" s="6">
        <v>0</v>
      </c>
      <c r="M47">
        <v>0</v>
      </c>
      <c r="N47" s="6">
        <v>0</v>
      </c>
      <c r="O47">
        <v>0</v>
      </c>
      <c r="P47">
        <v>1</v>
      </c>
      <c r="Q47">
        <v>2</v>
      </c>
      <c r="R47">
        <v>0</v>
      </c>
      <c r="S47">
        <v>0</v>
      </c>
      <c r="T47" s="6">
        <v>0</v>
      </c>
      <c r="U47">
        <v>0</v>
      </c>
    </row>
    <row r="48" spans="1:21">
      <c r="A48" s="3">
        <v>38243</v>
      </c>
      <c r="B48">
        <v>222</v>
      </c>
      <c r="C48" t="s">
        <v>64</v>
      </c>
      <c r="D48">
        <v>2</v>
      </c>
      <c r="E48">
        <v>0</v>
      </c>
      <c r="F48">
        <v>0</v>
      </c>
      <c r="G48">
        <v>9</v>
      </c>
      <c r="H48">
        <v>0</v>
      </c>
      <c r="I48">
        <v>0</v>
      </c>
      <c r="J48">
        <v>0</v>
      </c>
      <c r="K48">
        <v>0</v>
      </c>
      <c r="L48" s="6">
        <v>0</v>
      </c>
      <c r="M48">
        <v>0</v>
      </c>
      <c r="N48" s="6">
        <v>0</v>
      </c>
      <c r="O48">
        <v>0</v>
      </c>
      <c r="P48">
        <v>1</v>
      </c>
      <c r="Q48">
        <v>0</v>
      </c>
      <c r="R48">
        <v>0</v>
      </c>
      <c r="S48">
        <v>0</v>
      </c>
      <c r="T48" s="6">
        <v>0</v>
      </c>
      <c r="U48">
        <v>0</v>
      </c>
    </row>
    <row r="49" spans="1:21">
      <c r="A49" s="3">
        <v>38243</v>
      </c>
      <c r="B49">
        <v>222</v>
      </c>
      <c r="C49" t="s">
        <v>63</v>
      </c>
      <c r="D49">
        <v>1</v>
      </c>
      <c r="E49">
        <v>0</v>
      </c>
      <c r="F49">
        <v>0</v>
      </c>
      <c r="G49">
        <v>0</v>
      </c>
      <c r="H49">
        <v>0</v>
      </c>
      <c r="I49">
        <v>1</v>
      </c>
      <c r="J49">
        <v>11</v>
      </c>
      <c r="K49">
        <v>0</v>
      </c>
      <c r="L49" s="6">
        <v>0</v>
      </c>
      <c r="M49">
        <v>0</v>
      </c>
      <c r="N49" s="6">
        <v>0</v>
      </c>
      <c r="O49">
        <v>0</v>
      </c>
      <c r="P49">
        <v>0</v>
      </c>
      <c r="Q49">
        <v>0</v>
      </c>
      <c r="R49">
        <v>0</v>
      </c>
      <c r="S49">
        <v>0</v>
      </c>
      <c r="T49" s="6">
        <v>0</v>
      </c>
      <c r="U49">
        <v>0</v>
      </c>
    </row>
    <row r="50" spans="1:21">
      <c r="A50" s="3">
        <v>38243</v>
      </c>
      <c r="B50">
        <v>222</v>
      </c>
      <c r="C50" t="s">
        <v>63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19</v>
      </c>
      <c r="K50">
        <v>0</v>
      </c>
      <c r="L50" s="6">
        <v>0</v>
      </c>
      <c r="M50">
        <v>0</v>
      </c>
      <c r="N50" s="6">
        <v>0</v>
      </c>
      <c r="O50">
        <v>0</v>
      </c>
      <c r="P50">
        <v>0</v>
      </c>
      <c r="Q50">
        <v>1</v>
      </c>
      <c r="R50">
        <v>0</v>
      </c>
      <c r="S50">
        <v>0</v>
      </c>
      <c r="T50" s="6">
        <v>0</v>
      </c>
      <c r="U50">
        <v>0</v>
      </c>
    </row>
    <row r="51" spans="1:21">
      <c r="A51" s="3">
        <v>38243</v>
      </c>
      <c r="B51">
        <v>222</v>
      </c>
      <c r="C51" t="s">
        <v>63</v>
      </c>
      <c r="D51">
        <v>3</v>
      </c>
      <c r="E51">
        <v>0</v>
      </c>
      <c r="F51">
        <v>0</v>
      </c>
      <c r="G51">
        <v>0</v>
      </c>
      <c r="H51">
        <v>0</v>
      </c>
      <c r="I51">
        <v>0</v>
      </c>
      <c r="J51">
        <v>13</v>
      </c>
      <c r="K51">
        <v>0</v>
      </c>
      <c r="L51" s="6">
        <v>0</v>
      </c>
      <c r="M51">
        <v>0</v>
      </c>
      <c r="N51" s="6">
        <v>0</v>
      </c>
      <c r="O51">
        <v>0</v>
      </c>
      <c r="P51">
        <v>0</v>
      </c>
      <c r="Q51">
        <v>0</v>
      </c>
      <c r="R51">
        <v>0</v>
      </c>
      <c r="S51">
        <v>0</v>
      </c>
      <c r="T51" s="6">
        <v>0</v>
      </c>
      <c r="U51">
        <v>0</v>
      </c>
    </row>
    <row r="52" spans="1:21">
      <c r="A52" s="3">
        <v>38243</v>
      </c>
      <c r="B52">
        <v>3802</v>
      </c>
      <c r="C52" t="s">
        <v>64</v>
      </c>
      <c r="D52">
        <v>1</v>
      </c>
      <c r="E52">
        <v>0</v>
      </c>
      <c r="F52">
        <v>0</v>
      </c>
      <c r="G52">
        <v>59</v>
      </c>
      <c r="H52">
        <v>31</v>
      </c>
      <c r="I52">
        <v>0</v>
      </c>
      <c r="J52">
        <v>3</v>
      </c>
      <c r="K52">
        <v>0</v>
      </c>
      <c r="L52" s="6">
        <v>0</v>
      </c>
      <c r="M52">
        <v>0</v>
      </c>
      <c r="N52" s="6">
        <v>0</v>
      </c>
      <c r="O52">
        <v>0</v>
      </c>
      <c r="P52">
        <v>1</v>
      </c>
      <c r="Q52">
        <v>0</v>
      </c>
      <c r="R52">
        <v>0</v>
      </c>
      <c r="S52">
        <v>0</v>
      </c>
      <c r="T52" s="6">
        <v>0</v>
      </c>
      <c r="U52">
        <v>0</v>
      </c>
    </row>
    <row r="53" spans="1:21">
      <c r="A53" s="3">
        <v>38243</v>
      </c>
      <c r="B53">
        <v>3802</v>
      </c>
      <c r="C53" t="s">
        <v>64</v>
      </c>
      <c r="D53">
        <v>2</v>
      </c>
      <c r="E53">
        <v>0</v>
      </c>
      <c r="F53">
        <v>0</v>
      </c>
      <c r="G53">
        <v>5</v>
      </c>
      <c r="H53">
        <v>2</v>
      </c>
      <c r="I53">
        <v>0</v>
      </c>
      <c r="J53">
        <v>0</v>
      </c>
      <c r="K53">
        <v>0</v>
      </c>
      <c r="L53" s="6">
        <v>0</v>
      </c>
      <c r="M53">
        <v>0</v>
      </c>
      <c r="N53" s="6">
        <v>0</v>
      </c>
      <c r="O53">
        <v>0</v>
      </c>
      <c r="P53">
        <v>1</v>
      </c>
      <c r="Q53">
        <v>0</v>
      </c>
      <c r="R53">
        <v>0</v>
      </c>
      <c r="S53">
        <v>0</v>
      </c>
      <c r="T53" s="6">
        <v>0</v>
      </c>
      <c r="U53">
        <v>0</v>
      </c>
    </row>
    <row r="54" spans="1:21">
      <c r="A54" s="3">
        <v>38243</v>
      </c>
      <c r="B54">
        <v>3802</v>
      </c>
      <c r="C54" t="s">
        <v>64</v>
      </c>
      <c r="D54">
        <v>3</v>
      </c>
      <c r="E54">
        <v>0</v>
      </c>
      <c r="F54">
        <v>0</v>
      </c>
      <c r="G54">
        <v>10</v>
      </c>
      <c r="H54">
        <v>1</v>
      </c>
      <c r="I54">
        <v>0</v>
      </c>
      <c r="J54">
        <v>0</v>
      </c>
      <c r="K54">
        <v>0</v>
      </c>
      <c r="L54" s="6">
        <v>0</v>
      </c>
      <c r="M54">
        <v>0</v>
      </c>
      <c r="N54" s="6">
        <v>0</v>
      </c>
      <c r="O54">
        <v>0</v>
      </c>
      <c r="P54">
        <v>1</v>
      </c>
      <c r="Q54">
        <v>0</v>
      </c>
      <c r="R54">
        <v>0</v>
      </c>
      <c r="S54">
        <v>0</v>
      </c>
      <c r="T54" s="6">
        <v>0</v>
      </c>
      <c r="U54">
        <v>0</v>
      </c>
    </row>
    <row r="55" spans="1:21">
      <c r="A55" s="3">
        <v>38243</v>
      </c>
      <c r="B55">
        <v>3802</v>
      </c>
      <c r="C55" t="s">
        <v>63</v>
      </c>
      <c r="D55">
        <v>1</v>
      </c>
      <c r="E55">
        <v>0</v>
      </c>
      <c r="F55">
        <v>0</v>
      </c>
      <c r="G55">
        <v>12</v>
      </c>
      <c r="H55">
        <v>0</v>
      </c>
      <c r="I55">
        <v>0</v>
      </c>
      <c r="J55">
        <v>0</v>
      </c>
      <c r="K55">
        <v>6</v>
      </c>
      <c r="L55" s="6">
        <v>0</v>
      </c>
      <c r="M55">
        <v>6</v>
      </c>
      <c r="N55" s="6">
        <v>0</v>
      </c>
      <c r="O55">
        <v>4</v>
      </c>
      <c r="P55">
        <v>0</v>
      </c>
      <c r="Q55">
        <v>1</v>
      </c>
      <c r="R55">
        <v>1</v>
      </c>
      <c r="S55">
        <v>0</v>
      </c>
      <c r="T55" s="6">
        <v>0</v>
      </c>
      <c r="U55">
        <v>0</v>
      </c>
    </row>
    <row r="56" spans="1:21">
      <c r="A56" s="3">
        <v>38243</v>
      </c>
      <c r="B56">
        <v>3802</v>
      </c>
      <c r="C56" t="s">
        <v>63</v>
      </c>
      <c r="D56">
        <v>2</v>
      </c>
      <c r="E56">
        <v>0</v>
      </c>
      <c r="F56">
        <v>0</v>
      </c>
      <c r="G56">
        <v>2</v>
      </c>
      <c r="H56">
        <v>0</v>
      </c>
      <c r="I56">
        <v>0</v>
      </c>
      <c r="J56">
        <v>0</v>
      </c>
      <c r="K56">
        <v>0</v>
      </c>
      <c r="L56" s="6">
        <v>0</v>
      </c>
      <c r="M56">
        <v>2</v>
      </c>
      <c r="N56" s="6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6">
        <v>0</v>
      </c>
      <c r="U56">
        <v>0</v>
      </c>
    </row>
    <row r="57" spans="1:21">
      <c r="A57" s="3">
        <v>38243</v>
      </c>
      <c r="B57">
        <v>3802</v>
      </c>
      <c r="C57" t="s">
        <v>63</v>
      </c>
      <c r="D57">
        <v>3</v>
      </c>
      <c r="E57">
        <v>0</v>
      </c>
      <c r="F57">
        <v>0</v>
      </c>
      <c r="G57">
        <v>8</v>
      </c>
      <c r="H57">
        <v>0</v>
      </c>
      <c r="I57">
        <v>0</v>
      </c>
      <c r="J57">
        <v>0</v>
      </c>
      <c r="K57">
        <v>8</v>
      </c>
      <c r="L57" s="6">
        <v>0</v>
      </c>
      <c r="M57">
        <v>1</v>
      </c>
      <c r="N57" s="6">
        <v>0</v>
      </c>
      <c r="O57">
        <v>0</v>
      </c>
      <c r="P57">
        <v>3</v>
      </c>
      <c r="Q57">
        <v>0</v>
      </c>
      <c r="R57">
        <v>0</v>
      </c>
      <c r="S57">
        <v>0</v>
      </c>
      <c r="T57" s="6">
        <v>0</v>
      </c>
      <c r="U57">
        <v>0</v>
      </c>
    </row>
    <row r="58" spans="1:21">
      <c r="A58" s="3">
        <v>38244</v>
      </c>
      <c r="B58">
        <v>222</v>
      </c>
      <c r="C58" t="s">
        <v>64</v>
      </c>
      <c r="D58">
        <v>1</v>
      </c>
      <c r="E58">
        <v>0</v>
      </c>
      <c r="F58">
        <v>0</v>
      </c>
      <c r="G58">
        <v>5</v>
      </c>
      <c r="H58">
        <v>2</v>
      </c>
      <c r="I58">
        <v>0</v>
      </c>
      <c r="J58">
        <v>1</v>
      </c>
      <c r="K58">
        <v>0</v>
      </c>
      <c r="L58" s="6">
        <v>0</v>
      </c>
      <c r="M58">
        <v>0</v>
      </c>
      <c r="N58" s="6">
        <v>0</v>
      </c>
      <c r="O58">
        <v>0</v>
      </c>
      <c r="P58">
        <v>1</v>
      </c>
      <c r="Q58">
        <v>0</v>
      </c>
      <c r="R58">
        <v>0</v>
      </c>
      <c r="S58">
        <v>0</v>
      </c>
      <c r="T58" s="6">
        <v>0</v>
      </c>
      <c r="U58">
        <v>0</v>
      </c>
    </row>
    <row r="59" spans="1:21">
      <c r="A59" s="3">
        <v>38244</v>
      </c>
      <c r="B59">
        <v>222</v>
      </c>
      <c r="C59" t="s">
        <v>64</v>
      </c>
      <c r="D59">
        <v>2</v>
      </c>
      <c r="E59">
        <v>0</v>
      </c>
      <c r="F59">
        <v>0</v>
      </c>
      <c r="G59">
        <v>5</v>
      </c>
      <c r="H59">
        <v>1</v>
      </c>
      <c r="I59">
        <v>0</v>
      </c>
      <c r="J59">
        <v>0</v>
      </c>
      <c r="K59">
        <v>0</v>
      </c>
      <c r="L59" s="6">
        <v>0</v>
      </c>
      <c r="M59">
        <v>0</v>
      </c>
      <c r="N59" s="6">
        <v>0</v>
      </c>
      <c r="O59">
        <v>0</v>
      </c>
      <c r="P59">
        <v>1</v>
      </c>
      <c r="Q59">
        <v>0</v>
      </c>
      <c r="R59">
        <v>0</v>
      </c>
      <c r="S59">
        <v>0</v>
      </c>
      <c r="T59" s="6">
        <v>0</v>
      </c>
      <c r="U59">
        <v>0</v>
      </c>
    </row>
    <row r="60" spans="1:21">
      <c r="A60" s="3">
        <v>38244</v>
      </c>
      <c r="B60">
        <v>222</v>
      </c>
      <c r="C60" t="s">
        <v>64</v>
      </c>
      <c r="D60">
        <v>3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 s="6">
        <v>0</v>
      </c>
      <c r="M60">
        <v>0</v>
      </c>
      <c r="N60" s="6">
        <v>0</v>
      </c>
      <c r="O60">
        <v>0</v>
      </c>
      <c r="P60">
        <v>1</v>
      </c>
      <c r="Q60">
        <v>0</v>
      </c>
      <c r="R60">
        <v>0</v>
      </c>
      <c r="S60">
        <v>0</v>
      </c>
      <c r="T60" s="6">
        <v>0</v>
      </c>
      <c r="U60">
        <v>0</v>
      </c>
    </row>
    <row r="61" spans="1:21">
      <c r="A61" s="3">
        <v>38244</v>
      </c>
      <c r="B61">
        <v>222</v>
      </c>
      <c r="C61" t="s">
        <v>63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14</v>
      </c>
      <c r="L61" s="6">
        <v>0</v>
      </c>
      <c r="M61">
        <v>0</v>
      </c>
      <c r="N61" s="6">
        <v>0</v>
      </c>
      <c r="O61">
        <v>3</v>
      </c>
      <c r="P61">
        <v>0</v>
      </c>
      <c r="Q61">
        <v>0</v>
      </c>
      <c r="R61">
        <v>0</v>
      </c>
      <c r="S61">
        <v>0</v>
      </c>
      <c r="T61" s="6">
        <v>0</v>
      </c>
      <c r="U61">
        <v>0</v>
      </c>
    </row>
    <row r="62" spans="1:21">
      <c r="A62" s="3">
        <v>38244</v>
      </c>
      <c r="B62">
        <v>222</v>
      </c>
      <c r="C62" t="s">
        <v>63</v>
      </c>
      <c r="D62">
        <v>2</v>
      </c>
      <c r="E62">
        <v>0</v>
      </c>
      <c r="F62">
        <v>0</v>
      </c>
      <c r="G62">
        <v>2</v>
      </c>
      <c r="H62">
        <v>0</v>
      </c>
      <c r="I62">
        <v>1</v>
      </c>
      <c r="J62">
        <v>0</v>
      </c>
      <c r="K62">
        <v>5</v>
      </c>
      <c r="L62" s="6">
        <v>0</v>
      </c>
      <c r="M62">
        <v>1</v>
      </c>
      <c r="N62" s="6">
        <v>0</v>
      </c>
      <c r="O62">
        <v>1</v>
      </c>
      <c r="P62">
        <v>0</v>
      </c>
      <c r="Q62">
        <v>1</v>
      </c>
      <c r="R62">
        <v>0</v>
      </c>
      <c r="S62">
        <v>0</v>
      </c>
      <c r="T62" s="6">
        <v>0</v>
      </c>
      <c r="U62">
        <v>0</v>
      </c>
    </row>
    <row r="63" spans="1:21">
      <c r="A63" s="3">
        <v>38244</v>
      </c>
      <c r="B63">
        <v>222</v>
      </c>
      <c r="C63" t="s">
        <v>63</v>
      </c>
      <c r="D63">
        <v>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6</v>
      </c>
      <c r="L63" s="6">
        <v>0</v>
      </c>
      <c r="M63">
        <v>0</v>
      </c>
      <c r="N63" s="6">
        <v>0</v>
      </c>
      <c r="O63">
        <v>0</v>
      </c>
      <c r="P63">
        <v>0</v>
      </c>
      <c r="Q63">
        <v>0</v>
      </c>
      <c r="R63">
        <v>0</v>
      </c>
      <c r="S63">
        <v>0</v>
      </c>
      <c r="T63" s="6">
        <v>0</v>
      </c>
      <c r="U63">
        <v>0</v>
      </c>
    </row>
    <row r="64" spans="1:21">
      <c r="A64" s="3">
        <v>38244</v>
      </c>
      <c r="B64">
        <v>3802</v>
      </c>
      <c r="C64" t="s">
        <v>64</v>
      </c>
      <c r="D64">
        <v>1</v>
      </c>
      <c r="E64">
        <v>0</v>
      </c>
      <c r="F64">
        <v>0</v>
      </c>
      <c r="G64">
        <v>3</v>
      </c>
      <c r="H64">
        <v>0</v>
      </c>
      <c r="I64">
        <v>0</v>
      </c>
      <c r="J64">
        <v>0</v>
      </c>
      <c r="K64">
        <v>15</v>
      </c>
      <c r="L64" s="6">
        <v>0</v>
      </c>
      <c r="M64">
        <v>0</v>
      </c>
      <c r="N64" s="6">
        <v>0</v>
      </c>
      <c r="O64">
        <v>8</v>
      </c>
      <c r="P64">
        <v>2</v>
      </c>
      <c r="Q64">
        <v>3</v>
      </c>
      <c r="R64">
        <v>0</v>
      </c>
      <c r="S64">
        <v>0</v>
      </c>
      <c r="T64" s="6">
        <v>0</v>
      </c>
      <c r="U64">
        <v>0</v>
      </c>
    </row>
    <row r="65" spans="1:23">
      <c r="A65" s="3">
        <v>38244</v>
      </c>
      <c r="B65">
        <v>3802</v>
      </c>
      <c r="C65" t="s">
        <v>64</v>
      </c>
      <c r="D65">
        <v>2</v>
      </c>
      <c r="E65">
        <v>0</v>
      </c>
      <c r="F65">
        <v>0</v>
      </c>
      <c r="G65">
        <v>16</v>
      </c>
      <c r="H65">
        <v>0</v>
      </c>
      <c r="I65">
        <v>0</v>
      </c>
      <c r="J65">
        <v>0</v>
      </c>
      <c r="K65">
        <v>7</v>
      </c>
      <c r="L65" s="6">
        <v>0</v>
      </c>
      <c r="M65">
        <v>2</v>
      </c>
      <c r="N65" s="6">
        <v>0</v>
      </c>
      <c r="O65">
        <v>2</v>
      </c>
      <c r="P65">
        <v>1</v>
      </c>
      <c r="Q65">
        <v>2</v>
      </c>
      <c r="R65">
        <v>0</v>
      </c>
      <c r="S65">
        <v>0</v>
      </c>
      <c r="T65" s="6">
        <v>0</v>
      </c>
      <c r="U65">
        <v>0</v>
      </c>
    </row>
    <row r="66" spans="1:23">
      <c r="A66" s="3">
        <v>38244</v>
      </c>
      <c r="B66">
        <v>3802</v>
      </c>
      <c r="C66" t="s">
        <v>64</v>
      </c>
      <c r="D66">
        <v>3</v>
      </c>
      <c r="E66">
        <v>0</v>
      </c>
      <c r="F66">
        <v>0</v>
      </c>
      <c r="G66">
        <v>2</v>
      </c>
      <c r="H66">
        <v>1</v>
      </c>
      <c r="I66">
        <v>0</v>
      </c>
      <c r="J66">
        <v>0</v>
      </c>
      <c r="K66">
        <v>2</v>
      </c>
      <c r="L66" s="6">
        <v>0</v>
      </c>
      <c r="M66">
        <v>0</v>
      </c>
      <c r="N66" s="6">
        <v>0</v>
      </c>
      <c r="O66">
        <v>0</v>
      </c>
      <c r="P66">
        <v>0</v>
      </c>
      <c r="Q66">
        <v>2</v>
      </c>
      <c r="R66">
        <v>0</v>
      </c>
      <c r="S66">
        <v>0</v>
      </c>
      <c r="T66" s="6">
        <v>0</v>
      </c>
      <c r="U66">
        <v>0</v>
      </c>
    </row>
    <row r="67" spans="1:23">
      <c r="A67" s="3">
        <v>38244</v>
      </c>
      <c r="B67">
        <v>3802</v>
      </c>
      <c r="C67" t="s">
        <v>63</v>
      </c>
      <c r="D67">
        <v>1</v>
      </c>
      <c r="E67">
        <v>0</v>
      </c>
      <c r="F67">
        <v>0</v>
      </c>
      <c r="G67">
        <v>33</v>
      </c>
      <c r="H67">
        <v>26</v>
      </c>
      <c r="I67">
        <v>0</v>
      </c>
      <c r="J67">
        <v>0</v>
      </c>
      <c r="K67">
        <v>3</v>
      </c>
      <c r="L67" s="6">
        <v>0</v>
      </c>
      <c r="M67">
        <v>0</v>
      </c>
      <c r="N67" s="6">
        <v>0</v>
      </c>
      <c r="O67">
        <v>0</v>
      </c>
      <c r="P67">
        <v>2</v>
      </c>
      <c r="Q67">
        <v>3</v>
      </c>
      <c r="R67">
        <v>0</v>
      </c>
      <c r="S67">
        <v>0</v>
      </c>
      <c r="T67" s="6">
        <v>0</v>
      </c>
      <c r="U67">
        <v>0</v>
      </c>
    </row>
    <row r="68" spans="1:23">
      <c r="A68" s="3">
        <v>38244</v>
      </c>
      <c r="B68">
        <v>3802</v>
      </c>
      <c r="C68" t="s">
        <v>63</v>
      </c>
      <c r="D68">
        <v>2</v>
      </c>
      <c r="E68">
        <v>0</v>
      </c>
      <c r="F68">
        <v>0</v>
      </c>
      <c r="G68">
        <v>11</v>
      </c>
      <c r="H68">
        <v>0</v>
      </c>
      <c r="I68">
        <v>0</v>
      </c>
      <c r="J68">
        <v>0</v>
      </c>
      <c r="K68">
        <v>0</v>
      </c>
      <c r="L68" s="6">
        <v>0</v>
      </c>
      <c r="M68">
        <v>0</v>
      </c>
      <c r="N68" s="6">
        <v>0</v>
      </c>
      <c r="O68">
        <v>0</v>
      </c>
      <c r="P68">
        <v>0</v>
      </c>
      <c r="Q68">
        <v>0</v>
      </c>
      <c r="R68">
        <v>0</v>
      </c>
      <c r="S68">
        <v>0</v>
      </c>
      <c r="T68" s="6">
        <v>0</v>
      </c>
      <c r="U68">
        <v>0</v>
      </c>
    </row>
    <row r="69" spans="1:23">
      <c r="A69" s="3">
        <v>38244</v>
      </c>
      <c r="B69">
        <v>3802</v>
      </c>
      <c r="C69" t="s">
        <v>63</v>
      </c>
      <c r="D69">
        <v>3</v>
      </c>
      <c r="E69">
        <v>0</v>
      </c>
      <c r="F69">
        <v>0</v>
      </c>
      <c r="G69">
        <v>6</v>
      </c>
      <c r="H69">
        <v>2</v>
      </c>
      <c r="I69">
        <v>0</v>
      </c>
      <c r="J69">
        <v>0</v>
      </c>
      <c r="K69">
        <v>0</v>
      </c>
      <c r="L69" s="6">
        <v>0</v>
      </c>
      <c r="M69">
        <v>0</v>
      </c>
      <c r="N69" s="6">
        <v>0</v>
      </c>
      <c r="O69">
        <v>0</v>
      </c>
      <c r="P69">
        <v>0</v>
      </c>
      <c r="Q69">
        <v>0</v>
      </c>
      <c r="R69">
        <v>0</v>
      </c>
      <c r="S69">
        <v>0</v>
      </c>
      <c r="T69" s="6">
        <v>0</v>
      </c>
      <c r="U69">
        <v>0</v>
      </c>
    </row>
    <row r="70" spans="1:23">
      <c r="A70" s="3">
        <v>38245</v>
      </c>
      <c r="B70">
        <v>23</v>
      </c>
      <c r="C70" t="s">
        <v>64</v>
      </c>
      <c r="E70">
        <v>0</v>
      </c>
      <c r="F70">
        <v>0</v>
      </c>
      <c r="G70">
        <v>109</v>
      </c>
      <c r="H70">
        <v>0</v>
      </c>
      <c r="I70">
        <v>1</v>
      </c>
      <c r="J70">
        <v>0</v>
      </c>
      <c r="K70">
        <v>12</v>
      </c>
      <c r="L70" s="6">
        <v>0</v>
      </c>
      <c r="M70">
        <v>0</v>
      </c>
      <c r="N70" s="6">
        <v>0</v>
      </c>
      <c r="O70">
        <v>0</v>
      </c>
      <c r="P70">
        <v>0</v>
      </c>
      <c r="Q70">
        <v>0</v>
      </c>
      <c r="R70">
        <v>0</v>
      </c>
      <c r="S70">
        <v>0</v>
      </c>
      <c r="T70" s="6">
        <v>0</v>
      </c>
      <c r="U70">
        <v>0</v>
      </c>
    </row>
    <row r="71" spans="1:23">
      <c r="A71" s="3">
        <v>38245</v>
      </c>
      <c r="B71">
        <v>222</v>
      </c>
      <c r="C71" t="s">
        <v>64</v>
      </c>
      <c r="D71">
        <v>1</v>
      </c>
      <c r="E71">
        <v>0</v>
      </c>
      <c r="F71">
        <v>0</v>
      </c>
      <c r="G71">
        <v>6</v>
      </c>
      <c r="H71">
        <v>0</v>
      </c>
      <c r="I71">
        <v>2</v>
      </c>
      <c r="J71">
        <v>0</v>
      </c>
      <c r="K71">
        <v>14</v>
      </c>
      <c r="L71" s="6">
        <v>0</v>
      </c>
      <c r="M71">
        <v>0</v>
      </c>
      <c r="N71" s="6">
        <v>0</v>
      </c>
      <c r="O71">
        <v>2</v>
      </c>
      <c r="P71">
        <v>0</v>
      </c>
      <c r="Q71">
        <v>4</v>
      </c>
      <c r="R71">
        <v>0</v>
      </c>
      <c r="S71">
        <v>0</v>
      </c>
      <c r="T71" s="6">
        <v>0</v>
      </c>
      <c r="U71">
        <v>0</v>
      </c>
    </row>
    <row r="72" spans="1:23">
      <c r="A72" s="3">
        <v>38245</v>
      </c>
      <c r="B72">
        <v>222</v>
      </c>
      <c r="C72" t="s">
        <v>64</v>
      </c>
      <c r="D72" s="11">
        <v>3</v>
      </c>
      <c r="E72">
        <v>0</v>
      </c>
      <c r="F72">
        <v>0</v>
      </c>
      <c r="G72">
        <v>9</v>
      </c>
      <c r="H72">
        <v>1</v>
      </c>
      <c r="I72">
        <v>0</v>
      </c>
      <c r="J72">
        <v>2</v>
      </c>
      <c r="K72">
        <v>0</v>
      </c>
      <c r="L72" s="6">
        <v>0</v>
      </c>
      <c r="M72">
        <v>0</v>
      </c>
      <c r="N72" s="6">
        <v>0</v>
      </c>
      <c r="O72">
        <v>0</v>
      </c>
      <c r="P72">
        <v>0</v>
      </c>
      <c r="Q72">
        <v>1</v>
      </c>
      <c r="R72">
        <v>0</v>
      </c>
      <c r="S72">
        <v>0</v>
      </c>
      <c r="T72" s="6">
        <v>0</v>
      </c>
      <c r="U72">
        <v>0</v>
      </c>
      <c r="W72" t="s">
        <v>92</v>
      </c>
    </row>
    <row r="73" spans="1:23">
      <c r="A73" s="3">
        <v>38245</v>
      </c>
      <c r="B73">
        <v>222</v>
      </c>
      <c r="C73" t="s">
        <v>64</v>
      </c>
      <c r="D73" s="11">
        <v>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6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6">
        <v>0</v>
      </c>
      <c r="U73">
        <v>0</v>
      </c>
      <c r="W73" t="s">
        <v>93</v>
      </c>
    </row>
    <row r="74" spans="1:23">
      <c r="A74" s="3">
        <v>38245</v>
      </c>
      <c r="B74">
        <v>222</v>
      </c>
      <c r="C74" t="s">
        <v>63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37</v>
      </c>
      <c r="L74" s="6">
        <v>0</v>
      </c>
      <c r="M74">
        <v>0</v>
      </c>
      <c r="N74">
        <v>0</v>
      </c>
      <c r="O74">
        <v>4</v>
      </c>
      <c r="P74">
        <v>1</v>
      </c>
      <c r="Q74">
        <v>0</v>
      </c>
      <c r="R74">
        <v>0</v>
      </c>
      <c r="S74">
        <v>0</v>
      </c>
      <c r="T74" s="6">
        <v>0</v>
      </c>
      <c r="U74">
        <v>0</v>
      </c>
    </row>
    <row r="75" spans="1:23">
      <c r="A75" s="3">
        <v>38245</v>
      </c>
      <c r="B75">
        <v>222</v>
      </c>
      <c r="C75" t="s">
        <v>63</v>
      </c>
      <c r="D75">
        <v>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35</v>
      </c>
      <c r="L75" s="6">
        <v>0</v>
      </c>
      <c r="M75">
        <v>4</v>
      </c>
      <c r="N75">
        <v>0</v>
      </c>
      <c r="O75">
        <v>5</v>
      </c>
      <c r="P75">
        <v>1</v>
      </c>
      <c r="Q75">
        <v>1</v>
      </c>
      <c r="R75">
        <v>0</v>
      </c>
      <c r="S75">
        <v>1</v>
      </c>
      <c r="T75" s="6">
        <v>0</v>
      </c>
      <c r="U75">
        <v>0</v>
      </c>
    </row>
    <row r="76" spans="1:23">
      <c r="A76" s="3">
        <v>38245</v>
      </c>
      <c r="B76">
        <v>222</v>
      </c>
      <c r="C76" t="s">
        <v>63</v>
      </c>
      <c r="D76">
        <v>3</v>
      </c>
      <c r="E76">
        <v>0</v>
      </c>
      <c r="F76">
        <v>0</v>
      </c>
      <c r="G76">
        <v>2</v>
      </c>
      <c r="H76">
        <v>0</v>
      </c>
      <c r="I76">
        <v>0</v>
      </c>
      <c r="J76">
        <v>0</v>
      </c>
      <c r="K76">
        <v>61</v>
      </c>
      <c r="L76" s="6">
        <v>0</v>
      </c>
      <c r="M76">
        <v>0</v>
      </c>
      <c r="N76">
        <v>0</v>
      </c>
      <c r="O76">
        <v>38</v>
      </c>
      <c r="P76">
        <v>1</v>
      </c>
      <c r="Q76">
        <v>1</v>
      </c>
      <c r="R76">
        <v>0</v>
      </c>
      <c r="S76">
        <v>0</v>
      </c>
      <c r="T76" s="6">
        <v>0</v>
      </c>
      <c r="U76">
        <v>0</v>
      </c>
    </row>
    <row r="77" spans="1:23">
      <c r="A77" s="3">
        <v>38245</v>
      </c>
      <c r="B77">
        <v>3802</v>
      </c>
      <c r="C77" t="s">
        <v>64</v>
      </c>
      <c r="D77">
        <v>2</v>
      </c>
      <c r="E77">
        <v>0</v>
      </c>
      <c r="F77">
        <v>0</v>
      </c>
      <c r="G77">
        <v>4</v>
      </c>
      <c r="H77">
        <v>1</v>
      </c>
      <c r="I77">
        <v>0</v>
      </c>
      <c r="J77">
        <v>0</v>
      </c>
      <c r="K77">
        <v>18</v>
      </c>
      <c r="L77" s="6">
        <v>0</v>
      </c>
      <c r="M77">
        <v>0</v>
      </c>
      <c r="N77">
        <v>0</v>
      </c>
      <c r="O77">
        <v>8</v>
      </c>
      <c r="P77">
        <v>2</v>
      </c>
      <c r="Q77">
        <v>3</v>
      </c>
      <c r="R77">
        <v>0</v>
      </c>
      <c r="S77">
        <v>0</v>
      </c>
      <c r="T77" s="6">
        <v>0</v>
      </c>
      <c r="U77">
        <v>0</v>
      </c>
    </row>
    <row r="78" spans="1:23">
      <c r="A78" s="3">
        <v>38245</v>
      </c>
      <c r="B78">
        <v>3802</v>
      </c>
      <c r="C78" t="s">
        <v>64</v>
      </c>
      <c r="D78">
        <v>3</v>
      </c>
      <c r="E78">
        <v>0</v>
      </c>
      <c r="F78">
        <v>0</v>
      </c>
      <c r="G78">
        <v>6</v>
      </c>
      <c r="H78">
        <v>2</v>
      </c>
      <c r="I78">
        <v>0</v>
      </c>
      <c r="J78">
        <v>0</v>
      </c>
      <c r="K78">
        <v>43</v>
      </c>
      <c r="L78" s="6">
        <v>0</v>
      </c>
      <c r="M78">
        <v>0</v>
      </c>
      <c r="N78">
        <v>0</v>
      </c>
      <c r="O78">
        <v>11</v>
      </c>
      <c r="P78">
        <v>2</v>
      </c>
      <c r="Q78">
        <v>0</v>
      </c>
      <c r="R78">
        <v>0</v>
      </c>
      <c r="S78">
        <v>0</v>
      </c>
      <c r="T78" s="6">
        <v>0</v>
      </c>
      <c r="U78">
        <v>0</v>
      </c>
    </row>
    <row r="79" spans="1:23">
      <c r="A79" s="3">
        <v>38245</v>
      </c>
      <c r="B79">
        <v>3802</v>
      </c>
      <c r="C79" t="s">
        <v>63</v>
      </c>
      <c r="D79">
        <v>1</v>
      </c>
      <c r="E79">
        <v>0</v>
      </c>
      <c r="F79">
        <v>0</v>
      </c>
      <c r="G79">
        <v>5</v>
      </c>
      <c r="H79">
        <v>2</v>
      </c>
      <c r="I79">
        <v>1</v>
      </c>
      <c r="J79">
        <v>0</v>
      </c>
      <c r="K79">
        <v>0</v>
      </c>
      <c r="L79" s="6">
        <v>0</v>
      </c>
      <c r="M79">
        <v>0</v>
      </c>
      <c r="N79">
        <v>0</v>
      </c>
      <c r="O79">
        <v>0</v>
      </c>
      <c r="P79">
        <v>2</v>
      </c>
      <c r="Q79">
        <v>1</v>
      </c>
      <c r="R79">
        <v>0</v>
      </c>
      <c r="S79">
        <v>0</v>
      </c>
      <c r="T79" s="6">
        <v>0</v>
      </c>
      <c r="U79">
        <v>0</v>
      </c>
    </row>
    <row r="80" spans="1:23">
      <c r="A80" s="3">
        <v>38245</v>
      </c>
      <c r="B80">
        <v>3802</v>
      </c>
      <c r="C80" t="s">
        <v>63</v>
      </c>
      <c r="D80">
        <v>2</v>
      </c>
      <c r="E80">
        <v>0</v>
      </c>
      <c r="F80">
        <v>0</v>
      </c>
      <c r="G80">
        <v>14</v>
      </c>
      <c r="H80">
        <v>0</v>
      </c>
      <c r="I80">
        <v>2</v>
      </c>
      <c r="J80">
        <v>0</v>
      </c>
      <c r="K80">
        <v>3</v>
      </c>
      <c r="L80" s="6">
        <v>0</v>
      </c>
      <c r="M80">
        <v>0</v>
      </c>
      <c r="N80">
        <v>0</v>
      </c>
      <c r="O80">
        <v>0</v>
      </c>
      <c r="P80">
        <v>4</v>
      </c>
      <c r="Q80">
        <v>2</v>
      </c>
      <c r="R80">
        <v>0</v>
      </c>
      <c r="S80">
        <v>0</v>
      </c>
      <c r="T80" s="6">
        <v>0</v>
      </c>
      <c r="U80">
        <v>0</v>
      </c>
    </row>
    <row r="81" spans="1:22">
      <c r="A81" s="3">
        <v>38245</v>
      </c>
      <c r="B81">
        <v>3802</v>
      </c>
      <c r="C81" t="s">
        <v>63</v>
      </c>
      <c r="D81">
        <v>3</v>
      </c>
      <c r="E81">
        <v>0</v>
      </c>
      <c r="F81">
        <v>0</v>
      </c>
      <c r="G81">
        <v>10</v>
      </c>
      <c r="H81">
        <v>0</v>
      </c>
      <c r="I81">
        <v>0</v>
      </c>
      <c r="J81">
        <v>0</v>
      </c>
      <c r="K81">
        <v>0</v>
      </c>
      <c r="L81" s="6">
        <v>0</v>
      </c>
      <c r="M81">
        <v>0</v>
      </c>
      <c r="N81">
        <v>0</v>
      </c>
      <c r="O81">
        <v>0</v>
      </c>
      <c r="P81">
        <v>0</v>
      </c>
      <c r="Q81">
        <v>2</v>
      </c>
      <c r="R81">
        <v>0</v>
      </c>
      <c r="S81">
        <v>0</v>
      </c>
      <c r="T81" s="6">
        <v>0</v>
      </c>
      <c r="U81">
        <v>0</v>
      </c>
    </row>
    <row r="82" spans="1:22">
      <c r="A82" s="3">
        <v>38246</v>
      </c>
      <c r="B82">
        <v>23</v>
      </c>
      <c r="C82" t="s">
        <v>64</v>
      </c>
      <c r="E82">
        <v>58</v>
      </c>
      <c r="F82">
        <v>303</v>
      </c>
      <c r="G82">
        <v>361</v>
      </c>
      <c r="H82">
        <v>0</v>
      </c>
      <c r="I82">
        <v>0</v>
      </c>
      <c r="J82">
        <v>0</v>
      </c>
      <c r="K82">
        <v>2</v>
      </c>
      <c r="L82" s="6">
        <v>0</v>
      </c>
      <c r="M82">
        <v>14</v>
      </c>
      <c r="N82">
        <v>0</v>
      </c>
      <c r="O82">
        <v>0</v>
      </c>
      <c r="P82">
        <v>3</v>
      </c>
      <c r="Q82">
        <v>2</v>
      </c>
      <c r="R82">
        <v>0</v>
      </c>
      <c r="S82">
        <v>0</v>
      </c>
      <c r="T82" s="6">
        <v>0</v>
      </c>
      <c r="U82">
        <v>0</v>
      </c>
    </row>
    <row r="83" spans="1:22">
      <c r="A83" s="3">
        <v>38246</v>
      </c>
      <c r="B83">
        <v>222</v>
      </c>
      <c r="C83" t="s">
        <v>64</v>
      </c>
      <c r="D83">
        <v>1</v>
      </c>
      <c r="E83">
        <v>0</v>
      </c>
      <c r="F83">
        <v>0</v>
      </c>
      <c r="G83">
        <v>20</v>
      </c>
      <c r="H83">
        <v>1</v>
      </c>
      <c r="I83">
        <v>8</v>
      </c>
      <c r="J83">
        <v>24</v>
      </c>
      <c r="K83">
        <v>0</v>
      </c>
      <c r="L83" s="6">
        <v>0</v>
      </c>
      <c r="M83">
        <v>0</v>
      </c>
      <c r="N83">
        <v>0</v>
      </c>
      <c r="O83">
        <v>0</v>
      </c>
      <c r="P83">
        <v>4</v>
      </c>
      <c r="Q83">
        <v>0</v>
      </c>
      <c r="R83">
        <v>0</v>
      </c>
      <c r="S83">
        <v>0</v>
      </c>
      <c r="T83" s="6">
        <v>0</v>
      </c>
      <c r="U83">
        <v>0</v>
      </c>
    </row>
    <row r="84" spans="1:22">
      <c r="A84" s="3">
        <v>38246</v>
      </c>
      <c r="B84">
        <v>222</v>
      </c>
      <c r="C84" t="s">
        <v>64</v>
      </c>
      <c r="D84">
        <v>2</v>
      </c>
      <c r="E84">
        <v>0</v>
      </c>
      <c r="F84">
        <v>0</v>
      </c>
      <c r="G84">
        <v>14</v>
      </c>
      <c r="H84">
        <v>1</v>
      </c>
      <c r="I84">
        <v>0</v>
      </c>
      <c r="J84">
        <v>0</v>
      </c>
      <c r="K84">
        <v>1</v>
      </c>
      <c r="L84" s="6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 s="6">
        <v>0</v>
      </c>
      <c r="U84">
        <v>0</v>
      </c>
    </row>
    <row r="85" spans="1:22">
      <c r="A85" s="3">
        <v>38246</v>
      </c>
      <c r="B85">
        <v>222</v>
      </c>
      <c r="C85" t="s">
        <v>64</v>
      </c>
      <c r="D85">
        <v>3</v>
      </c>
      <c r="E85">
        <v>0</v>
      </c>
      <c r="F85">
        <v>0</v>
      </c>
      <c r="G85">
        <v>8</v>
      </c>
      <c r="H85">
        <v>1</v>
      </c>
      <c r="I85">
        <v>0</v>
      </c>
      <c r="J85">
        <v>0</v>
      </c>
      <c r="K85">
        <v>0</v>
      </c>
      <c r="L85" s="6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 s="6">
        <v>0</v>
      </c>
      <c r="U85">
        <v>0</v>
      </c>
    </row>
    <row r="86" spans="1:22">
      <c r="A86" s="3">
        <v>38246</v>
      </c>
      <c r="B86">
        <v>222</v>
      </c>
      <c r="C86" t="s">
        <v>63</v>
      </c>
      <c r="D86">
        <v>1</v>
      </c>
      <c r="E86">
        <v>0</v>
      </c>
      <c r="F86">
        <v>0</v>
      </c>
      <c r="G86">
        <v>2</v>
      </c>
      <c r="H86">
        <v>0</v>
      </c>
      <c r="I86">
        <v>0</v>
      </c>
      <c r="J86">
        <v>39</v>
      </c>
      <c r="K86">
        <v>0</v>
      </c>
      <c r="L86" s="6">
        <v>0</v>
      </c>
      <c r="M86">
        <v>0</v>
      </c>
      <c r="N86">
        <v>0</v>
      </c>
      <c r="O86">
        <v>0</v>
      </c>
      <c r="P86">
        <v>0</v>
      </c>
      <c r="Q86">
        <v>3</v>
      </c>
      <c r="R86">
        <v>0</v>
      </c>
      <c r="S86">
        <v>0</v>
      </c>
      <c r="T86" s="6">
        <v>0</v>
      </c>
      <c r="U86">
        <v>0</v>
      </c>
    </row>
    <row r="87" spans="1:22">
      <c r="A87" s="3">
        <v>38246</v>
      </c>
      <c r="B87">
        <v>222</v>
      </c>
      <c r="C87" t="s">
        <v>63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11</v>
      </c>
      <c r="L87" s="6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 s="6">
        <v>0</v>
      </c>
      <c r="U87">
        <v>0</v>
      </c>
      <c r="V87" t="s">
        <v>84</v>
      </c>
    </row>
    <row r="88" spans="1:22">
      <c r="A88" s="3">
        <v>38246</v>
      </c>
      <c r="B88">
        <v>222</v>
      </c>
      <c r="C88" t="s">
        <v>63</v>
      </c>
      <c r="D88">
        <v>3</v>
      </c>
      <c r="E88">
        <v>0</v>
      </c>
      <c r="F88">
        <v>0</v>
      </c>
      <c r="G88">
        <v>4</v>
      </c>
      <c r="H88">
        <v>0</v>
      </c>
      <c r="I88">
        <v>0</v>
      </c>
      <c r="J88">
        <v>0</v>
      </c>
      <c r="K88">
        <v>34</v>
      </c>
      <c r="L88" s="6">
        <v>0</v>
      </c>
      <c r="M88">
        <v>0</v>
      </c>
      <c r="N88">
        <v>0</v>
      </c>
      <c r="O88">
        <v>2</v>
      </c>
      <c r="P88">
        <v>1</v>
      </c>
      <c r="Q88">
        <v>1</v>
      </c>
      <c r="R88">
        <v>0</v>
      </c>
      <c r="S88">
        <v>0</v>
      </c>
      <c r="T88" s="6">
        <v>0</v>
      </c>
      <c r="U88">
        <v>0</v>
      </c>
    </row>
    <row r="89" spans="1:22">
      <c r="A89" s="3">
        <v>38246</v>
      </c>
      <c r="B89">
        <v>3802</v>
      </c>
      <c r="C89" t="s">
        <v>64</v>
      </c>
      <c r="D89">
        <v>1</v>
      </c>
      <c r="E89">
        <v>0</v>
      </c>
      <c r="F89">
        <v>0</v>
      </c>
      <c r="G89">
        <v>36</v>
      </c>
      <c r="H89">
        <v>7</v>
      </c>
      <c r="I89">
        <v>2</v>
      </c>
      <c r="J89">
        <v>0</v>
      </c>
      <c r="K89">
        <v>6</v>
      </c>
      <c r="L89" s="6">
        <v>0</v>
      </c>
      <c r="M89">
        <v>0</v>
      </c>
      <c r="N89">
        <v>0</v>
      </c>
      <c r="O89">
        <v>0</v>
      </c>
      <c r="P89">
        <v>2</v>
      </c>
      <c r="Q89">
        <v>6</v>
      </c>
      <c r="R89">
        <v>0</v>
      </c>
      <c r="S89">
        <v>0</v>
      </c>
      <c r="T89" s="6">
        <v>0</v>
      </c>
      <c r="U89">
        <v>0</v>
      </c>
    </row>
    <row r="90" spans="1:22">
      <c r="A90" s="3">
        <v>38246</v>
      </c>
      <c r="B90">
        <v>3802</v>
      </c>
      <c r="C90" t="s">
        <v>64</v>
      </c>
      <c r="D90">
        <v>2</v>
      </c>
      <c r="E90">
        <v>0</v>
      </c>
      <c r="F90">
        <v>0</v>
      </c>
      <c r="G90">
        <v>16</v>
      </c>
      <c r="H90">
        <v>1</v>
      </c>
      <c r="I90">
        <v>0</v>
      </c>
      <c r="J90">
        <v>0</v>
      </c>
      <c r="K90">
        <v>0</v>
      </c>
      <c r="L90" s="6">
        <v>0</v>
      </c>
      <c r="M90">
        <v>0</v>
      </c>
      <c r="N90">
        <v>0</v>
      </c>
      <c r="O90">
        <v>0</v>
      </c>
      <c r="P90">
        <v>1</v>
      </c>
      <c r="Q90">
        <v>1</v>
      </c>
      <c r="R90">
        <v>0</v>
      </c>
      <c r="S90">
        <v>0</v>
      </c>
      <c r="T90" s="6">
        <v>0</v>
      </c>
      <c r="U90">
        <v>0</v>
      </c>
    </row>
    <row r="91" spans="1:22">
      <c r="A91" s="3">
        <v>38246</v>
      </c>
      <c r="B91">
        <v>3802</v>
      </c>
      <c r="C91" t="s">
        <v>64</v>
      </c>
      <c r="D91">
        <v>3</v>
      </c>
      <c r="E91">
        <v>0</v>
      </c>
      <c r="F91">
        <v>0</v>
      </c>
      <c r="G91">
        <v>13</v>
      </c>
      <c r="H91">
        <v>4</v>
      </c>
      <c r="I91">
        <v>0</v>
      </c>
      <c r="J91">
        <v>0</v>
      </c>
      <c r="K91">
        <v>1</v>
      </c>
      <c r="L91" s="6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 s="6">
        <v>0</v>
      </c>
      <c r="U91">
        <v>0</v>
      </c>
    </row>
    <row r="92" spans="1:22">
      <c r="A92" s="3">
        <v>38246</v>
      </c>
      <c r="B92">
        <v>3802</v>
      </c>
      <c r="C92" t="s">
        <v>63</v>
      </c>
      <c r="D92">
        <v>1</v>
      </c>
      <c r="E92">
        <v>0</v>
      </c>
      <c r="F92">
        <v>0</v>
      </c>
      <c r="G92">
        <v>3</v>
      </c>
      <c r="H92">
        <v>0</v>
      </c>
      <c r="I92">
        <v>0</v>
      </c>
      <c r="J92">
        <v>0</v>
      </c>
      <c r="K92">
        <v>32</v>
      </c>
      <c r="L92" s="6">
        <v>0</v>
      </c>
      <c r="M92">
        <v>0</v>
      </c>
      <c r="N92">
        <v>0</v>
      </c>
      <c r="O92">
        <v>2</v>
      </c>
      <c r="P92">
        <v>2</v>
      </c>
      <c r="Q92">
        <v>0</v>
      </c>
      <c r="R92">
        <v>0</v>
      </c>
      <c r="S92">
        <v>0</v>
      </c>
      <c r="T92" s="6">
        <v>0</v>
      </c>
      <c r="U92">
        <v>0</v>
      </c>
    </row>
    <row r="93" spans="1:22">
      <c r="A93" s="3">
        <v>38246</v>
      </c>
      <c r="B93">
        <v>3802</v>
      </c>
      <c r="C93" t="s">
        <v>63</v>
      </c>
      <c r="D93">
        <v>2</v>
      </c>
      <c r="E93">
        <v>0</v>
      </c>
      <c r="F93">
        <v>0</v>
      </c>
      <c r="G93">
        <v>16</v>
      </c>
      <c r="H93">
        <v>0</v>
      </c>
      <c r="I93">
        <v>0</v>
      </c>
      <c r="J93">
        <v>0</v>
      </c>
      <c r="K93">
        <v>34</v>
      </c>
      <c r="L93" s="6">
        <v>0</v>
      </c>
      <c r="M93">
        <v>2</v>
      </c>
      <c r="N93">
        <v>0</v>
      </c>
      <c r="O93">
        <v>0</v>
      </c>
      <c r="P93">
        <v>0</v>
      </c>
      <c r="Q93">
        <v>2</v>
      </c>
      <c r="R93">
        <v>0</v>
      </c>
      <c r="S93">
        <v>0</v>
      </c>
      <c r="T93" s="6">
        <v>0</v>
      </c>
      <c r="U93">
        <v>0</v>
      </c>
    </row>
    <row r="94" spans="1:22">
      <c r="A94" s="3">
        <v>38246</v>
      </c>
      <c r="B94">
        <v>3802</v>
      </c>
      <c r="C94" t="s">
        <v>63</v>
      </c>
      <c r="D94">
        <v>3</v>
      </c>
      <c r="E94">
        <v>22</v>
      </c>
      <c r="F94">
        <v>3</v>
      </c>
      <c r="G94">
        <v>25</v>
      </c>
      <c r="H94">
        <v>0</v>
      </c>
      <c r="I94">
        <v>0</v>
      </c>
      <c r="J94">
        <v>0</v>
      </c>
      <c r="K94">
        <v>17</v>
      </c>
      <c r="L94" s="6">
        <v>0</v>
      </c>
      <c r="M94">
        <v>5</v>
      </c>
      <c r="N94">
        <v>0</v>
      </c>
      <c r="O94">
        <v>1</v>
      </c>
      <c r="P94">
        <v>1</v>
      </c>
      <c r="Q94">
        <v>3</v>
      </c>
      <c r="R94">
        <v>0</v>
      </c>
      <c r="S94">
        <v>0</v>
      </c>
      <c r="T94" s="6">
        <v>0</v>
      </c>
      <c r="U94">
        <v>0</v>
      </c>
    </row>
    <row r="95" spans="1:22">
      <c r="A95" s="3">
        <v>38247</v>
      </c>
      <c r="B95">
        <v>222</v>
      </c>
      <c r="C95" t="s">
        <v>64</v>
      </c>
      <c r="D95">
        <v>2</v>
      </c>
      <c r="E95">
        <v>0</v>
      </c>
      <c r="F95">
        <v>0</v>
      </c>
      <c r="G95">
        <f>Collections!I110</f>
        <v>0</v>
      </c>
      <c r="H95">
        <v>0</v>
      </c>
      <c r="I95">
        <v>4</v>
      </c>
      <c r="J95">
        <v>0</v>
      </c>
      <c r="K95">
        <v>0</v>
      </c>
      <c r="L95" s="6">
        <v>0</v>
      </c>
      <c r="M95">
        <v>0</v>
      </c>
      <c r="N95">
        <v>0</v>
      </c>
      <c r="O95">
        <v>0</v>
      </c>
      <c r="P95">
        <v>2</v>
      </c>
      <c r="Q95">
        <v>0</v>
      </c>
      <c r="R95">
        <v>0</v>
      </c>
      <c r="S95">
        <v>1</v>
      </c>
      <c r="T95" s="6">
        <v>0</v>
      </c>
      <c r="U95">
        <v>0</v>
      </c>
    </row>
    <row r="96" spans="1:22">
      <c r="A96" s="3">
        <v>38247</v>
      </c>
      <c r="B96">
        <v>222</v>
      </c>
      <c r="C96" t="s">
        <v>64</v>
      </c>
      <c r="D96">
        <v>2</v>
      </c>
      <c r="E96">
        <v>0</v>
      </c>
      <c r="F96">
        <v>0</v>
      </c>
      <c r="G96">
        <v>47</v>
      </c>
      <c r="H96">
        <v>0</v>
      </c>
      <c r="I96">
        <v>215</v>
      </c>
      <c r="J96">
        <v>0</v>
      </c>
      <c r="K96">
        <v>16</v>
      </c>
      <c r="L96" s="6">
        <v>0</v>
      </c>
      <c r="M96">
        <v>0</v>
      </c>
      <c r="N96">
        <v>0</v>
      </c>
      <c r="O96">
        <v>3</v>
      </c>
      <c r="P96">
        <v>12</v>
      </c>
      <c r="Q96">
        <v>0</v>
      </c>
      <c r="R96">
        <v>0</v>
      </c>
      <c r="S96">
        <v>0</v>
      </c>
      <c r="T96" s="6">
        <v>0</v>
      </c>
      <c r="U96">
        <v>0</v>
      </c>
    </row>
    <row r="97" spans="1:22">
      <c r="A97" s="3">
        <v>38247</v>
      </c>
      <c r="B97">
        <v>222</v>
      </c>
      <c r="C97" t="s">
        <v>64</v>
      </c>
      <c r="D97">
        <v>3</v>
      </c>
      <c r="E97">
        <v>0</v>
      </c>
      <c r="F97">
        <v>0</v>
      </c>
      <c r="G97">
        <v>11</v>
      </c>
      <c r="H97">
        <v>0</v>
      </c>
      <c r="I97">
        <v>0</v>
      </c>
      <c r="J97">
        <v>0</v>
      </c>
      <c r="K97">
        <v>1</v>
      </c>
      <c r="L97" s="6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 s="6">
        <v>0</v>
      </c>
      <c r="U97">
        <v>0</v>
      </c>
    </row>
    <row r="98" spans="1:22">
      <c r="A98" s="3">
        <v>38247</v>
      </c>
      <c r="B98">
        <v>222</v>
      </c>
      <c r="C98" t="s">
        <v>63</v>
      </c>
      <c r="D98">
        <v>1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v>26</v>
      </c>
      <c r="L98" s="6">
        <v>0</v>
      </c>
      <c r="M98">
        <v>0</v>
      </c>
      <c r="N98">
        <v>0</v>
      </c>
      <c r="O98">
        <v>3</v>
      </c>
      <c r="P98">
        <v>1</v>
      </c>
      <c r="Q98">
        <v>0</v>
      </c>
      <c r="R98">
        <v>0</v>
      </c>
      <c r="S98">
        <v>0</v>
      </c>
      <c r="T98" s="6">
        <v>0</v>
      </c>
      <c r="U98">
        <v>0</v>
      </c>
    </row>
    <row r="99" spans="1:22">
      <c r="A99" s="3">
        <v>38247</v>
      </c>
      <c r="B99">
        <v>222</v>
      </c>
      <c r="C99" t="s">
        <v>63</v>
      </c>
      <c r="D99">
        <v>2</v>
      </c>
      <c r="E99">
        <v>0</v>
      </c>
      <c r="F99">
        <v>0</v>
      </c>
      <c r="G99">
        <v>1</v>
      </c>
      <c r="H99">
        <v>0</v>
      </c>
      <c r="I99">
        <v>0</v>
      </c>
      <c r="J99">
        <v>0</v>
      </c>
      <c r="K99">
        <v>7</v>
      </c>
      <c r="L99" s="6">
        <v>0</v>
      </c>
      <c r="M99">
        <v>1</v>
      </c>
      <c r="N99">
        <v>0</v>
      </c>
      <c r="O99">
        <v>0</v>
      </c>
      <c r="P99">
        <v>0</v>
      </c>
      <c r="Q99">
        <v>1</v>
      </c>
      <c r="R99">
        <v>0</v>
      </c>
      <c r="S99">
        <v>0</v>
      </c>
      <c r="T99" s="6">
        <v>0</v>
      </c>
      <c r="U99">
        <v>0</v>
      </c>
    </row>
    <row r="100" spans="1:22">
      <c r="A100" s="3">
        <v>38247</v>
      </c>
      <c r="B100">
        <v>222</v>
      </c>
      <c r="C100" t="s">
        <v>63</v>
      </c>
      <c r="D100">
        <v>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4</v>
      </c>
      <c r="L100" s="6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 s="6">
        <v>0</v>
      </c>
      <c r="U100">
        <v>0</v>
      </c>
    </row>
    <row r="101" spans="1:22">
      <c r="A101" s="3">
        <v>38247</v>
      </c>
      <c r="B101">
        <v>3802</v>
      </c>
      <c r="C101" t="s">
        <v>64</v>
      </c>
      <c r="D101">
        <v>1</v>
      </c>
      <c r="E101">
        <v>0</v>
      </c>
      <c r="F101">
        <v>0</v>
      </c>
      <c r="G101">
        <v>8</v>
      </c>
      <c r="H101">
        <v>1</v>
      </c>
      <c r="I101">
        <v>0</v>
      </c>
      <c r="J101">
        <v>0</v>
      </c>
      <c r="K101">
        <v>1</v>
      </c>
      <c r="L101" s="6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 s="6">
        <v>0</v>
      </c>
      <c r="U101">
        <v>0</v>
      </c>
    </row>
    <row r="102" spans="1:22">
      <c r="A102" s="3">
        <v>38247</v>
      </c>
      <c r="B102">
        <v>3802</v>
      </c>
      <c r="C102" t="s">
        <v>64</v>
      </c>
      <c r="D102">
        <v>2</v>
      </c>
      <c r="E102">
        <v>0</v>
      </c>
      <c r="F102">
        <v>0</v>
      </c>
      <c r="G102">
        <v>12</v>
      </c>
      <c r="H102">
        <v>2</v>
      </c>
      <c r="I102">
        <v>4</v>
      </c>
      <c r="J102">
        <v>0</v>
      </c>
      <c r="K102">
        <v>5</v>
      </c>
      <c r="L102" s="6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 s="6">
        <v>0</v>
      </c>
      <c r="U102">
        <v>0</v>
      </c>
    </row>
    <row r="103" spans="1:22">
      <c r="A103" s="3">
        <v>38247</v>
      </c>
      <c r="B103">
        <v>3802</v>
      </c>
      <c r="C103" t="s">
        <v>64</v>
      </c>
      <c r="D103">
        <v>3</v>
      </c>
      <c r="E103">
        <v>0</v>
      </c>
      <c r="F103">
        <v>0</v>
      </c>
      <c r="G103">
        <v>7</v>
      </c>
      <c r="H103">
        <v>0</v>
      </c>
      <c r="I103">
        <v>0</v>
      </c>
      <c r="J103">
        <v>0</v>
      </c>
      <c r="K103">
        <v>0</v>
      </c>
      <c r="L103" s="6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 s="6">
        <v>0</v>
      </c>
      <c r="U103">
        <v>0</v>
      </c>
    </row>
    <row r="104" spans="1:22">
      <c r="A104" s="3">
        <v>38247</v>
      </c>
      <c r="B104">
        <v>3802</v>
      </c>
      <c r="C104" t="s">
        <v>63</v>
      </c>
      <c r="D104">
        <v>1</v>
      </c>
      <c r="E104">
        <v>0</v>
      </c>
      <c r="F104">
        <v>0</v>
      </c>
      <c r="G104">
        <v>6</v>
      </c>
      <c r="H104">
        <v>1</v>
      </c>
      <c r="I104">
        <v>0</v>
      </c>
      <c r="J104">
        <v>0</v>
      </c>
      <c r="K104">
        <v>33</v>
      </c>
      <c r="L104" s="6">
        <v>0</v>
      </c>
      <c r="M104">
        <v>0</v>
      </c>
      <c r="N104">
        <v>0</v>
      </c>
      <c r="O104">
        <v>4</v>
      </c>
      <c r="P104">
        <v>1</v>
      </c>
      <c r="Q104">
        <v>1</v>
      </c>
      <c r="R104">
        <v>0</v>
      </c>
      <c r="S104">
        <v>0</v>
      </c>
      <c r="T104" s="6">
        <v>0</v>
      </c>
      <c r="U104">
        <v>0</v>
      </c>
    </row>
    <row r="105" spans="1:22">
      <c r="A105" s="3">
        <v>38247</v>
      </c>
      <c r="B105">
        <v>3802</v>
      </c>
      <c r="C105" t="s">
        <v>63</v>
      </c>
      <c r="D105">
        <v>2</v>
      </c>
      <c r="E105">
        <v>0</v>
      </c>
      <c r="F105">
        <v>0</v>
      </c>
      <c r="G105">
        <v>2</v>
      </c>
      <c r="H105">
        <v>0</v>
      </c>
      <c r="I105">
        <v>0</v>
      </c>
      <c r="J105">
        <v>0</v>
      </c>
      <c r="K105">
        <v>29</v>
      </c>
      <c r="L105" s="6">
        <v>0</v>
      </c>
      <c r="M105">
        <v>0</v>
      </c>
      <c r="N105">
        <v>0</v>
      </c>
      <c r="O105">
        <v>2</v>
      </c>
      <c r="P105">
        <v>0</v>
      </c>
      <c r="Q105">
        <v>6</v>
      </c>
      <c r="R105">
        <v>0</v>
      </c>
      <c r="S105">
        <v>0</v>
      </c>
      <c r="T105" s="6">
        <v>0</v>
      </c>
      <c r="U105">
        <v>0</v>
      </c>
    </row>
    <row r="106" spans="1:22">
      <c r="A106" s="3">
        <v>38248</v>
      </c>
      <c r="B106">
        <v>23</v>
      </c>
      <c r="C106" t="s">
        <v>64</v>
      </c>
      <c r="E106">
        <v>96</v>
      </c>
      <c r="F106">
        <v>197</v>
      </c>
      <c r="G106">
        <v>293</v>
      </c>
      <c r="H106">
        <v>1</v>
      </c>
      <c r="I106">
        <v>1</v>
      </c>
      <c r="J106">
        <v>0</v>
      </c>
      <c r="K106">
        <v>1</v>
      </c>
      <c r="L106" s="6">
        <v>0</v>
      </c>
      <c r="M106">
        <v>4</v>
      </c>
      <c r="N106">
        <v>0</v>
      </c>
      <c r="O106">
        <v>0</v>
      </c>
      <c r="P106">
        <v>1</v>
      </c>
      <c r="Q106">
        <v>1</v>
      </c>
      <c r="R106">
        <v>0</v>
      </c>
      <c r="S106">
        <v>0</v>
      </c>
      <c r="T106" s="6">
        <v>0</v>
      </c>
      <c r="U106">
        <v>0</v>
      </c>
    </row>
    <row r="107" spans="1:22">
      <c r="A107" s="3">
        <v>38248</v>
      </c>
      <c r="B107">
        <v>222</v>
      </c>
      <c r="C107" t="s">
        <v>64</v>
      </c>
      <c r="D107">
        <v>1</v>
      </c>
      <c r="E107">
        <v>0</v>
      </c>
      <c r="F107">
        <v>0</v>
      </c>
      <c r="G107">
        <v>31</v>
      </c>
      <c r="H107">
        <v>2</v>
      </c>
      <c r="I107">
        <v>1</v>
      </c>
      <c r="J107">
        <v>0</v>
      </c>
      <c r="K107">
        <v>2</v>
      </c>
      <c r="L107" s="6">
        <v>0</v>
      </c>
      <c r="M107">
        <v>0</v>
      </c>
      <c r="N107">
        <v>0</v>
      </c>
      <c r="O107">
        <v>0</v>
      </c>
      <c r="P107">
        <v>0</v>
      </c>
      <c r="Q107">
        <v>3</v>
      </c>
      <c r="R107">
        <v>0</v>
      </c>
      <c r="S107">
        <v>0</v>
      </c>
      <c r="T107" s="6">
        <v>0</v>
      </c>
      <c r="U107">
        <v>0</v>
      </c>
    </row>
    <row r="108" spans="1:22">
      <c r="A108" s="3">
        <v>38248</v>
      </c>
      <c r="B108">
        <v>222</v>
      </c>
      <c r="C108" t="s">
        <v>64</v>
      </c>
      <c r="D108">
        <v>2</v>
      </c>
      <c r="E108">
        <v>0</v>
      </c>
      <c r="F108">
        <v>0</v>
      </c>
      <c r="G108">
        <v>20</v>
      </c>
      <c r="H108">
        <v>0</v>
      </c>
      <c r="I108">
        <v>0</v>
      </c>
      <c r="J108">
        <v>0</v>
      </c>
      <c r="K108">
        <v>0</v>
      </c>
      <c r="L108" s="6">
        <v>0</v>
      </c>
      <c r="M108">
        <v>0</v>
      </c>
      <c r="N108">
        <v>0</v>
      </c>
      <c r="O108">
        <v>2</v>
      </c>
      <c r="P108">
        <v>0</v>
      </c>
      <c r="Q108">
        <v>0</v>
      </c>
      <c r="R108">
        <v>0</v>
      </c>
      <c r="S108">
        <v>0</v>
      </c>
      <c r="T108" s="6">
        <v>0</v>
      </c>
      <c r="U108">
        <v>0</v>
      </c>
    </row>
    <row r="109" spans="1:22">
      <c r="A109" s="3">
        <v>38248</v>
      </c>
      <c r="B109">
        <v>222</v>
      </c>
      <c r="C109" t="s">
        <v>64</v>
      </c>
      <c r="D109">
        <v>3</v>
      </c>
      <c r="E109">
        <v>0</v>
      </c>
      <c r="F109">
        <v>0</v>
      </c>
      <c r="G109">
        <v>6</v>
      </c>
      <c r="H109">
        <v>1</v>
      </c>
      <c r="I109">
        <v>0</v>
      </c>
      <c r="J109">
        <v>0</v>
      </c>
      <c r="K109">
        <v>1</v>
      </c>
      <c r="L109" s="6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 s="6">
        <v>0</v>
      </c>
      <c r="U109">
        <v>0</v>
      </c>
      <c r="V109" t="s">
        <v>83</v>
      </c>
    </row>
    <row r="110" spans="1:22">
      <c r="A110" s="3">
        <v>38248</v>
      </c>
      <c r="B110">
        <v>222</v>
      </c>
      <c r="C110" t="s">
        <v>63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33</v>
      </c>
      <c r="L110" s="6">
        <v>0</v>
      </c>
      <c r="M110">
        <v>4</v>
      </c>
      <c r="N110">
        <v>0</v>
      </c>
      <c r="O110">
        <v>2</v>
      </c>
      <c r="P110">
        <v>0</v>
      </c>
      <c r="Q110">
        <v>0</v>
      </c>
      <c r="R110">
        <v>0</v>
      </c>
      <c r="S110">
        <v>0</v>
      </c>
      <c r="T110" s="6">
        <v>0</v>
      </c>
      <c r="U110">
        <v>0</v>
      </c>
    </row>
    <row r="111" spans="1:22">
      <c r="A111" s="3">
        <v>38248</v>
      </c>
      <c r="B111">
        <v>222</v>
      </c>
      <c r="C111" t="s">
        <v>63</v>
      </c>
      <c r="D111">
        <v>2</v>
      </c>
      <c r="E111">
        <v>0</v>
      </c>
      <c r="F111">
        <v>0</v>
      </c>
      <c r="G111">
        <v>1</v>
      </c>
      <c r="H111">
        <v>0</v>
      </c>
      <c r="I111">
        <v>0</v>
      </c>
      <c r="J111">
        <v>0</v>
      </c>
      <c r="K111">
        <v>0</v>
      </c>
      <c r="L111" s="6">
        <v>0</v>
      </c>
      <c r="M111">
        <v>8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 s="6">
        <v>0</v>
      </c>
      <c r="U111">
        <v>0</v>
      </c>
    </row>
    <row r="112" spans="1:22">
      <c r="A112" s="3">
        <v>38248</v>
      </c>
      <c r="B112">
        <v>222</v>
      </c>
      <c r="C112" t="s">
        <v>63</v>
      </c>
      <c r="D112">
        <v>3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0</v>
      </c>
      <c r="K112">
        <v>2</v>
      </c>
      <c r="L112" s="6">
        <v>0</v>
      </c>
      <c r="M112">
        <v>6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 s="6">
        <v>0</v>
      </c>
      <c r="U112">
        <v>0</v>
      </c>
    </row>
    <row r="113" spans="1:23">
      <c r="A113" s="3">
        <v>38248</v>
      </c>
      <c r="B113">
        <v>3802</v>
      </c>
      <c r="C113" t="s">
        <v>64</v>
      </c>
      <c r="D113">
        <v>2</v>
      </c>
      <c r="E113">
        <v>0</v>
      </c>
      <c r="F113">
        <v>0</v>
      </c>
      <c r="G113">
        <v>14</v>
      </c>
      <c r="H113">
        <v>1</v>
      </c>
      <c r="I113">
        <v>0</v>
      </c>
      <c r="J113">
        <v>0</v>
      </c>
      <c r="K113">
        <v>1</v>
      </c>
      <c r="L113" s="6">
        <v>0</v>
      </c>
      <c r="M113">
        <v>0</v>
      </c>
      <c r="N113">
        <v>0</v>
      </c>
      <c r="O113">
        <v>0</v>
      </c>
      <c r="P113">
        <v>0</v>
      </c>
      <c r="Q113">
        <v>5</v>
      </c>
      <c r="R113">
        <v>0</v>
      </c>
      <c r="S113">
        <v>0</v>
      </c>
      <c r="T113" s="6">
        <v>0</v>
      </c>
      <c r="U113">
        <v>0</v>
      </c>
    </row>
    <row r="114" spans="1:23">
      <c r="A114" s="9">
        <v>38248</v>
      </c>
      <c r="B114" s="11">
        <v>3802</v>
      </c>
      <c r="C114" s="11" t="s">
        <v>63</v>
      </c>
      <c r="D114" s="11">
        <v>1</v>
      </c>
      <c r="E114" s="11">
        <v>0</v>
      </c>
      <c r="F114" s="11">
        <v>0</v>
      </c>
      <c r="G114" s="11">
        <v>26</v>
      </c>
      <c r="H114" s="11">
        <v>4</v>
      </c>
      <c r="I114" s="11">
        <v>0</v>
      </c>
      <c r="J114" s="11">
        <v>0</v>
      </c>
      <c r="K114" s="11">
        <v>0</v>
      </c>
      <c r="L114" s="11">
        <v>0</v>
      </c>
      <c r="M114" s="11">
        <v>1</v>
      </c>
      <c r="N114" s="11">
        <v>0</v>
      </c>
      <c r="O114" s="11">
        <v>0</v>
      </c>
      <c r="P114" s="11">
        <v>2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/>
    </row>
    <row r="115" spans="1:23">
      <c r="A115" s="9">
        <v>38248</v>
      </c>
      <c r="B115" s="11">
        <v>3802</v>
      </c>
      <c r="C115" s="11" t="s">
        <v>63</v>
      </c>
      <c r="D115" s="11">
        <v>1</v>
      </c>
      <c r="E115" s="11">
        <v>0</v>
      </c>
      <c r="F115" s="11">
        <v>0</v>
      </c>
      <c r="G115" s="11">
        <v>3</v>
      </c>
      <c r="H115" s="11">
        <v>1</v>
      </c>
      <c r="I115" s="11">
        <v>0</v>
      </c>
      <c r="J115" s="11">
        <v>53</v>
      </c>
      <c r="K115" s="11">
        <v>0</v>
      </c>
      <c r="L115" s="11">
        <v>0</v>
      </c>
      <c r="M115" s="11">
        <v>0</v>
      </c>
      <c r="N115" s="11">
        <v>0</v>
      </c>
      <c r="O115" s="11">
        <v>7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/>
      <c r="W115" s="11"/>
    </row>
    <row r="116" spans="1:23">
      <c r="A116" s="3">
        <v>38248</v>
      </c>
      <c r="B116">
        <v>3802</v>
      </c>
      <c r="C116" t="s">
        <v>63</v>
      </c>
      <c r="D116">
        <v>2</v>
      </c>
      <c r="E116">
        <v>0</v>
      </c>
      <c r="F116">
        <v>0</v>
      </c>
      <c r="G116">
        <v>11</v>
      </c>
      <c r="H116">
        <v>0</v>
      </c>
      <c r="I116">
        <v>1</v>
      </c>
      <c r="J116">
        <v>54</v>
      </c>
      <c r="K116">
        <v>0</v>
      </c>
      <c r="L116" s="6">
        <v>0</v>
      </c>
      <c r="M116">
        <v>0</v>
      </c>
      <c r="N116">
        <v>0</v>
      </c>
      <c r="O116">
        <v>8</v>
      </c>
      <c r="P116">
        <v>4</v>
      </c>
      <c r="Q116">
        <v>0</v>
      </c>
      <c r="R116">
        <v>1</v>
      </c>
      <c r="S116">
        <v>0</v>
      </c>
      <c r="T116" s="6">
        <v>0</v>
      </c>
      <c r="U116">
        <v>0</v>
      </c>
    </row>
    <row r="117" spans="1:23">
      <c r="A117" s="3">
        <v>38248</v>
      </c>
      <c r="B117">
        <v>3802</v>
      </c>
      <c r="C117" t="s">
        <v>63</v>
      </c>
      <c r="D117">
        <v>3</v>
      </c>
      <c r="E117">
        <v>0</v>
      </c>
      <c r="F117">
        <v>0</v>
      </c>
      <c r="G117">
        <v>19</v>
      </c>
      <c r="H117">
        <v>1</v>
      </c>
      <c r="I117">
        <v>0</v>
      </c>
      <c r="J117">
        <v>0</v>
      </c>
      <c r="K117">
        <v>14</v>
      </c>
      <c r="L117" s="6">
        <v>0</v>
      </c>
      <c r="M117">
        <v>2</v>
      </c>
      <c r="N117">
        <v>0</v>
      </c>
      <c r="O117">
        <v>0</v>
      </c>
      <c r="P117">
        <v>1</v>
      </c>
      <c r="Q117">
        <v>3</v>
      </c>
      <c r="R117">
        <v>0</v>
      </c>
      <c r="S117">
        <v>0</v>
      </c>
      <c r="T117" s="6">
        <v>0</v>
      </c>
      <c r="U117">
        <v>0</v>
      </c>
    </row>
    <row r="118" spans="1:23">
      <c r="A118" s="3">
        <v>38249</v>
      </c>
      <c r="B118">
        <v>23</v>
      </c>
      <c r="C118" t="s">
        <v>64</v>
      </c>
      <c r="E118">
        <v>229</v>
      </c>
      <c r="F118">
        <v>36</v>
      </c>
      <c r="G118">
        <v>265</v>
      </c>
      <c r="H118">
        <v>4</v>
      </c>
      <c r="I118">
        <v>0</v>
      </c>
      <c r="J118">
        <v>0</v>
      </c>
      <c r="K118">
        <v>22</v>
      </c>
      <c r="L118" s="6">
        <v>0</v>
      </c>
      <c r="M118">
        <v>3</v>
      </c>
      <c r="N118">
        <v>0</v>
      </c>
      <c r="O118">
        <v>1</v>
      </c>
      <c r="P118">
        <v>1</v>
      </c>
      <c r="Q118">
        <v>0</v>
      </c>
      <c r="R118">
        <v>0</v>
      </c>
      <c r="S118">
        <v>0</v>
      </c>
      <c r="T118" s="6">
        <v>0</v>
      </c>
      <c r="U118">
        <v>0</v>
      </c>
    </row>
    <row r="119" spans="1:23">
      <c r="A119" s="3">
        <v>38249</v>
      </c>
      <c r="B119">
        <v>222</v>
      </c>
      <c r="C119" t="s">
        <v>64</v>
      </c>
      <c r="D119">
        <v>1</v>
      </c>
      <c r="E119">
        <v>0</v>
      </c>
      <c r="F119">
        <v>0</v>
      </c>
      <c r="G119">
        <v>50</v>
      </c>
      <c r="H119">
        <v>5</v>
      </c>
      <c r="I119">
        <v>8</v>
      </c>
      <c r="J119">
        <v>0</v>
      </c>
      <c r="K119">
        <v>23</v>
      </c>
      <c r="L119" s="6">
        <v>0</v>
      </c>
      <c r="M119">
        <v>0</v>
      </c>
      <c r="N119">
        <v>0</v>
      </c>
      <c r="O119">
        <v>2</v>
      </c>
      <c r="P119">
        <v>2</v>
      </c>
      <c r="Q119">
        <v>0</v>
      </c>
      <c r="R119">
        <v>0</v>
      </c>
      <c r="S119">
        <v>0</v>
      </c>
      <c r="T119" s="6">
        <v>0</v>
      </c>
      <c r="U119">
        <v>0</v>
      </c>
    </row>
    <row r="120" spans="1:23">
      <c r="A120" s="3">
        <v>38249</v>
      </c>
      <c r="B120">
        <v>222</v>
      </c>
      <c r="C120" t="s">
        <v>64</v>
      </c>
      <c r="D120">
        <v>3</v>
      </c>
      <c r="E120">
        <v>0</v>
      </c>
      <c r="F120">
        <v>0</v>
      </c>
      <c r="G120">
        <v>6</v>
      </c>
      <c r="H120">
        <v>0</v>
      </c>
      <c r="I120">
        <v>0</v>
      </c>
      <c r="J120">
        <v>0</v>
      </c>
      <c r="K120">
        <v>1</v>
      </c>
      <c r="L120" s="6">
        <v>0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 s="6">
        <v>0</v>
      </c>
      <c r="U120">
        <v>0</v>
      </c>
    </row>
    <row r="121" spans="1:23">
      <c r="A121" s="3">
        <v>38249</v>
      </c>
      <c r="B121">
        <v>222</v>
      </c>
      <c r="C121" t="s">
        <v>64</v>
      </c>
      <c r="D121" s="11">
        <v>2</v>
      </c>
      <c r="E121">
        <v>0</v>
      </c>
      <c r="F121">
        <v>0</v>
      </c>
      <c r="G121">
        <v>35</v>
      </c>
      <c r="H121">
        <v>1</v>
      </c>
      <c r="I121">
        <v>0</v>
      </c>
      <c r="J121">
        <v>10</v>
      </c>
      <c r="K121">
        <v>0</v>
      </c>
      <c r="L121" s="6">
        <v>0</v>
      </c>
      <c r="M121">
        <v>0</v>
      </c>
      <c r="N121">
        <v>0</v>
      </c>
      <c r="O121">
        <v>0</v>
      </c>
      <c r="P121">
        <v>2</v>
      </c>
      <c r="Q121">
        <v>0</v>
      </c>
      <c r="R121">
        <v>1</v>
      </c>
      <c r="S121">
        <v>0</v>
      </c>
      <c r="T121" s="6">
        <v>0</v>
      </c>
      <c r="U121">
        <v>0</v>
      </c>
      <c r="W121" s="11"/>
    </row>
    <row r="122" spans="1:23">
      <c r="A122" s="3">
        <v>38249</v>
      </c>
      <c r="B122">
        <v>222</v>
      </c>
      <c r="C122" t="s">
        <v>63</v>
      </c>
      <c r="D122">
        <v>1</v>
      </c>
      <c r="E122">
        <v>0</v>
      </c>
      <c r="F122">
        <v>0</v>
      </c>
      <c r="G122">
        <v>4</v>
      </c>
      <c r="H122">
        <v>0</v>
      </c>
      <c r="I122">
        <v>1</v>
      </c>
      <c r="J122">
        <v>0</v>
      </c>
      <c r="K122">
        <v>21</v>
      </c>
      <c r="L122" s="6">
        <v>0</v>
      </c>
      <c r="M122">
        <v>0</v>
      </c>
      <c r="N122">
        <v>0</v>
      </c>
      <c r="O122">
        <v>4</v>
      </c>
      <c r="P122">
        <v>0</v>
      </c>
      <c r="Q122">
        <v>0</v>
      </c>
      <c r="R122">
        <v>0</v>
      </c>
      <c r="S122">
        <v>0</v>
      </c>
      <c r="T122" s="6">
        <v>0</v>
      </c>
      <c r="U122">
        <v>0</v>
      </c>
    </row>
    <row r="123" spans="1:23">
      <c r="A123" s="3">
        <v>38249</v>
      </c>
      <c r="B123">
        <v>222</v>
      </c>
      <c r="C123" t="s">
        <v>63</v>
      </c>
      <c r="D123">
        <v>2</v>
      </c>
      <c r="E123">
        <v>0</v>
      </c>
      <c r="F123">
        <v>0</v>
      </c>
      <c r="G123">
        <v>11</v>
      </c>
      <c r="H123">
        <v>0</v>
      </c>
      <c r="I123">
        <v>0</v>
      </c>
      <c r="J123">
        <v>55</v>
      </c>
      <c r="K123">
        <v>0</v>
      </c>
      <c r="L123" s="6">
        <v>0</v>
      </c>
      <c r="M123">
        <v>0</v>
      </c>
      <c r="N123">
        <v>0</v>
      </c>
      <c r="O123">
        <v>11</v>
      </c>
      <c r="P123">
        <v>1</v>
      </c>
      <c r="Q123">
        <v>0</v>
      </c>
      <c r="R123">
        <v>9</v>
      </c>
      <c r="S123">
        <v>0</v>
      </c>
      <c r="T123" s="6">
        <v>0</v>
      </c>
      <c r="U123">
        <v>0</v>
      </c>
    </row>
    <row r="124" spans="1:23">
      <c r="A124" s="3">
        <v>38249</v>
      </c>
      <c r="B124">
        <v>222</v>
      </c>
      <c r="C124" t="s">
        <v>63</v>
      </c>
      <c r="D124">
        <v>3</v>
      </c>
      <c r="E124">
        <v>0</v>
      </c>
      <c r="F124">
        <v>0</v>
      </c>
      <c r="G124">
        <v>2</v>
      </c>
      <c r="H124">
        <v>0</v>
      </c>
      <c r="I124">
        <v>0</v>
      </c>
      <c r="J124">
        <v>81</v>
      </c>
      <c r="K124">
        <v>0</v>
      </c>
      <c r="L124" s="6">
        <v>0</v>
      </c>
      <c r="M124">
        <v>0</v>
      </c>
      <c r="N124">
        <v>0</v>
      </c>
      <c r="O124">
        <v>2</v>
      </c>
      <c r="P124">
        <v>0</v>
      </c>
      <c r="Q124">
        <v>0</v>
      </c>
      <c r="R124">
        <v>0</v>
      </c>
      <c r="S124">
        <v>0</v>
      </c>
      <c r="T124" s="6">
        <v>0</v>
      </c>
      <c r="U124">
        <v>0</v>
      </c>
    </row>
    <row r="125" spans="1:23">
      <c r="A125" s="3">
        <v>38249</v>
      </c>
      <c r="B125">
        <v>3802</v>
      </c>
      <c r="C125" t="s">
        <v>64</v>
      </c>
      <c r="D125">
        <v>1</v>
      </c>
      <c r="E125">
        <v>0</v>
      </c>
      <c r="F125">
        <v>0</v>
      </c>
      <c r="G125">
        <v>51</v>
      </c>
      <c r="H125">
        <v>3</v>
      </c>
      <c r="I125">
        <v>0</v>
      </c>
      <c r="J125">
        <v>0</v>
      </c>
      <c r="K125">
        <v>9</v>
      </c>
      <c r="L125" s="6">
        <v>0</v>
      </c>
      <c r="M125">
        <v>0</v>
      </c>
      <c r="N125">
        <v>0</v>
      </c>
      <c r="O125">
        <v>1</v>
      </c>
      <c r="P125">
        <v>6</v>
      </c>
      <c r="Q125">
        <v>5</v>
      </c>
      <c r="R125">
        <v>0</v>
      </c>
      <c r="S125">
        <v>0</v>
      </c>
      <c r="T125" s="6">
        <v>0</v>
      </c>
      <c r="U125">
        <v>0</v>
      </c>
    </row>
    <row r="126" spans="1:23">
      <c r="A126" s="3">
        <v>38249</v>
      </c>
      <c r="B126">
        <v>3802</v>
      </c>
      <c r="C126" t="s">
        <v>64</v>
      </c>
      <c r="D126">
        <v>2</v>
      </c>
      <c r="E126">
        <v>0</v>
      </c>
      <c r="F126">
        <v>0</v>
      </c>
      <c r="G126">
        <v>65</v>
      </c>
      <c r="H126">
        <v>11</v>
      </c>
      <c r="I126">
        <v>0</v>
      </c>
      <c r="J126">
        <v>0</v>
      </c>
      <c r="K126">
        <v>34</v>
      </c>
      <c r="L126" s="6">
        <v>0</v>
      </c>
      <c r="M126">
        <v>0</v>
      </c>
      <c r="N126">
        <v>0</v>
      </c>
      <c r="O126">
        <v>0</v>
      </c>
      <c r="P126">
        <v>15</v>
      </c>
      <c r="Q126">
        <v>2</v>
      </c>
      <c r="R126">
        <v>2</v>
      </c>
      <c r="S126">
        <v>0</v>
      </c>
      <c r="T126" s="6">
        <v>0</v>
      </c>
      <c r="U126">
        <v>0</v>
      </c>
    </row>
    <row r="127" spans="1:23">
      <c r="A127" s="3">
        <v>38249</v>
      </c>
      <c r="B127">
        <v>3802</v>
      </c>
      <c r="C127" t="s">
        <v>64</v>
      </c>
      <c r="D127">
        <v>3</v>
      </c>
      <c r="E127">
        <v>0</v>
      </c>
      <c r="F127">
        <v>0</v>
      </c>
      <c r="G127">
        <v>44</v>
      </c>
      <c r="H127">
        <v>2</v>
      </c>
      <c r="I127">
        <v>0</v>
      </c>
      <c r="J127">
        <v>0</v>
      </c>
      <c r="K127">
        <v>2</v>
      </c>
      <c r="L127" s="6">
        <v>0</v>
      </c>
      <c r="M127">
        <v>0</v>
      </c>
      <c r="N127">
        <v>0</v>
      </c>
      <c r="O127">
        <v>2</v>
      </c>
      <c r="P127">
        <v>1</v>
      </c>
      <c r="Q127">
        <v>0</v>
      </c>
      <c r="R127">
        <v>0</v>
      </c>
      <c r="S127">
        <v>0</v>
      </c>
      <c r="T127" s="6">
        <v>0</v>
      </c>
      <c r="U127">
        <v>0</v>
      </c>
    </row>
    <row r="128" spans="1:23">
      <c r="A128" s="3">
        <v>38249</v>
      </c>
      <c r="B128">
        <v>3802</v>
      </c>
      <c r="C128" t="s">
        <v>63</v>
      </c>
      <c r="D128">
        <v>3</v>
      </c>
      <c r="E128">
        <v>0</v>
      </c>
      <c r="F128">
        <v>0</v>
      </c>
      <c r="G128">
        <v>10</v>
      </c>
      <c r="H128">
        <v>0</v>
      </c>
      <c r="I128">
        <v>0</v>
      </c>
      <c r="J128">
        <v>0</v>
      </c>
      <c r="K128">
        <v>34</v>
      </c>
      <c r="L128" s="6">
        <v>0</v>
      </c>
      <c r="M128">
        <v>6</v>
      </c>
      <c r="N128">
        <v>0</v>
      </c>
      <c r="O128">
        <v>0</v>
      </c>
      <c r="P128">
        <v>2</v>
      </c>
      <c r="Q128">
        <v>0</v>
      </c>
      <c r="R128">
        <v>2</v>
      </c>
      <c r="S128">
        <v>0</v>
      </c>
      <c r="T128" s="6">
        <v>0</v>
      </c>
      <c r="U128">
        <v>0</v>
      </c>
    </row>
    <row r="129" spans="1:22">
      <c r="A129" s="3">
        <v>38250</v>
      </c>
      <c r="B129">
        <v>23</v>
      </c>
      <c r="C129" t="s">
        <v>64</v>
      </c>
      <c r="E129">
        <v>31</v>
      </c>
      <c r="F129">
        <v>54</v>
      </c>
      <c r="G129">
        <v>85</v>
      </c>
      <c r="H129">
        <v>1</v>
      </c>
      <c r="I129">
        <v>0</v>
      </c>
      <c r="J129">
        <v>0</v>
      </c>
      <c r="K129">
        <v>6</v>
      </c>
      <c r="L129">
        <v>0</v>
      </c>
      <c r="M129">
        <v>2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 s="6">
        <v>0</v>
      </c>
      <c r="U129">
        <v>0</v>
      </c>
    </row>
    <row r="130" spans="1:22">
      <c r="A130" s="3">
        <v>38250</v>
      </c>
      <c r="B130">
        <v>222</v>
      </c>
      <c r="C130" t="s">
        <v>64</v>
      </c>
      <c r="D130">
        <v>1</v>
      </c>
      <c r="E130">
        <v>0</v>
      </c>
      <c r="F130">
        <v>0</v>
      </c>
      <c r="G130">
        <v>21</v>
      </c>
      <c r="H130">
        <v>2</v>
      </c>
      <c r="I130">
        <v>2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1</v>
      </c>
      <c r="P130">
        <v>1</v>
      </c>
      <c r="Q130">
        <v>0</v>
      </c>
      <c r="R130">
        <v>0</v>
      </c>
      <c r="S130">
        <v>0</v>
      </c>
      <c r="T130" s="6">
        <v>0</v>
      </c>
      <c r="U130">
        <v>0</v>
      </c>
    </row>
    <row r="131" spans="1:22">
      <c r="A131" s="3">
        <v>38250</v>
      </c>
      <c r="B131">
        <v>222</v>
      </c>
      <c r="C131" t="s">
        <v>64</v>
      </c>
      <c r="D131">
        <v>2</v>
      </c>
      <c r="E131">
        <v>0</v>
      </c>
      <c r="F131">
        <v>0</v>
      </c>
      <c r="G131">
        <v>33</v>
      </c>
      <c r="H131">
        <v>0</v>
      </c>
      <c r="I131">
        <v>1</v>
      </c>
      <c r="J131">
        <v>0</v>
      </c>
      <c r="K131">
        <v>7</v>
      </c>
      <c r="L131">
        <v>0</v>
      </c>
      <c r="M131">
        <v>0</v>
      </c>
      <c r="N131">
        <v>0</v>
      </c>
      <c r="O131">
        <v>1</v>
      </c>
      <c r="P131">
        <v>1</v>
      </c>
      <c r="Q131">
        <v>0</v>
      </c>
      <c r="R131">
        <v>0</v>
      </c>
      <c r="S131">
        <v>0</v>
      </c>
      <c r="T131" s="6">
        <v>0</v>
      </c>
      <c r="U131">
        <v>0</v>
      </c>
    </row>
    <row r="132" spans="1:22">
      <c r="A132" s="3">
        <v>38250</v>
      </c>
      <c r="B132">
        <v>222</v>
      </c>
      <c r="C132" t="s">
        <v>64</v>
      </c>
      <c r="D132">
        <v>3</v>
      </c>
      <c r="E132">
        <v>0</v>
      </c>
      <c r="F132">
        <v>0</v>
      </c>
      <c r="G132">
        <v>9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 s="6">
        <v>0</v>
      </c>
      <c r="U132">
        <v>0</v>
      </c>
    </row>
    <row r="133" spans="1:22">
      <c r="A133" s="3">
        <v>38250</v>
      </c>
      <c r="B133">
        <v>222</v>
      </c>
      <c r="C133" t="s">
        <v>63</v>
      </c>
      <c r="D133">
        <v>1</v>
      </c>
      <c r="E133">
        <v>0</v>
      </c>
      <c r="F133">
        <v>0</v>
      </c>
      <c r="G133">
        <v>4</v>
      </c>
      <c r="H133">
        <v>0</v>
      </c>
      <c r="I133">
        <v>0</v>
      </c>
      <c r="J133">
        <v>0</v>
      </c>
      <c r="K133">
        <v>76</v>
      </c>
      <c r="L133">
        <v>0</v>
      </c>
      <c r="M133">
        <v>0</v>
      </c>
      <c r="N133">
        <v>0</v>
      </c>
      <c r="O133">
        <v>1</v>
      </c>
      <c r="P133">
        <v>1</v>
      </c>
      <c r="Q133">
        <v>0</v>
      </c>
      <c r="R133">
        <v>0</v>
      </c>
      <c r="S133">
        <v>0</v>
      </c>
      <c r="T133" s="6">
        <v>0</v>
      </c>
      <c r="U133">
        <v>0</v>
      </c>
    </row>
    <row r="134" spans="1:22">
      <c r="A134" s="3">
        <v>38250</v>
      </c>
      <c r="B134">
        <v>222</v>
      </c>
      <c r="C134" t="s">
        <v>63</v>
      </c>
      <c r="D134">
        <v>2</v>
      </c>
      <c r="E134">
        <v>0</v>
      </c>
      <c r="F134">
        <v>0</v>
      </c>
      <c r="G134">
        <v>2</v>
      </c>
      <c r="H134">
        <v>0</v>
      </c>
      <c r="I134">
        <v>0</v>
      </c>
      <c r="J134">
        <v>0</v>
      </c>
      <c r="K134">
        <v>54</v>
      </c>
      <c r="L134">
        <v>0</v>
      </c>
      <c r="M134">
        <v>0</v>
      </c>
      <c r="N134">
        <v>0</v>
      </c>
      <c r="O134">
        <v>7</v>
      </c>
      <c r="P134">
        <v>3</v>
      </c>
      <c r="Q134">
        <v>4</v>
      </c>
      <c r="R134">
        <v>0</v>
      </c>
      <c r="S134">
        <v>0</v>
      </c>
      <c r="T134" s="6">
        <v>0</v>
      </c>
      <c r="U134">
        <v>0</v>
      </c>
    </row>
    <row r="135" spans="1:22">
      <c r="A135" s="3">
        <v>38250</v>
      </c>
      <c r="B135">
        <v>222</v>
      </c>
      <c r="C135" t="s">
        <v>63</v>
      </c>
      <c r="D135">
        <v>3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0</v>
      </c>
      <c r="K135">
        <v>9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2</v>
      </c>
      <c r="R135">
        <v>0</v>
      </c>
      <c r="S135">
        <v>0</v>
      </c>
      <c r="T135" s="6">
        <v>0</v>
      </c>
      <c r="U135">
        <v>0</v>
      </c>
    </row>
    <row r="136" spans="1:22">
      <c r="A136" s="3">
        <v>38250</v>
      </c>
      <c r="B136">
        <v>3802</v>
      </c>
      <c r="C136" t="s">
        <v>64</v>
      </c>
      <c r="D136">
        <v>1</v>
      </c>
      <c r="E136">
        <v>0</v>
      </c>
      <c r="F136">
        <v>0</v>
      </c>
      <c r="G136">
        <v>42</v>
      </c>
      <c r="H136">
        <v>4</v>
      </c>
      <c r="I136">
        <v>0</v>
      </c>
      <c r="J136">
        <v>0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 s="6">
        <v>0</v>
      </c>
      <c r="U136">
        <v>0</v>
      </c>
    </row>
    <row r="137" spans="1:22">
      <c r="A137" s="3">
        <v>38250</v>
      </c>
      <c r="B137">
        <v>3802</v>
      </c>
      <c r="C137" t="s">
        <v>64</v>
      </c>
      <c r="D137">
        <v>2</v>
      </c>
      <c r="E137">
        <v>0</v>
      </c>
      <c r="F137">
        <v>0</v>
      </c>
      <c r="G137">
        <v>28</v>
      </c>
      <c r="H137">
        <v>2</v>
      </c>
      <c r="I137">
        <v>1</v>
      </c>
      <c r="J137">
        <v>0</v>
      </c>
      <c r="K137">
        <v>7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 s="6">
        <v>0</v>
      </c>
      <c r="U137">
        <v>0</v>
      </c>
    </row>
    <row r="138" spans="1:22">
      <c r="A138" s="3">
        <v>38250</v>
      </c>
      <c r="B138">
        <v>3802</v>
      </c>
      <c r="C138" t="s">
        <v>63</v>
      </c>
      <c r="D138">
        <v>1</v>
      </c>
      <c r="E138">
        <v>0</v>
      </c>
      <c r="F138">
        <v>0</v>
      </c>
      <c r="G138">
        <v>28</v>
      </c>
      <c r="H138">
        <v>0</v>
      </c>
      <c r="I138">
        <v>0</v>
      </c>
      <c r="J138">
        <v>0</v>
      </c>
      <c r="K138">
        <v>27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  <c r="S138">
        <v>0</v>
      </c>
      <c r="T138" s="6">
        <v>0</v>
      </c>
      <c r="U138">
        <v>0</v>
      </c>
    </row>
    <row r="139" spans="1:22">
      <c r="A139" s="3">
        <v>38250</v>
      </c>
      <c r="B139">
        <v>3802</v>
      </c>
      <c r="C139" t="s">
        <v>63</v>
      </c>
      <c r="D139">
        <v>2</v>
      </c>
      <c r="E139">
        <v>0</v>
      </c>
      <c r="F139">
        <v>0</v>
      </c>
      <c r="G139">
        <v>33</v>
      </c>
      <c r="H139">
        <v>0</v>
      </c>
      <c r="I139">
        <v>0</v>
      </c>
      <c r="J139">
        <v>0</v>
      </c>
      <c r="K139">
        <v>34</v>
      </c>
      <c r="L139">
        <v>0</v>
      </c>
      <c r="M139">
        <v>0</v>
      </c>
      <c r="N139">
        <v>0</v>
      </c>
      <c r="O139">
        <v>1</v>
      </c>
      <c r="P139">
        <v>2</v>
      </c>
      <c r="Q139">
        <v>0</v>
      </c>
      <c r="R139">
        <v>0</v>
      </c>
      <c r="S139">
        <v>0</v>
      </c>
      <c r="T139" s="6">
        <v>0</v>
      </c>
      <c r="U139">
        <v>0</v>
      </c>
    </row>
    <row r="140" spans="1:22">
      <c r="A140" s="3">
        <v>38251</v>
      </c>
      <c r="B140">
        <v>23</v>
      </c>
      <c r="C140" t="s">
        <v>64</v>
      </c>
      <c r="E140">
        <v>95</v>
      </c>
      <c r="F140">
        <v>239</v>
      </c>
      <c r="G140">
        <v>334</v>
      </c>
      <c r="H140">
        <v>0</v>
      </c>
      <c r="I140">
        <v>0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6</v>
      </c>
      <c r="Q140">
        <v>0</v>
      </c>
      <c r="R140">
        <v>0</v>
      </c>
      <c r="S140">
        <v>0</v>
      </c>
      <c r="T140" s="6">
        <v>0</v>
      </c>
      <c r="U140">
        <v>0</v>
      </c>
    </row>
    <row r="141" spans="1:22">
      <c r="A141" s="3">
        <v>38251</v>
      </c>
      <c r="B141">
        <v>222</v>
      </c>
      <c r="C141" t="s">
        <v>64</v>
      </c>
      <c r="D141">
        <v>1</v>
      </c>
      <c r="E141">
        <v>0</v>
      </c>
      <c r="F141">
        <v>0</v>
      </c>
      <c r="G141">
        <v>22</v>
      </c>
      <c r="H141">
        <v>0</v>
      </c>
      <c r="I141">
        <v>3</v>
      </c>
      <c r="J141">
        <v>0</v>
      </c>
      <c r="K141">
        <v>3</v>
      </c>
      <c r="L141">
        <v>0</v>
      </c>
      <c r="M141">
        <v>0</v>
      </c>
      <c r="N141">
        <v>0</v>
      </c>
      <c r="O141">
        <v>1</v>
      </c>
      <c r="P141">
        <v>1</v>
      </c>
      <c r="Q141">
        <v>1</v>
      </c>
      <c r="R141">
        <v>0</v>
      </c>
      <c r="S141">
        <v>0</v>
      </c>
      <c r="T141" s="6">
        <v>0</v>
      </c>
      <c r="U141">
        <v>0</v>
      </c>
    </row>
    <row r="142" spans="1:22">
      <c r="A142" s="3">
        <v>38251</v>
      </c>
      <c r="B142">
        <v>222</v>
      </c>
      <c r="C142" t="s">
        <v>64</v>
      </c>
      <c r="D142">
        <v>2</v>
      </c>
      <c r="E142">
        <v>0</v>
      </c>
      <c r="F142">
        <v>0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 s="6">
        <v>0</v>
      </c>
      <c r="U142">
        <v>0</v>
      </c>
      <c r="V142" t="s">
        <v>83</v>
      </c>
    </row>
    <row r="143" spans="1:22">
      <c r="A143" s="3">
        <v>38251</v>
      </c>
      <c r="B143">
        <v>222</v>
      </c>
      <c r="C143" t="s">
        <v>64</v>
      </c>
      <c r="D143">
        <v>3</v>
      </c>
      <c r="E143">
        <v>0</v>
      </c>
      <c r="F143">
        <v>0</v>
      </c>
      <c r="G143">
        <v>8</v>
      </c>
      <c r="H143">
        <v>0</v>
      </c>
      <c r="I143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 s="6">
        <v>0</v>
      </c>
      <c r="U143">
        <v>0</v>
      </c>
    </row>
    <row r="144" spans="1:22">
      <c r="A144" s="3">
        <v>38251</v>
      </c>
      <c r="B144">
        <v>3802</v>
      </c>
      <c r="C144" t="s">
        <v>64</v>
      </c>
      <c r="D144">
        <v>1</v>
      </c>
      <c r="E144">
        <v>0</v>
      </c>
      <c r="F144">
        <v>0</v>
      </c>
      <c r="G144">
        <v>45</v>
      </c>
      <c r="H144">
        <v>16</v>
      </c>
      <c r="I144">
        <v>6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1</v>
      </c>
      <c r="R144">
        <v>0</v>
      </c>
      <c r="S144">
        <v>0</v>
      </c>
      <c r="T144" s="6">
        <v>0</v>
      </c>
      <c r="U144">
        <v>0</v>
      </c>
    </row>
    <row r="145" spans="1:21">
      <c r="A145" s="3">
        <v>38251</v>
      </c>
      <c r="B145">
        <v>3802</v>
      </c>
      <c r="C145" t="s">
        <v>64</v>
      </c>
      <c r="D145">
        <v>2</v>
      </c>
      <c r="E145">
        <v>0</v>
      </c>
      <c r="F145">
        <v>0</v>
      </c>
      <c r="G145">
        <v>5</v>
      </c>
      <c r="H145">
        <v>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 s="6">
        <v>0</v>
      </c>
      <c r="U145">
        <v>0</v>
      </c>
    </row>
    <row r="146" spans="1:21">
      <c r="A146" s="3">
        <v>38251</v>
      </c>
      <c r="B146">
        <v>3802</v>
      </c>
      <c r="C146" t="s">
        <v>64</v>
      </c>
      <c r="D146">
        <v>3</v>
      </c>
      <c r="E146">
        <v>0</v>
      </c>
      <c r="F146">
        <v>0</v>
      </c>
      <c r="G146">
        <v>3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 s="6">
        <v>0</v>
      </c>
      <c r="U146">
        <v>0</v>
      </c>
    </row>
    <row r="147" spans="1:21">
      <c r="A147" s="3">
        <v>38251</v>
      </c>
      <c r="B147">
        <v>3802</v>
      </c>
      <c r="C147" t="s">
        <v>63</v>
      </c>
      <c r="D147">
        <v>1</v>
      </c>
      <c r="E147">
        <v>0</v>
      </c>
      <c r="F147">
        <v>0</v>
      </c>
      <c r="G147">
        <v>10</v>
      </c>
      <c r="H147">
        <v>0</v>
      </c>
      <c r="I147">
        <v>0</v>
      </c>
      <c r="J147">
        <v>0</v>
      </c>
      <c r="K147">
        <v>3</v>
      </c>
      <c r="L147">
        <v>0</v>
      </c>
      <c r="M147">
        <v>2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 s="6">
        <v>0</v>
      </c>
      <c r="U147">
        <v>0</v>
      </c>
    </row>
    <row r="148" spans="1:21">
      <c r="A148" s="3">
        <v>38251</v>
      </c>
      <c r="B148">
        <v>3802</v>
      </c>
      <c r="C148" t="s">
        <v>63</v>
      </c>
      <c r="D148">
        <v>2</v>
      </c>
      <c r="E148">
        <v>0</v>
      </c>
      <c r="F148">
        <v>0</v>
      </c>
      <c r="G148">
        <v>16</v>
      </c>
      <c r="H148">
        <v>0</v>
      </c>
      <c r="I148">
        <v>0</v>
      </c>
      <c r="J148">
        <v>0</v>
      </c>
      <c r="K148">
        <v>6</v>
      </c>
      <c r="L148">
        <v>0</v>
      </c>
      <c r="M148">
        <v>3</v>
      </c>
      <c r="N148">
        <v>0</v>
      </c>
      <c r="O148">
        <v>0</v>
      </c>
      <c r="P148">
        <v>3</v>
      </c>
      <c r="Q148">
        <v>0</v>
      </c>
      <c r="R148">
        <v>0</v>
      </c>
      <c r="S148">
        <v>0</v>
      </c>
      <c r="T148" s="6">
        <v>0</v>
      </c>
      <c r="U148">
        <v>0</v>
      </c>
    </row>
    <row r="149" spans="1:21">
      <c r="A149" s="3">
        <v>38251</v>
      </c>
      <c r="B149">
        <v>3802</v>
      </c>
      <c r="C149" t="s">
        <v>63</v>
      </c>
      <c r="D149">
        <v>3</v>
      </c>
      <c r="E149">
        <v>0</v>
      </c>
      <c r="F149">
        <v>0</v>
      </c>
      <c r="G149">
        <v>2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 s="6">
        <v>0</v>
      </c>
      <c r="U149">
        <v>0</v>
      </c>
    </row>
    <row r="150" spans="1:21">
      <c r="A150" s="3">
        <v>38252</v>
      </c>
      <c r="B150">
        <v>23</v>
      </c>
      <c r="C150" t="s">
        <v>64</v>
      </c>
      <c r="E150">
        <v>0</v>
      </c>
      <c r="F150">
        <v>0</v>
      </c>
      <c r="G150">
        <v>131</v>
      </c>
      <c r="H150">
        <v>5</v>
      </c>
      <c r="I150">
        <v>0</v>
      </c>
      <c r="J150">
        <v>0</v>
      </c>
      <c r="K150">
        <v>9</v>
      </c>
      <c r="L150">
        <v>0</v>
      </c>
      <c r="M150">
        <v>0</v>
      </c>
      <c r="N150">
        <v>0</v>
      </c>
      <c r="O150">
        <v>0</v>
      </c>
      <c r="P150">
        <v>4</v>
      </c>
      <c r="Q150">
        <v>0</v>
      </c>
      <c r="R150">
        <v>1</v>
      </c>
      <c r="S150">
        <v>0</v>
      </c>
      <c r="T150" s="6">
        <v>0</v>
      </c>
      <c r="U150">
        <v>0</v>
      </c>
    </row>
    <row r="151" spans="1:21">
      <c r="A151" s="3">
        <v>38252</v>
      </c>
      <c r="B151">
        <v>23</v>
      </c>
      <c r="C151" t="s">
        <v>63</v>
      </c>
      <c r="D151">
        <v>1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4</v>
      </c>
      <c r="L151">
        <v>0</v>
      </c>
      <c r="M151">
        <v>11</v>
      </c>
      <c r="N151">
        <v>0</v>
      </c>
      <c r="O151">
        <v>2</v>
      </c>
      <c r="P151">
        <v>0</v>
      </c>
      <c r="Q151">
        <v>0</v>
      </c>
      <c r="R151">
        <v>1</v>
      </c>
      <c r="S151">
        <v>0</v>
      </c>
      <c r="T151" s="6">
        <v>0</v>
      </c>
      <c r="U151">
        <v>0</v>
      </c>
    </row>
    <row r="152" spans="1:21">
      <c r="A152" s="3">
        <v>38252</v>
      </c>
      <c r="B152">
        <v>23</v>
      </c>
      <c r="C152" t="s">
        <v>63</v>
      </c>
      <c r="D152">
        <v>2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10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 s="6">
        <v>0</v>
      </c>
      <c r="U152">
        <v>0</v>
      </c>
    </row>
    <row r="153" spans="1:21">
      <c r="A153" s="3">
        <v>38252</v>
      </c>
      <c r="B153">
        <v>23</v>
      </c>
      <c r="C153" t="s">
        <v>63</v>
      </c>
      <c r="D153">
        <v>3</v>
      </c>
      <c r="E153">
        <v>0</v>
      </c>
      <c r="F153">
        <v>0</v>
      </c>
      <c r="G153">
        <v>4</v>
      </c>
      <c r="H153">
        <v>0</v>
      </c>
      <c r="I153">
        <v>0</v>
      </c>
      <c r="J153">
        <v>0</v>
      </c>
      <c r="K153">
        <v>12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 s="6">
        <v>0</v>
      </c>
      <c r="U153">
        <v>0</v>
      </c>
    </row>
    <row r="154" spans="1:21">
      <c r="A154" s="3">
        <v>38252</v>
      </c>
      <c r="B154">
        <v>222</v>
      </c>
      <c r="C154" t="s">
        <v>64</v>
      </c>
      <c r="D154">
        <v>1</v>
      </c>
      <c r="E154">
        <v>0</v>
      </c>
      <c r="F154">
        <v>0</v>
      </c>
      <c r="G154">
        <v>10</v>
      </c>
      <c r="H154">
        <v>0</v>
      </c>
      <c r="I154">
        <v>0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2</v>
      </c>
      <c r="Q154">
        <v>0</v>
      </c>
      <c r="R154">
        <v>1</v>
      </c>
      <c r="S154">
        <v>0</v>
      </c>
      <c r="T154" s="6">
        <v>0</v>
      </c>
      <c r="U154">
        <v>0</v>
      </c>
    </row>
    <row r="155" spans="1:21">
      <c r="A155" s="3">
        <v>38252</v>
      </c>
      <c r="B155">
        <v>3802</v>
      </c>
      <c r="C155" t="s">
        <v>64</v>
      </c>
      <c r="D155">
        <v>1</v>
      </c>
      <c r="E155">
        <v>0</v>
      </c>
      <c r="F155">
        <v>0</v>
      </c>
      <c r="G155">
        <v>12</v>
      </c>
      <c r="H155">
        <v>2</v>
      </c>
      <c r="I155">
        <v>2</v>
      </c>
      <c r="J155">
        <v>0</v>
      </c>
      <c r="K155">
        <v>4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2</v>
      </c>
      <c r="R155">
        <v>0</v>
      </c>
      <c r="S155">
        <v>0</v>
      </c>
      <c r="T155" s="6">
        <v>0</v>
      </c>
      <c r="U155">
        <v>0</v>
      </c>
    </row>
    <row r="156" spans="1:21">
      <c r="A156" s="3">
        <v>38252</v>
      </c>
      <c r="B156">
        <v>3802</v>
      </c>
      <c r="C156" t="s">
        <v>64</v>
      </c>
      <c r="D156">
        <v>2</v>
      </c>
      <c r="E156">
        <v>0</v>
      </c>
      <c r="F156">
        <v>0</v>
      </c>
      <c r="G156">
        <v>10</v>
      </c>
      <c r="H156">
        <v>0</v>
      </c>
      <c r="I156">
        <v>0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</v>
      </c>
      <c r="S156">
        <v>0</v>
      </c>
      <c r="T156" s="6">
        <v>0</v>
      </c>
      <c r="U156">
        <v>0</v>
      </c>
    </row>
    <row r="157" spans="1:21">
      <c r="A157" s="3">
        <v>38252</v>
      </c>
      <c r="B157">
        <v>3802</v>
      </c>
      <c r="C157" t="s">
        <v>64</v>
      </c>
      <c r="D157">
        <v>3</v>
      </c>
      <c r="E157">
        <v>0</v>
      </c>
      <c r="F157">
        <v>0</v>
      </c>
      <c r="G157">
        <v>14</v>
      </c>
      <c r="H157">
        <v>0</v>
      </c>
      <c r="I157">
        <v>0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6">
        <v>0</v>
      </c>
      <c r="U157">
        <v>0</v>
      </c>
    </row>
    <row r="158" spans="1:21">
      <c r="A158" s="3">
        <v>38252</v>
      </c>
      <c r="B158">
        <v>3802</v>
      </c>
      <c r="C158" t="s">
        <v>63</v>
      </c>
      <c r="D158">
        <v>2</v>
      </c>
      <c r="E158">
        <v>0</v>
      </c>
      <c r="F158">
        <v>0</v>
      </c>
      <c r="G158">
        <v>1</v>
      </c>
      <c r="H158">
        <v>0</v>
      </c>
      <c r="I158">
        <v>1</v>
      </c>
      <c r="J158">
        <v>0</v>
      </c>
      <c r="K158">
        <v>54</v>
      </c>
      <c r="L158">
        <v>0</v>
      </c>
      <c r="M158">
        <v>2</v>
      </c>
      <c r="N158">
        <v>0</v>
      </c>
      <c r="O158">
        <v>2</v>
      </c>
      <c r="P158">
        <v>0</v>
      </c>
      <c r="Q158">
        <v>0</v>
      </c>
      <c r="R158">
        <v>0</v>
      </c>
      <c r="S158">
        <v>0</v>
      </c>
      <c r="T158" s="6">
        <v>0</v>
      </c>
      <c r="U158">
        <v>0</v>
      </c>
    </row>
    <row r="159" spans="1:21">
      <c r="A159" s="3">
        <v>38252</v>
      </c>
      <c r="B159">
        <v>3802</v>
      </c>
      <c r="C159" t="s">
        <v>63</v>
      </c>
      <c r="D159">
        <v>3</v>
      </c>
      <c r="E159">
        <v>0</v>
      </c>
      <c r="F159">
        <v>0</v>
      </c>
      <c r="G159">
        <v>1</v>
      </c>
      <c r="H159">
        <v>1</v>
      </c>
      <c r="I159">
        <v>0</v>
      </c>
      <c r="J159">
        <v>0</v>
      </c>
      <c r="K159">
        <v>52</v>
      </c>
      <c r="L159">
        <v>0</v>
      </c>
      <c r="M159">
        <v>0</v>
      </c>
      <c r="N159">
        <v>0</v>
      </c>
      <c r="O159">
        <v>5</v>
      </c>
      <c r="P159">
        <v>0</v>
      </c>
      <c r="Q159">
        <v>1</v>
      </c>
      <c r="R159">
        <v>0</v>
      </c>
      <c r="S159">
        <v>1</v>
      </c>
      <c r="T159" s="6">
        <v>0</v>
      </c>
      <c r="U159">
        <v>0</v>
      </c>
    </row>
    <row r="160" spans="1:21">
      <c r="A160" s="3">
        <v>38252</v>
      </c>
      <c r="B160">
        <v>3852</v>
      </c>
      <c r="C160" t="s">
        <v>64</v>
      </c>
      <c r="E160">
        <v>0</v>
      </c>
      <c r="F160">
        <v>0</v>
      </c>
      <c r="G160">
        <v>1</v>
      </c>
      <c r="H160">
        <v>1</v>
      </c>
      <c r="I160">
        <v>0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 s="6">
        <v>0</v>
      </c>
      <c r="U160">
        <v>0</v>
      </c>
    </row>
    <row r="161" spans="1:23">
      <c r="A161" s="3">
        <v>38253</v>
      </c>
      <c r="B161">
        <v>23</v>
      </c>
      <c r="C161" t="s">
        <v>64</v>
      </c>
      <c r="E161">
        <v>0</v>
      </c>
      <c r="F161">
        <v>0</v>
      </c>
      <c r="G161">
        <v>4</v>
      </c>
      <c r="H161">
        <v>1</v>
      </c>
      <c r="I161">
        <v>0</v>
      </c>
      <c r="J161">
        <v>0</v>
      </c>
      <c r="K161">
        <v>27</v>
      </c>
      <c r="L161">
        <v>0</v>
      </c>
      <c r="M161">
        <v>9</v>
      </c>
      <c r="N161">
        <v>0</v>
      </c>
      <c r="O161">
        <v>1</v>
      </c>
      <c r="P161">
        <v>5</v>
      </c>
      <c r="Q161">
        <v>0</v>
      </c>
      <c r="R161">
        <v>0</v>
      </c>
      <c r="S161">
        <v>0</v>
      </c>
      <c r="T161" s="6">
        <v>0</v>
      </c>
      <c r="U161">
        <v>0</v>
      </c>
    </row>
    <row r="162" spans="1:23">
      <c r="A162" s="7">
        <v>38253</v>
      </c>
      <c r="B162" s="6">
        <v>23</v>
      </c>
      <c r="C162" s="6" t="s">
        <v>63</v>
      </c>
      <c r="D162">
        <v>3</v>
      </c>
      <c r="E162">
        <v>0</v>
      </c>
      <c r="F162">
        <v>0</v>
      </c>
      <c r="G162">
        <v>11</v>
      </c>
      <c r="H162" s="6">
        <v>0</v>
      </c>
      <c r="I162" s="6">
        <v>0</v>
      </c>
      <c r="J162" s="6">
        <v>0</v>
      </c>
      <c r="K162" s="6">
        <v>12</v>
      </c>
      <c r="L162">
        <v>0</v>
      </c>
      <c r="M162" s="6">
        <v>25</v>
      </c>
      <c r="N162" s="6">
        <v>4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>
        <v>4</v>
      </c>
      <c r="U162">
        <v>0</v>
      </c>
      <c r="V162" s="6"/>
      <c r="W162" t="s">
        <v>88</v>
      </c>
    </row>
    <row r="163" spans="1:23">
      <c r="A163" s="7">
        <v>38253</v>
      </c>
      <c r="B163" s="6">
        <v>23</v>
      </c>
      <c r="C163" s="6" t="s">
        <v>63</v>
      </c>
      <c r="D163">
        <v>1</v>
      </c>
      <c r="E163">
        <v>0</v>
      </c>
      <c r="F163">
        <v>0</v>
      </c>
      <c r="G163">
        <v>11</v>
      </c>
      <c r="H163" s="6">
        <v>0</v>
      </c>
      <c r="I163" s="6">
        <v>0</v>
      </c>
      <c r="J163" s="6">
        <v>0</v>
      </c>
      <c r="K163" s="6">
        <v>64</v>
      </c>
      <c r="L163" s="6">
        <v>0</v>
      </c>
      <c r="M163" s="6">
        <v>27</v>
      </c>
      <c r="N163" s="6">
        <v>0</v>
      </c>
      <c r="O163" s="6">
        <v>0</v>
      </c>
      <c r="P163" s="6">
        <v>1</v>
      </c>
      <c r="Q163" s="6">
        <v>0</v>
      </c>
      <c r="R163" s="6">
        <v>1</v>
      </c>
      <c r="S163" s="6">
        <v>0</v>
      </c>
      <c r="T163">
        <v>7</v>
      </c>
      <c r="U163">
        <v>0</v>
      </c>
      <c r="V163" s="6"/>
    </row>
    <row r="164" spans="1:23">
      <c r="A164" s="7">
        <v>38253</v>
      </c>
      <c r="B164" s="6">
        <v>23</v>
      </c>
      <c r="C164" s="6" t="s">
        <v>63</v>
      </c>
      <c r="D164">
        <v>2</v>
      </c>
      <c r="E164">
        <v>0</v>
      </c>
      <c r="F164">
        <v>0</v>
      </c>
      <c r="G164">
        <v>26</v>
      </c>
      <c r="H164" s="6">
        <v>0</v>
      </c>
      <c r="I164" s="6">
        <v>0</v>
      </c>
      <c r="J164" s="6">
        <v>0</v>
      </c>
      <c r="K164" s="6">
        <v>32</v>
      </c>
      <c r="L164" s="6">
        <v>0</v>
      </c>
      <c r="M164" s="6">
        <v>29</v>
      </c>
      <c r="N164" s="6">
        <v>6</v>
      </c>
      <c r="O164" s="6">
        <v>0</v>
      </c>
      <c r="P164" s="6">
        <v>7</v>
      </c>
      <c r="Q164" s="6">
        <v>1</v>
      </c>
      <c r="R164" s="6">
        <v>1</v>
      </c>
      <c r="S164" s="6">
        <v>0</v>
      </c>
      <c r="T164" s="6">
        <v>0</v>
      </c>
      <c r="U164">
        <v>0</v>
      </c>
      <c r="V164" s="6"/>
    </row>
    <row r="165" spans="1:23">
      <c r="A165" s="7">
        <v>38253</v>
      </c>
      <c r="B165" s="6">
        <v>222</v>
      </c>
      <c r="C165" s="6" t="s">
        <v>64</v>
      </c>
      <c r="D165">
        <v>3</v>
      </c>
      <c r="E165">
        <v>0</v>
      </c>
      <c r="F165">
        <v>0</v>
      </c>
      <c r="G165">
        <v>7</v>
      </c>
      <c r="H165" s="6">
        <v>0</v>
      </c>
      <c r="I165" s="6">
        <v>0</v>
      </c>
      <c r="J165" s="6">
        <v>0</v>
      </c>
      <c r="K165" s="6">
        <v>3</v>
      </c>
      <c r="L165" s="6">
        <v>0</v>
      </c>
      <c r="M165" s="6">
        <v>2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>
        <v>0</v>
      </c>
      <c r="V165" s="6"/>
    </row>
    <row r="166" spans="1:23">
      <c r="A166" s="7">
        <v>38253</v>
      </c>
      <c r="B166" s="6">
        <v>222</v>
      </c>
      <c r="C166" s="6" t="s">
        <v>64</v>
      </c>
      <c r="D166">
        <v>2</v>
      </c>
      <c r="E166">
        <v>0</v>
      </c>
      <c r="F166">
        <v>0</v>
      </c>
      <c r="G166">
        <v>9</v>
      </c>
      <c r="H166" s="6">
        <v>0</v>
      </c>
      <c r="I166" s="6">
        <v>0</v>
      </c>
      <c r="J166" s="6">
        <v>0</v>
      </c>
      <c r="K166" s="6">
        <v>6</v>
      </c>
      <c r="L166" s="6">
        <v>0</v>
      </c>
      <c r="M166" s="6">
        <v>14</v>
      </c>
      <c r="N166" s="6">
        <v>0</v>
      </c>
      <c r="O166" s="6">
        <v>0</v>
      </c>
      <c r="P166" s="6">
        <v>1</v>
      </c>
      <c r="Q166" s="6">
        <v>0</v>
      </c>
      <c r="R166" s="6">
        <v>2</v>
      </c>
      <c r="S166" s="6">
        <v>0</v>
      </c>
      <c r="T166" s="6">
        <v>0</v>
      </c>
      <c r="U166">
        <v>0</v>
      </c>
      <c r="V166" s="6"/>
    </row>
    <row r="167" spans="1:23">
      <c r="A167" s="7">
        <v>38253</v>
      </c>
      <c r="B167" s="6">
        <v>222</v>
      </c>
      <c r="C167" s="6" t="s">
        <v>64</v>
      </c>
      <c r="D167">
        <v>1</v>
      </c>
      <c r="E167">
        <v>0</v>
      </c>
      <c r="F167">
        <v>0</v>
      </c>
      <c r="G167">
        <v>10</v>
      </c>
      <c r="H167" s="6">
        <v>0</v>
      </c>
      <c r="I167" s="6">
        <v>0</v>
      </c>
      <c r="J167" s="6">
        <v>0</v>
      </c>
      <c r="K167" s="6">
        <v>2</v>
      </c>
      <c r="L167" s="6">
        <v>0</v>
      </c>
      <c r="M167" s="6">
        <v>11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>
        <v>0</v>
      </c>
      <c r="V167" s="6"/>
    </row>
    <row r="168" spans="1:23">
      <c r="A168" s="3">
        <v>38253</v>
      </c>
      <c r="B168">
        <v>222</v>
      </c>
      <c r="C168" t="s">
        <v>63</v>
      </c>
      <c r="D168">
        <v>1</v>
      </c>
      <c r="E168">
        <v>0</v>
      </c>
      <c r="F168">
        <v>0</v>
      </c>
      <c r="G168">
        <v>11</v>
      </c>
      <c r="H168">
        <v>0</v>
      </c>
      <c r="I168">
        <v>0</v>
      </c>
      <c r="J168">
        <v>0</v>
      </c>
      <c r="K168">
        <v>27</v>
      </c>
      <c r="L168" s="6">
        <v>0</v>
      </c>
      <c r="M168">
        <v>61</v>
      </c>
      <c r="N168" s="6">
        <v>0</v>
      </c>
      <c r="O168">
        <v>2</v>
      </c>
      <c r="P168">
        <v>7</v>
      </c>
      <c r="Q168">
        <v>0</v>
      </c>
      <c r="R168">
        <v>1</v>
      </c>
      <c r="S168">
        <v>0</v>
      </c>
      <c r="T168" s="6">
        <v>0</v>
      </c>
      <c r="U168">
        <v>0</v>
      </c>
    </row>
    <row r="169" spans="1:23">
      <c r="A169" s="3">
        <v>38253</v>
      </c>
      <c r="B169">
        <v>222</v>
      </c>
      <c r="C169" t="s">
        <v>63</v>
      </c>
      <c r="D169">
        <v>2</v>
      </c>
      <c r="E169">
        <v>0</v>
      </c>
      <c r="F169">
        <v>0</v>
      </c>
      <c r="G169">
        <v>26</v>
      </c>
      <c r="H169">
        <v>0</v>
      </c>
      <c r="I169">
        <v>1</v>
      </c>
      <c r="J169">
        <v>0</v>
      </c>
      <c r="K169">
        <v>29</v>
      </c>
      <c r="L169" s="6">
        <v>0</v>
      </c>
      <c r="M169">
        <v>32</v>
      </c>
      <c r="N169" s="6">
        <v>0</v>
      </c>
      <c r="O169">
        <v>6</v>
      </c>
      <c r="P169">
        <v>7</v>
      </c>
      <c r="Q169">
        <v>1</v>
      </c>
      <c r="R169">
        <v>0</v>
      </c>
      <c r="S169">
        <v>0</v>
      </c>
      <c r="T169" s="6">
        <v>0</v>
      </c>
      <c r="U169">
        <v>0</v>
      </c>
    </row>
    <row r="170" spans="1:23">
      <c r="A170" s="3">
        <v>38253</v>
      </c>
      <c r="B170">
        <v>222</v>
      </c>
      <c r="C170" t="s">
        <v>63</v>
      </c>
      <c r="D170">
        <v>3</v>
      </c>
      <c r="E170">
        <v>0</v>
      </c>
      <c r="F170">
        <v>0</v>
      </c>
      <c r="G170">
        <v>11</v>
      </c>
      <c r="H170">
        <v>0</v>
      </c>
      <c r="I170">
        <v>0</v>
      </c>
      <c r="J170">
        <v>0</v>
      </c>
      <c r="K170">
        <v>25</v>
      </c>
      <c r="L170" s="6">
        <v>0</v>
      </c>
      <c r="M170">
        <v>12</v>
      </c>
      <c r="N170" s="6">
        <v>0</v>
      </c>
      <c r="O170">
        <v>5</v>
      </c>
      <c r="P170">
        <v>0</v>
      </c>
      <c r="Q170">
        <v>0</v>
      </c>
      <c r="R170">
        <v>0</v>
      </c>
      <c r="S170">
        <v>0</v>
      </c>
      <c r="T170" s="6">
        <v>0</v>
      </c>
      <c r="U170">
        <v>0</v>
      </c>
    </row>
    <row r="171" spans="1:23">
      <c r="A171" s="3">
        <v>38253</v>
      </c>
      <c r="B171">
        <v>3802</v>
      </c>
      <c r="C171" t="s">
        <v>64</v>
      </c>
      <c r="D171">
        <v>3</v>
      </c>
      <c r="E171">
        <v>0</v>
      </c>
      <c r="F171">
        <v>0</v>
      </c>
      <c r="G171">
        <v>20</v>
      </c>
      <c r="H171">
        <v>1</v>
      </c>
      <c r="I171">
        <v>0</v>
      </c>
      <c r="J171">
        <v>0</v>
      </c>
      <c r="K171">
        <v>44</v>
      </c>
      <c r="L171" s="6">
        <v>0</v>
      </c>
      <c r="M171">
        <v>19</v>
      </c>
      <c r="N171" s="6">
        <v>0</v>
      </c>
      <c r="O171">
        <v>4</v>
      </c>
      <c r="P171">
        <v>14</v>
      </c>
      <c r="Q171">
        <v>0</v>
      </c>
      <c r="R171">
        <v>0</v>
      </c>
      <c r="S171">
        <v>0</v>
      </c>
      <c r="T171" s="6">
        <v>0</v>
      </c>
      <c r="U171">
        <v>0</v>
      </c>
    </row>
    <row r="172" spans="1:23">
      <c r="A172" s="7">
        <v>38253</v>
      </c>
      <c r="B172" s="6">
        <v>3802</v>
      </c>
      <c r="C172" s="6" t="s">
        <v>64</v>
      </c>
      <c r="D172">
        <v>2</v>
      </c>
      <c r="E172">
        <v>0</v>
      </c>
      <c r="F172">
        <v>0</v>
      </c>
      <c r="G172">
        <v>7</v>
      </c>
      <c r="H172" s="6">
        <v>0</v>
      </c>
      <c r="I172" s="6">
        <v>0</v>
      </c>
      <c r="J172" s="6">
        <v>0</v>
      </c>
      <c r="K172" s="6">
        <v>6</v>
      </c>
      <c r="L172" s="6">
        <v>0</v>
      </c>
      <c r="M172" s="6">
        <v>4</v>
      </c>
      <c r="N172" s="6">
        <v>1</v>
      </c>
      <c r="O172" s="6">
        <v>0</v>
      </c>
      <c r="P172" s="6">
        <v>0</v>
      </c>
      <c r="Q172" s="6">
        <v>0</v>
      </c>
      <c r="R172" s="6">
        <v>2</v>
      </c>
      <c r="S172" s="6">
        <v>0</v>
      </c>
      <c r="T172" s="6">
        <v>0</v>
      </c>
      <c r="U172">
        <v>0</v>
      </c>
      <c r="V172" s="6"/>
    </row>
    <row r="173" spans="1:23">
      <c r="A173" s="3">
        <v>38253</v>
      </c>
      <c r="B173">
        <v>3802</v>
      </c>
      <c r="C173" t="s">
        <v>63</v>
      </c>
      <c r="D173">
        <v>1</v>
      </c>
      <c r="E173">
        <v>0</v>
      </c>
      <c r="F173">
        <v>0</v>
      </c>
      <c r="G173">
        <v>7</v>
      </c>
      <c r="H173">
        <v>2</v>
      </c>
      <c r="I173">
        <v>0</v>
      </c>
      <c r="J173">
        <v>0</v>
      </c>
      <c r="K173">
        <v>6</v>
      </c>
      <c r="L173" s="6">
        <v>0</v>
      </c>
      <c r="M173">
        <v>1</v>
      </c>
      <c r="N173" s="6">
        <v>0</v>
      </c>
      <c r="O173">
        <v>1</v>
      </c>
      <c r="P173">
        <v>1</v>
      </c>
      <c r="Q173">
        <v>1</v>
      </c>
      <c r="R173">
        <v>0</v>
      </c>
      <c r="S173">
        <v>0</v>
      </c>
      <c r="T173" s="6">
        <v>0</v>
      </c>
      <c r="U173">
        <v>0</v>
      </c>
    </row>
    <row r="174" spans="1:23">
      <c r="A174" s="3">
        <v>38253</v>
      </c>
      <c r="B174">
        <v>3802</v>
      </c>
      <c r="C174" t="s">
        <v>63</v>
      </c>
      <c r="D174">
        <v>2</v>
      </c>
      <c r="E174">
        <v>0</v>
      </c>
      <c r="F174">
        <v>0</v>
      </c>
      <c r="G174">
        <v>0</v>
      </c>
      <c r="H174">
        <v>0</v>
      </c>
      <c r="I174">
        <v>4</v>
      </c>
      <c r="J174">
        <v>0</v>
      </c>
      <c r="K174">
        <v>52</v>
      </c>
      <c r="L174" s="6">
        <v>0</v>
      </c>
      <c r="M174">
        <v>2</v>
      </c>
      <c r="N174" s="6">
        <v>0</v>
      </c>
      <c r="O174">
        <v>3</v>
      </c>
      <c r="P174">
        <v>0</v>
      </c>
      <c r="Q174">
        <v>0</v>
      </c>
      <c r="R174">
        <v>0</v>
      </c>
      <c r="S174">
        <v>0</v>
      </c>
      <c r="T174" s="6">
        <v>0</v>
      </c>
      <c r="U174">
        <v>0</v>
      </c>
    </row>
    <row r="175" spans="1:23">
      <c r="A175" s="3">
        <v>38253</v>
      </c>
      <c r="B175">
        <v>3802</v>
      </c>
      <c r="C175" t="s">
        <v>63</v>
      </c>
      <c r="D175">
        <v>3</v>
      </c>
      <c r="E175">
        <v>0</v>
      </c>
      <c r="F175">
        <v>0</v>
      </c>
      <c r="G175">
        <v>2</v>
      </c>
      <c r="H175">
        <v>0</v>
      </c>
      <c r="I175">
        <v>7</v>
      </c>
      <c r="J175">
        <v>0</v>
      </c>
      <c r="K175">
        <v>7</v>
      </c>
      <c r="L175" s="6">
        <v>0</v>
      </c>
      <c r="M175">
        <v>42</v>
      </c>
      <c r="N175" s="6">
        <v>0</v>
      </c>
      <c r="O175">
        <v>3</v>
      </c>
      <c r="P175">
        <v>1</v>
      </c>
      <c r="Q175">
        <v>0</v>
      </c>
      <c r="R175">
        <v>0</v>
      </c>
      <c r="S175">
        <v>0</v>
      </c>
      <c r="T175" s="6">
        <v>0</v>
      </c>
      <c r="U175">
        <v>0</v>
      </c>
    </row>
    <row r="176" spans="1:23">
      <c r="A176" s="3">
        <v>38253</v>
      </c>
      <c r="B176">
        <v>3852</v>
      </c>
      <c r="C176" t="s">
        <v>64</v>
      </c>
      <c r="D176">
        <v>1</v>
      </c>
      <c r="E176">
        <v>0</v>
      </c>
      <c r="F176">
        <v>0</v>
      </c>
      <c r="G176">
        <v>4</v>
      </c>
      <c r="H176">
        <v>0</v>
      </c>
      <c r="I176">
        <v>0</v>
      </c>
      <c r="J176">
        <v>0</v>
      </c>
      <c r="K176">
        <v>0</v>
      </c>
      <c r="L176" s="6">
        <v>0</v>
      </c>
      <c r="M176">
        <v>4</v>
      </c>
      <c r="N176" s="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6">
        <v>0</v>
      </c>
      <c r="U176">
        <v>0</v>
      </c>
    </row>
    <row r="177" spans="1:22">
      <c r="A177" s="3">
        <v>38253</v>
      </c>
      <c r="B177">
        <v>3852</v>
      </c>
      <c r="C177" t="s">
        <v>64</v>
      </c>
      <c r="D177">
        <v>2</v>
      </c>
      <c r="E177">
        <v>0</v>
      </c>
      <c r="F177">
        <v>0</v>
      </c>
      <c r="G177">
        <v>10</v>
      </c>
      <c r="H177">
        <v>0</v>
      </c>
      <c r="I177">
        <v>0</v>
      </c>
      <c r="J177">
        <v>0</v>
      </c>
      <c r="K177">
        <v>0</v>
      </c>
      <c r="L177" s="6">
        <v>0</v>
      </c>
      <c r="M177">
        <v>2</v>
      </c>
      <c r="N177" s="6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 s="6">
        <v>0</v>
      </c>
      <c r="U177">
        <v>0</v>
      </c>
    </row>
    <row r="178" spans="1:22">
      <c r="A178" s="3">
        <v>38253</v>
      </c>
      <c r="B178">
        <v>3852</v>
      </c>
      <c r="C178" t="s">
        <v>64</v>
      </c>
      <c r="D178">
        <v>3</v>
      </c>
      <c r="E178">
        <v>0</v>
      </c>
      <c r="F178">
        <v>0</v>
      </c>
      <c r="G178">
        <v>16</v>
      </c>
      <c r="H178">
        <v>0</v>
      </c>
      <c r="I178">
        <v>0</v>
      </c>
      <c r="J178">
        <v>0</v>
      </c>
      <c r="K178">
        <v>0</v>
      </c>
      <c r="L178" s="6">
        <v>0</v>
      </c>
      <c r="M178">
        <v>3</v>
      </c>
      <c r="N178" s="6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 s="6">
        <v>0</v>
      </c>
      <c r="U178">
        <v>0</v>
      </c>
    </row>
    <row r="179" spans="1:22">
      <c r="A179" s="3">
        <v>38254</v>
      </c>
      <c r="B179">
        <v>23</v>
      </c>
      <c r="C179" t="s">
        <v>64</v>
      </c>
      <c r="E179">
        <v>92</v>
      </c>
      <c r="F179">
        <v>93</v>
      </c>
      <c r="G179">
        <f>92+93</f>
        <v>185</v>
      </c>
      <c r="H179">
        <v>0</v>
      </c>
      <c r="I179">
        <v>4</v>
      </c>
      <c r="J179">
        <v>0</v>
      </c>
      <c r="K179">
        <v>35</v>
      </c>
      <c r="L179" s="6">
        <v>0</v>
      </c>
      <c r="M179">
        <v>14</v>
      </c>
      <c r="N179" s="6">
        <v>0</v>
      </c>
      <c r="O179">
        <v>2</v>
      </c>
      <c r="P179">
        <v>1</v>
      </c>
      <c r="Q179">
        <v>0</v>
      </c>
      <c r="R179">
        <v>0</v>
      </c>
      <c r="S179">
        <v>0</v>
      </c>
      <c r="T179" s="6">
        <v>0</v>
      </c>
      <c r="U179">
        <v>0</v>
      </c>
    </row>
    <row r="180" spans="1:22">
      <c r="A180" s="3">
        <v>38254</v>
      </c>
      <c r="B180">
        <v>222</v>
      </c>
      <c r="C180" t="s">
        <v>64</v>
      </c>
      <c r="D180">
        <v>1</v>
      </c>
      <c r="E180">
        <v>0</v>
      </c>
      <c r="F180">
        <v>0</v>
      </c>
      <c r="G180">
        <v>4</v>
      </c>
      <c r="H180">
        <v>1</v>
      </c>
      <c r="I180">
        <v>0</v>
      </c>
      <c r="J180">
        <v>0</v>
      </c>
      <c r="K180">
        <v>16</v>
      </c>
      <c r="L180" s="6">
        <v>0</v>
      </c>
      <c r="M180">
        <v>11</v>
      </c>
      <c r="N180" s="6">
        <v>0</v>
      </c>
      <c r="O180">
        <v>1</v>
      </c>
      <c r="P180">
        <v>1</v>
      </c>
      <c r="Q180">
        <v>0</v>
      </c>
      <c r="R180">
        <v>0</v>
      </c>
      <c r="S180">
        <v>0</v>
      </c>
      <c r="T180" s="6">
        <v>0</v>
      </c>
      <c r="U180">
        <v>0</v>
      </c>
    </row>
    <row r="181" spans="1:22">
      <c r="A181" s="3">
        <v>38254</v>
      </c>
      <c r="B181">
        <v>222</v>
      </c>
      <c r="C181" t="s">
        <v>64</v>
      </c>
      <c r="D181">
        <v>2</v>
      </c>
      <c r="E181">
        <v>0</v>
      </c>
      <c r="F181">
        <v>0</v>
      </c>
      <c r="G181">
        <v>3</v>
      </c>
      <c r="H181">
        <v>0</v>
      </c>
      <c r="I181">
        <v>0</v>
      </c>
      <c r="J181">
        <v>0</v>
      </c>
      <c r="K181">
        <v>5</v>
      </c>
      <c r="L181" s="6">
        <v>0</v>
      </c>
      <c r="M181">
        <v>3</v>
      </c>
      <c r="N181" s="6">
        <v>0</v>
      </c>
      <c r="O181">
        <v>0</v>
      </c>
      <c r="P181">
        <v>0</v>
      </c>
      <c r="Q181">
        <v>2</v>
      </c>
      <c r="R181">
        <v>0</v>
      </c>
      <c r="S181">
        <v>0</v>
      </c>
      <c r="T181" s="6">
        <v>0</v>
      </c>
      <c r="U181">
        <v>0</v>
      </c>
    </row>
    <row r="182" spans="1:22">
      <c r="A182" s="3">
        <v>38254</v>
      </c>
      <c r="B182">
        <v>222</v>
      </c>
      <c r="C182" t="s">
        <v>64</v>
      </c>
      <c r="D182">
        <v>3</v>
      </c>
      <c r="E182">
        <v>0</v>
      </c>
      <c r="F182">
        <v>0</v>
      </c>
      <c r="G182">
        <v>4</v>
      </c>
      <c r="H182">
        <v>0</v>
      </c>
      <c r="I182">
        <v>1</v>
      </c>
      <c r="J182">
        <v>0</v>
      </c>
      <c r="K182">
        <v>9</v>
      </c>
      <c r="L182" s="6">
        <v>0</v>
      </c>
      <c r="M182">
        <v>5</v>
      </c>
      <c r="N182" s="6">
        <v>0</v>
      </c>
      <c r="O182">
        <v>0</v>
      </c>
      <c r="P182">
        <v>1</v>
      </c>
      <c r="Q182">
        <v>1</v>
      </c>
      <c r="R182">
        <v>0</v>
      </c>
      <c r="S182">
        <v>0</v>
      </c>
      <c r="T182" s="6">
        <v>0</v>
      </c>
      <c r="U182">
        <v>0</v>
      </c>
    </row>
    <row r="183" spans="1:22">
      <c r="A183" s="3">
        <v>38254</v>
      </c>
      <c r="B183">
        <v>222</v>
      </c>
      <c r="C183" t="s">
        <v>63</v>
      </c>
      <c r="D183">
        <v>1</v>
      </c>
      <c r="E183">
        <v>0</v>
      </c>
      <c r="F183">
        <v>0</v>
      </c>
      <c r="G183">
        <v>3</v>
      </c>
      <c r="H183">
        <v>0</v>
      </c>
      <c r="I183">
        <v>9</v>
      </c>
      <c r="J183">
        <v>0</v>
      </c>
      <c r="K183">
        <v>35</v>
      </c>
      <c r="L183" s="6">
        <v>0</v>
      </c>
      <c r="M183">
        <v>8</v>
      </c>
      <c r="N183" s="6">
        <v>0</v>
      </c>
      <c r="O183">
        <v>0</v>
      </c>
      <c r="P183">
        <v>2</v>
      </c>
      <c r="Q183">
        <v>0</v>
      </c>
      <c r="R183">
        <v>1</v>
      </c>
      <c r="S183">
        <v>0</v>
      </c>
      <c r="T183" s="6">
        <v>0</v>
      </c>
      <c r="U183">
        <v>0</v>
      </c>
    </row>
    <row r="184" spans="1:22">
      <c r="A184" s="3">
        <v>38254</v>
      </c>
      <c r="B184">
        <v>222</v>
      </c>
      <c r="C184" t="s">
        <v>63</v>
      </c>
      <c r="D184">
        <v>2</v>
      </c>
      <c r="E184">
        <v>0</v>
      </c>
      <c r="F184">
        <v>0</v>
      </c>
      <c r="G184">
        <v>10</v>
      </c>
      <c r="H184">
        <v>0</v>
      </c>
      <c r="I184">
        <v>0</v>
      </c>
      <c r="J184">
        <v>0</v>
      </c>
      <c r="K184">
        <v>49</v>
      </c>
      <c r="L184" s="6">
        <v>0</v>
      </c>
      <c r="M184">
        <v>10</v>
      </c>
      <c r="N184" s="6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 s="6">
        <v>0</v>
      </c>
      <c r="U184">
        <v>0</v>
      </c>
    </row>
    <row r="185" spans="1:22">
      <c r="A185" s="3">
        <v>38254</v>
      </c>
      <c r="B185">
        <v>222</v>
      </c>
      <c r="C185" t="s">
        <v>63</v>
      </c>
      <c r="D185">
        <v>3</v>
      </c>
      <c r="E185">
        <v>0</v>
      </c>
      <c r="F185">
        <v>0</v>
      </c>
      <c r="G185">
        <v>22</v>
      </c>
      <c r="H185">
        <v>0</v>
      </c>
      <c r="I185">
        <v>0</v>
      </c>
      <c r="J185">
        <v>0</v>
      </c>
      <c r="K185">
        <v>59</v>
      </c>
      <c r="L185" s="6">
        <v>0</v>
      </c>
      <c r="M185">
        <v>68</v>
      </c>
      <c r="N185" s="6">
        <v>0</v>
      </c>
      <c r="O185">
        <v>11</v>
      </c>
      <c r="P185">
        <v>0</v>
      </c>
      <c r="Q185">
        <v>0</v>
      </c>
      <c r="R185">
        <v>0</v>
      </c>
      <c r="S185">
        <v>0</v>
      </c>
      <c r="T185" s="6">
        <v>0</v>
      </c>
      <c r="U185">
        <v>0</v>
      </c>
    </row>
    <row r="186" spans="1:22">
      <c r="A186" s="7">
        <v>38254</v>
      </c>
      <c r="B186" s="6">
        <v>222</v>
      </c>
      <c r="C186" s="6" t="s">
        <v>63</v>
      </c>
      <c r="D186">
        <v>2</v>
      </c>
      <c r="E186">
        <v>0</v>
      </c>
      <c r="F186">
        <v>0</v>
      </c>
      <c r="G186">
        <v>10</v>
      </c>
      <c r="H186" s="6">
        <v>1</v>
      </c>
      <c r="I186" s="6">
        <v>0</v>
      </c>
      <c r="J186" s="6">
        <v>0</v>
      </c>
      <c r="K186" s="6">
        <v>10</v>
      </c>
      <c r="L186" s="6">
        <v>0</v>
      </c>
      <c r="M186" s="6">
        <v>49</v>
      </c>
      <c r="N186" s="6">
        <v>0</v>
      </c>
      <c r="O186" s="6">
        <v>0</v>
      </c>
      <c r="P186" s="6">
        <v>1</v>
      </c>
      <c r="Q186" s="6">
        <v>0</v>
      </c>
      <c r="R186" s="6">
        <v>0</v>
      </c>
      <c r="S186" s="6">
        <v>0</v>
      </c>
      <c r="T186" s="6">
        <v>0</v>
      </c>
      <c r="U186">
        <v>0</v>
      </c>
      <c r="V186" s="6"/>
    </row>
    <row r="187" spans="1:22">
      <c r="A187" s="7">
        <v>38254</v>
      </c>
      <c r="B187" s="6">
        <v>222</v>
      </c>
      <c r="C187" s="6" t="s">
        <v>63</v>
      </c>
      <c r="D187">
        <v>1</v>
      </c>
      <c r="E187">
        <v>0</v>
      </c>
      <c r="F187">
        <v>0</v>
      </c>
      <c r="G187">
        <v>4</v>
      </c>
      <c r="H187" s="6">
        <v>1</v>
      </c>
      <c r="I187" s="6">
        <v>0</v>
      </c>
      <c r="J187" s="6">
        <v>9</v>
      </c>
      <c r="K187" s="6">
        <v>28</v>
      </c>
      <c r="L187" s="6">
        <v>0</v>
      </c>
      <c r="M187" s="6">
        <v>35</v>
      </c>
      <c r="N187" s="6">
        <v>0</v>
      </c>
      <c r="O187" s="6">
        <v>0</v>
      </c>
      <c r="P187" s="6">
        <v>2</v>
      </c>
      <c r="Q187" s="6">
        <v>0</v>
      </c>
      <c r="R187" s="6">
        <v>1</v>
      </c>
      <c r="S187" s="6">
        <v>0</v>
      </c>
      <c r="T187" s="6">
        <v>0</v>
      </c>
      <c r="U187">
        <v>0</v>
      </c>
      <c r="V187" s="6"/>
    </row>
    <row r="188" spans="1:22">
      <c r="A188" s="3">
        <v>38254</v>
      </c>
      <c r="B188">
        <v>3802</v>
      </c>
      <c r="C188" t="s">
        <v>64</v>
      </c>
      <c r="D188">
        <v>1</v>
      </c>
      <c r="E188">
        <v>0</v>
      </c>
      <c r="F188">
        <v>0</v>
      </c>
      <c r="G188">
        <v>53</v>
      </c>
      <c r="H188">
        <v>4</v>
      </c>
      <c r="I188">
        <v>1</v>
      </c>
      <c r="J188">
        <v>0</v>
      </c>
      <c r="K188">
        <v>14</v>
      </c>
      <c r="L188" s="6">
        <v>0</v>
      </c>
      <c r="M188">
        <v>6</v>
      </c>
      <c r="N188" s="6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 s="6">
        <v>0</v>
      </c>
      <c r="U188">
        <v>0</v>
      </c>
    </row>
    <row r="189" spans="1:22">
      <c r="A189" s="3">
        <v>38254</v>
      </c>
      <c r="B189">
        <v>3802</v>
      </c>
      <c r="C189" t="s">
        <v>64</v>
      </c>
      <c r="D189">
        <v>2</v>
      </c>
      <c r="E189">
        <v>0</v>
      </c>
      <c r="F189">
        <v>0</v>
      </c>
      <c r="G189">
        <v>1</v>
      </c>
      <c r="H189">
        <v>0</v>
      </c>
      <c r="I189">
        <v>0</v>
      </c>
      <c r="J189">
        <v>0</v>
      </c>
      <c r="K189">
        <v>1</v>
      </c>
      <c r="L189" s="6">
        <v>0</v>
      </c>
      <c r="M189">
        <v>3</v>
      </c>
      <c r="N189" s="6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6">
        <v>0</v>
      </c>
      <c r="U189">
        <v>0</v>
      </c>
    </row>
    <row r="190" spans="1:22">
      <c r="A190" s="3">
        <v>38254</v>
      </c>
      <c r="B190">
        <v>3802</v>
      </c>
      <c r="C190" t="s">
        <v>64</v>
      </c>
      <c r="D190">
        <v>3</v>
      </c>
      <c r="E190">
        <v>0</v>
      </c>
      <c r="F190">
        <v>0</v>
      </c>
      <c r="G190">
        <v>33</v>
      </c>
      <c r="H190">
        <v>5</v>
      </c>
      <c r="I190">
        <v>6</v>
      </c>
      <c r="J190">
        <v>0</v>
      </c>
      <c r="K190">
        <v>1</v>
      </c>
      <c r="L190" s="6">
        <v>0</v>
      </c>
      <c r="M190">
        <v>2</v>
      </c>
      <c r="N190" s="6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 s="6">
        <v>0</v>
      </c>
      <c r="U190">
        <v>0</v>
      </c>
    </row>
    <row r="191" spans="1:22">
      <c r="A191" s="3">
        <v>38254</v>
      </c>
      <c r="B191">
        <v>3802</v>
      </c>
      <c r="C191" t="s">
        <v>63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 s="6">
        <v>0</v>
      </c>
      <c r="M191">
        <v>12</v>
      </c>
      <c r="N191" s="6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6">
        <v>0</v>
      </c>
      <c r="U191">
        <v>0</v>
      </c>
    </row>
    <row r="192" spans="1:22">
      <c r="A192" s="3">
        <v>38254</v>
      </c>
      <c r="B192">
        <v>3802</v>
      </c>
      <c r="C192" t="s">
        <v>63</v>
      </c>
      <c r="D192">
        <v>3</v>
      </c>
      <c r="E192">
        <v>0</v>
      </c>
      <c r="F192">
        <v>0</v>
      </c>
      <c r="G192">
        <v>28</v>
      </c>
      <c r="H192">
        <v>9</v>
      </c>
      <c r="I192">
        <v>3</v>
      </c>
      <c r="J192">
        <v>0</v>
      </c>
      <c r="K192">
        <v>10</v>
      </c>
      <c r="L192" s="6">
        <v>0</v>
      </c>
      <c r="M192">
        <v>22</v>
      </c>
      <c r="N192" s="6">
        <v>0</v>
      </c>
      <c r="O192">
        <v>15</v>
      </c>
      <c r="P192">
        <v>3</v>
      </c>
      <c r="Q192">
        <v>0</v>
      </c>
      <c r="R192">
        <v>0</v>
      </c>
      <c r="S192">
        <v>0</v>
      </c>
      <c r="T192" s="6">
        <v>0</v>
      </c>
      <c r="U192">
        <v>0</v>
      </c>
    </row>
    <row r="193" spans="1:24">
      <c r="A193" s="3">
        <v>38254</v>
      </c>
      <c r="B193">
        <v>3852</v>
      </c>
      <c r="C193" t="s">
        <v>64</v>
      </c>
      <c r="D193">
        <v>1</v>
      </c>
      <c r="E193">
        <v>0</v>
      </c>
      <c r="F193">
        <v>0</v>
      </c>
      <c r="G193">
        <v>1</v>
      </c>
      <c r="H193">
        <v>1</v>
      </c>
      <c r="I193">
        <v>0</v>
      </c>
      <c r="J193">
        <v>0</v>
      </c>
      <c r="K193">
        <v>0</v>
      </c>
      <c r="L193" s="6">
        <v>0</v>
      </c>
      <c r="M193">
        <v>1</v>
      </c>
      <c r="N193" s="6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6">
        <v>0</v>
      </c>
      <c r="U193">
        <v>0</v>
      </c>
    </row>
    <row r="194" spans="1:24">
      <c r="A194" s="3">
        <v>38254</v>
      </c>
      <c r="B194">
        <v>3852</v>
      </c>
      <c r="C194" t="s">
        <v>64</v>
      </c>
      <c r="D194">
        <v>3</v>
      </c>
      <c r="E194">
        <v>0</v>
      </c>
      <c r="F194">
        <v>0</v>
      </c>
      <c r="G194">
        <v>8</v>
      </c>
      <c r="H194">
        <v>0</v>
      </c>
      <c r="I194">
        <v>0</v>
      </c>
      <c r="J194">
        <v>0</v>
      </c>
      <c r="K194">
        <v>0</v>
      </c>
      <c r="L194" s="6">
        <v>0</v>
      </c>
      <c r="M194">
        <v>1</v>
      </c>
      <c r="N194" s="6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6">
        <v>0</v>
      </c>
      <c r="U194">
        <v>0</v>
      </c>
    </row>
    <row r="195" spans="1:24">
      <c r="A195" s="3">
        <v>38255</v>
      </c>
      <c r="B195">
        <v>23</v>
      </c>
      <c r="C195" t="s">
        <v>64</v>
      </c>
      <c r="E195">
        <v>81</v>
      </c>
      <c r="F195">
        <v>95</v>
      </c>
      <c r="G195">
        <v>176</v>
      </c>
      <c r="H195">
        <v>26</v>
      </c>
      <c r="I195">
        <v>15</v>
      </c>
      <c r="J195">
        <v>0</v>
      </c>
      <c r="K195">
        <v>33</v>
      </c>
      <c r="L195" s="6">
        <v>0</v>
      </c>
      <c r="M195">
        <v>4</v>
      </c>
      <c r="N195" s="6">
        <v>0</v>
      </c>
      <c r="O195">
        <v>0</v>
      </c>
      <c r="P195">
        <v>5</v>
      </c>
      <c r="Q195">
        <v>0</v>
      </c>
      <c r="R195">
        <v>0</v>
      </c>
      <c r="S195">
        <v>1</v>
      </c>
      <c r="T195" s="6">
        <v>0</v>
      </c>
      <c r="U195">
        <v>0</v>
      </c>
    </row>
    <row r="196" spans="1:24">
      <c r="A196" s="3">
        <v>38255</v>
      </c>
      <c r="B196">
        <v>222</v>
      </c>
      <c r="C196" t="s">
        <v>64</v>
      </c>
      <c r="D196">
        <v>1</v>
      </c>
      <c r="E196">
        <v>0</v>
      </c>
      <c r="F196">
        <v>0</v>
      </c>
      <c r="G196">
        <v>6</v>
      </c>
      <c r="H196">
        <v>0</v>
      </c>
      <c r="I196">
        <v>0</v>
      </c>
      <c r="J196">
        <v>0</v>
      </c>
      <c r="K196">
        <v>10</v>
      </c>
      <c r="L196" s="6">
        <v>0</v>
      </c>
      <c r="M196">
        <v>4</v>
      </c>
      <c r="N196" s="6">
        <v>0</v>
      </c>
      <c r="O196">
        <v>0</v>
      </c>
      <c r="P196">
        <v>2</v>
      </c>
      <c r="Q196">
        <v>1</v>
      </c>
      <c r="R196">
        <v>0</v>
      </c>
      <c r="S196">
        <v>0</v>
      </c>
      <c r="T196" s="6">
        <v>0</v>
      </c>
      <c r="U196">
        <v>0</v>
      </c>
    </row>
    <row r="197" spans="1:24">
      <c r="A197" s="3">
        <v>38255</v>
      </c>
      <c r="B197">
        <v>222</v>
      </c>
      <c r="C197" t="s">
        <v>64</v>
      </c>
      <c r="D197">
        <v>3</v>
      </c>
      <c r="E197">
        <v>0</v>
      </c>
      <c r="F197">
        <v>0</v>
      </c>
      <c r="G197">
        <v>2</v>
      </c>
      <c r="H197">
        <v>0</v>
      </c>
      <c r="I197">
        <v>1</v>
      </c>
      <c r="J197">
        <v>0</v>
      </c>
      <c r="K197">
        <v>8</v>
      </c>
      <c r="L197" s="6">
        <v>0</v>
      </c>
      <c r="M197">
        <v>3</v>
      </c>
      <c r="N197">
        <v>2</v>
      </c>
      <c r="O197">
        <v>0</v>
      </c>
      <c r="P197">
        <v>0</v>
      </c>
      <c r="Q197">
        <v>2</v>
      </c>
      <c r="R197">
        <v>0</v>
      </c>
      <c r="S197">
        <v>0</v>
      </c>
      <c r="T197" s="6">
        <v>0</v>
      </c>
      <c r="U197">
        <v>0</v>
      </c>
    </row>
    <row r="198" spans="1:24">
      <c r="A198" s="7">
        <v>38255</v>
      </c>
      <c r="B198" s="6">
        <v>222</v>
      </c>
      <c r="C198" s="6" t="s">
        <v>64</v>
      </c>
      <c r="D198">
        <v>2</v>
      </c>
      <c r="E198">
        <v>0</v>
      </c>
      <c r="F198">
        <v>0</v>
      </c>
      <c r="G198">
        <v>4</v>
      </c>
      <c r="H198" s="6">
        <v>0</v>
      </c>
      <c r="I198" s="6">
        <v>0</v>
      </c>
      <c r="J198" s="6">
        <v>0</v>
      </c>
      <c r="K198" s="6">
        <v>6</v>
      </c>
      <c r="L198" s="6">
        <v>0</v>
      </c>
      <c r="M198" s="6">
        <v>0</v>
      </c>
      <c r="N198" s="6">
        <v>0</v>
      </c>
      <c r="O198" s="6">
        <v>0</v>
      </c>
      <c r="P198" s="6">
        <v>1</v>
      </c>
      <c r="Q198" s="6">
        <v>0</v>
      </c>
      <c r="R198" s="6">
        <v>1</v>
      </c>
      <c r="S198" s="6">
        <v>0</v>
      </c>
      <c r="T198" s="6">
        <v>0</v>
      </c>
      <c r="U198">
        <v>0</v>
      </c>
      <c r="V198" s="6"/>
    </row>
    <row r="199" spans="1:24">
      <c r="A199" s="3">
        <v>38255</v>
      </c>
      <c r="B199">
        <v>222</v>
      </c>
      <c r="C199" t="s">
        <v>63</v>
      </c>
      <c r="D199">
        <v>2</v>
      </c>
      <c r="E199">
        <v>0</v>
      </c>
      <c r="F199">
        <v>0</v>
      </c>
      <c r="G199">
        <v>21</v>
      </c>
      <c r="H199">
        <v>0</v>
      </c>
      <c r="I199">
        <v>5</v>
      </c>
      <c r="J199">
        <v>0</v>
      </c>
      <c r="K199">
        <v>102</v>
      </c>
      <c r="L199" s="6">
        <v>0</v>
      </c>
      <c r="M199">
        <v>27</v>
      </c>
      <c r="N199" s="6">
        <v>0</v>
      </c>
      <c r="O199">
        <v>3</v>
      </c>
      <c r="P199">
        <v>1</v>
      </c>
      <c r="Q199">
        <v>0</v>
      </c>
      <c r="R199">
        <v>0</v>
      </c>
      <c r="S199">
        <v>0</v>
      </c>
      <c r="T199" s="6">
        <v>0</v>
      </c>
      <c r="U199">
        <v>0</v>
      </c>
    </row>
    <row r="200" spans="1:24">
      <c r="A200" s="7">
        <v>38255</v>
      </c>
      <c r="B200">
        <v>222</v>
      </c>
      <c r="C200" t="s">
        <v>63</v>
      </c>
      <c r="D200">
        <v>1</v>
      </c>
      <c r="E200">
        <v>0</v>
      </c>
      <c r="F200">
        <v>0</v>
      </c>
      <c r="G200">
        <v>6</v>
      </c>
      <c r="H200">
        <v>1</v>
      </c>
      <c r="I200">
        <v>0</v>
      </c>
      <c r="J200">
        <v>0</v>
      </c>
      <c r="K200">
        <v>73</v>
      </c>
      <c r="L200" s="6">
        <v>0</v>
      </c>
      <c r="M200">
        <v>26</v>
      </c>
      <c r="N200">
        <v>11</v>
      </c>
      <c r="O200">
        <v>0</v>
      </c>
      <c r="P200">
        <v>2</v>
      </c>
      <c r="Q200">
        <v>0</v>
      </c>
      <c r="R200">
        <v>0</v>
      </c>
      <c r="S200">
        <v>0</v>
      </c>
      <c r="T200" s="6">
        <v>0</v>
      </c>
      <c r="U200">
        <v>0</v>
      </c>
    </row>
    <row r="201" spans="1:24">
      <c r="A201" s="7">
        <v>38255</v>
      </c>
      <c r="B201" s="6">
        <v>222</v>
      </c>
      <c r="C201" s="6" t="s">
        <v>63</v>
      </c>
      <c r="D201">
        <v>2</v>
      </c>
      <c r="E201">
        <v>0</v>
      </c>
      <c r="F201">
        <v>0</v>
      </c>
      <c r="G201">
        <v>0</v>
      </c>
      <c r="H201" s="6">
        <v>0</v>
      </c>
      <c r="I201">
        <v>0</v>
      </c>
      <c r="J201">
        <v>0</v>
      </c>
      <c r="K201">
        <v>56</v>
      </c>
      <c r="L201">
        <v>0</v>
      </c>
      <c r="M201">
        <v>11</v>
      </c>
      <c r="N201">
        <v>1</v>
      </c>
      <c r="O201">
        <v>0</v>
      </c>
      <c r="P201">
        <v>2</v>
      </c>
      <c r="Q201">
        <v>0</v>
      </c>
      <c r="T201" s="6">
        <v>5</v>
      </c>
      <c r="U201">
        <v>0</v>
      </c>
      <c r="V201" s="6"/>
      <c r="X201" s="6"/>
    </row>
    <row r="202" spans="1:24">
      <c r="A202" s="3">
        <v>38255</v>
      </c>
      <c r="B202">
        <v>3802</v>
      </c>
      <c r="C202" t="s">
        <v>64</v>
      </c>
      <c r="D202">
        <v>1</v>
      </c>
      <c r="E202">
        <v>0</v>
      </c>
      <c r="F202">
        <v>0</v>
      </c>
      <c r="G202">
        <v>4</v>
      </c>
      <c r="H202">
        <v>0</v>
      </c>
      <c r="I202">
        <v>0</v>
      </c>
      <c r="J202">
        <v>0</v>
      </c>
      <c r="K202">
        <v>0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X202" s="6"/>
    </row>
    <row r="203" spans="1:24">
      <c r="A203" s="3">
        <v>38255</v>
      </c>
      <c r="B203">
        <v>3802</v>
      </c>
      <c r="C203" t="s">
        <v>64</v>
      </c>
      <c r="D203">
        <v>2</v>
      </c>
      <c r="E203">
        <v>0</v>
      </c>
      <c r="F203">
        <v>0</v>
      </c>
      <c r="G203">
        <v>31</v>
      </c>
      <c r="H203">
        <v>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X203" s="6"/>
    </row>
    <row r="204" spans="1:24">
      <c r="A204" s="7">
        <v>38255</v>
      </c>
      <c r="B204">
        <v>3802</v>
      </c>
      <c r="C204" t="s">
        <v>64</v>
      </c>
      <c r="D204">
        <v>3</v>
      </c>
      <c r="E204">
        <v>0</v>
      </c>
      <c r="F204">
        <v>0</v>
      </c>
      <c r="G204">
        <v>25</v>
      </c>
      <c r="H204">
        <v>4</v>
      </c>
      <c r="I204">
        <v>0</v>
      </c>
      <c r="J204">
        <v>0</v>
      </c>
      <c r="K204">
        <v>0</v>
      </c>
      <c r="L204">
        <v>0</v>
      </c>
      <c r="M204">
        <v>2</v>
      </c>
      <c r="N204">
        <v>3</v>
      </c>
      <c r="O204">
        <v>0</v>
      </c>
      <c r="P204">
        <v>3</v>
      </c>
      <c r="Q204">
        <v>0</v>
      </c>
      <c r="R204">
        <v>0</v>
      </c>
      <c r="S204">
        <v>0</v>
      </c>
      <c r="T204">
        <v>0</v>
      </c>
      <c r="U204">
        <v>0</v>
      </c>
      <c r="X204" s="6"/>
    </row>
    <row r="205" spans="1:24">
      <c r="A205" s="3">
        <v>38255</v>
      </c>
      <c r="B205">
        <v>3802</v>
      </c>
      <c r="C205" t="s">
        <v>63</v>
      </c>
      <c r="D205">
        <v>2</v>
      </c>
      <c r="E205">
        <v>0</v>
      </c>
      <c r="F205">
        <v>0</v>
      </c>
      <c r="G205">
        <v>19</v>
      </c>
      <c r="H205">
        <v>0</v>
      </c>
      <c r="I205">
        <v>0</v>
      </c>
      <c r="J205">
        <v>0</v>
      </c>
      <c r="K205">
        <v>27</v>
      </c>
      <c r="L205">
        <v>0</v>
      </c>
      <c r="M205">
        <v>13</v>
      </c>
      <c r="N205">
        <v>10</v>
      </c>
      <c r="O205">
        <v>0</v>
      </c>
      <c r="P205">
        <v>3</v>
      </c>
      <c r="Q205">
        <v>0</v>
      </c>
      <c r="R205">
        <v>0</v>
      </c>
      <c r="S205">
        <v>0</v>
      </c>
      <c r="T205">
        <v>0</v>
      </c>
      <c r="U205">
        <v>0</v>
      </c>
      <c r="X205" s="6"/>
    </row>
    <row r="206" spans="1:24">
      <c r="A206" s="7">
        <v>38255</v>
      </c>
      <c r="B206" s="6">
        <v>3802</v>
      </c>
      <c r="C206" s="6" t="s">
        <v>63</v>
      </c>
      <c r="D206">
        <v>3</v>
      </c>
      <c r="E206">
        <v>0</v>
      </c>
      <c r="F206">
        <v>0</v>
      </c>
      <c r="G206">
        <v>38</v>
      </c>
      <c r="H206" s="6">
        <v>2</v>
      </c>
      <c r="I206" s="6">
        <v>1</v>
      </c>
      <c r="J206">
        <v>0</v>
      </c>
      <c r="K206">
        <v>0</v>
      </c>
      <c r="L206">
        <v>0</v>
      </c>
      <c r="M206">
        <v>6</v>
      </c>
      <c r="N206">
        <v>1</v>
      </c>
      <c r="O206">
        <v>0</v>
      </c>
      <c r="P206">
        <v>0</v>
      </c>
      <c r="Q206">
        <v>4</v>
      </c>
      <c r="R206">
        <v>0</v>
      </c>
      <c r="S206">
        <v>0</v>
      </c>
      <c r="T206">
        <v>0</v>
      </c>
      <c r="U206">
        <v>0</v>
      </c>
      <c r="V206" s="6"/>
      <c r="X206" s="6"/>
    </row>
    <row r="207" spans="1:24">
      <c r="A207" s="3">
        <v>38255</v>
      </c>
      <c r="B207">
        <v>3852</v>
      </c>
      <c r="C207" t="s">
        <v>64</v>
      </c>
      <c r="D207">
        <v>2</v>
      </c>
      <c r="E207">
        <v>0</v>
      </c>
      <c r="F207">
        <v>0</v>
      </c>
      <c r="G207">
        <v>30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3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</v>
      </c>
      <c r="T207">
        <v>0</v>
      </c>
      <c r="U207">
        <v>0</v>
      </c>
      <c r="X207" s="6"/>
    </row>
    <row r="208" spans="1:24">
      <c r="A208" s="3">
        <v>38255</v>
      </c>
      <c r="B208">
        <v>3852</v>
      </c>
      <c r="C208" t="s">
        <v>64</v>
      </c>
      <c r="D208">
        <v>3</v>
      </c>
      <c r="E208">
        <v>0</v>
      </c>
      <c r="F208">
        <v>0</v>
      </c>
      <c r="G208">
        <v>22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X208" s="6"/>
    </row>
    <row r="209" spans="1:24">
      <c r="A209" s="7">
        <v>38255</v>
      </c>
      <c r="B209" s="6">
        <v>3852</v>
      </c>
      <c r="C209" s="6" t="s">
        <v>64</v>
      </c>
      <c r="D209">
        <v>1</v>
      </c>
      <c r="E209">
        <v>0</v>
      </c>
      <c r="F209">
        <v>0</v>
      </c>
      <c r="G209">
        <v>7</v>
      </c>
      <c r="H209" s="6">
        <v>0</v>
      </c>
      <c r="I209" s="6">
        <v>0</v>
      </c>
      <c r="J209" s="6">
        <v>0</v>
      </c>
      <c r="K209" s="6">
        <v>0</v>
      </c>
      <c r="L209">
        <v>0</v>
      </c>
      <c r="M209" s="6">
        <v>1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>
        <v>0</v>
      </c>
      <c r="U209">
        <v>0</v>
      </c>
      <c r="V209" s="6"/>
      <c r="X209" s="6"/>
    </row>
    <row r="210" spans="1:24">
      <c r="A210" s="3">
        <v>38255</v>
      </c>
      <c r="B210">
        <v>3802</v>
      </c>
      <c r="C210" t="s">
        <v>63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5</v>
      </c>
      <c r="L210" s="6">
        <v>0</v>
      </c>
      <c r="M210">
        <v>4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X210" s="6"/>
    </row>
    <row r="211" spans="1:24">
      <c r="A211" s="3">
        <v>38256</v>
      </c>
      <c r="B211">
        <v>23</v>
      </c>
      <c r="C211" t="s">
        <v>64</v>
      </c>
      <c r="E211">
        <v>59</v>
      </c>
      <c r="F211">
        <v>64</v>
      </c>
      <c r="G211">
        <f>59+F20986</f>
        <v>59</v>
      </c>
      <c r="H211">
        <v>28</v>
      </c>
      <c r="I211">
        <v>2</v>
      </c>
      <c r="J211">
        <v>0</v>
      </c>
      <c r="K211">
        <v>7</v>
      </c>
      <c r="L211" s="6">
        <v>0</v>
      </c>
      <c r="M211">
        <v>14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X211" s="6"/>
    </row>
    <row r="212" spans="1:24">
      <c r="A212" s="7">
        <v>38256</v>
      </c>
      <c r="B212" s="6">
        <v>222</v>
      </c>
      <c r="C212" s="6" t="s">
        <v>64</v>
      </c>
      <c r="D212">
        <v>1</v>
      </c>
      <c r="E212">
        <v>0</v>
      </c>
      <c r="F212">
        <v>0</v>
      </c>
      <c r="G212">
        <v>16</v>
      </c>
      <c r="H212" s="6">
        <v>1</v>
      </c>
      <c r="I212" s="6">
        <v>0</v>
      </c>
      <c r="J212" s="6">
        <v>0</v>
      </c>
      <c r="K212" s="6">
        <v>5</v>
      </c>
      <c r="L212" s="6">
        <v>0</v>
      </c>
      <c r="M212" s="6">
        <v>3</v>
      </c>
      <c r="N212" s="6">
        <v>2</v>
      </c>
      <c r="O212" s="6">
        <v>0</v>
      </c>
      <c r="P212" s="6">
        <v>2</v>
      </c>
      <c r="Q212" s="6">
        <v>0</v>
      </c>
      <c r="R212" s="6">
        <v>0</v>
      </c>
      <c r="S212" s="6">
        <v>0</v>
      </c>
      <c r="T212">
        <v>0</v>
      </c>
      <c r="U212">
        <v>0</v>
      </c>
      <c r="V212" s="6"/>
      <c r="X212" s="6"/>
    </row>
    <row r="213" spans="1:24">
      <c r="A213" s="7">
        <v>38256</v>
      </c>
      <c r="B213" s="6">
        <v>222</v>
      </c>
      <c r="C213" s="6" t="s">
        <v>64</v>
      </c>
      <c r="D213">
        <v>2</v>
      </c>
      <c r="E213">
        <v>0</v>
      </c>
      <c r="F213">
        <v>0</v>
      </c>
      <c r="G213">
        <v>14</v>
      </c>
      <c r="H213" s="6">
        <v>0</v>
      </c>
      <c r="I213" s="6">
        <v>0</v>
      </c>
      <c r="J213" s="6">
        <v>0</v>
      </c>
      <c r="K213" s="6">
        <v>15</v>
      </c>
      <c r="L213" s="6">
        <v>0</v>
      </c>
      <c r="M213" s="6">
        <v>28</v>
      </c>
      <c r="N213" s="6">
        <v>0</v>
      </c>
      <c r="O213" s="6">
        <v>0</v>
      </c>
      <c r="P213" s="6">
        <v>1</v>
      </c>
      <c r="Q213" s="6">
        <v>0</v>
      </c>
      <c r="R213" s="6">
        <v>0</v>
      </c>
      <c r="S213" s="6">
        <v>0</v>
      </c>
      <c r="T213">
        <v>0</v>
      </c>
      <c r="U213">
        <v>0</v>
      </c>
      <c r="V213" s="6"/>
      <c r="X213" s="6"/>
    </row>
    <row r="214" spans="1:24">
      <c r="A214" s="7">
        <v>38256</v>
      </c>
      <c r="B214" s="6">
        <v>222</v>
      </c>
      <c r="C214" s="6" t="s">
        <v>64</v>
      </c>
      <c r="D214">
        <v>3</v>
      </c>
      <c r="E214">
        <v>0</v>
      </c>
      <c r="F214">
        <v>0</v>
      </c>
      <c r="G214">
        <v>24</v>
      </c>
      <c r="H214" s="6">
        <v>0</v>
      </c>
      <c r="I214" s="6">
        <v>0</v>
      </c>
      <c r="J214" s="6">
        <v>0</v>
      </c>
      <c r="K214" s="6">
        <v>26</v>
      </c>
      <c r="L214" s="6">
        <v>0</v>
      </c>
      <c r="M214" s="6">
        <v>0</v>
      </c>
      <c r="N214" s="6">
        <v>0</v>
      </c>
      <c r="O214" s="6">
        <v>0</v>
      </c>
      <c r="P214" s="6">
        <v>1</v>
      </c>
      <c r="Q214" s="6">
        <v>0</v>
      </c>
      <c r="R214" s="6">
        <v>0</v>
      </c>
      <c r="S214" s="6">
        <v>0</v>
      </c>
      <c r="T214" s="6">
        <v>2</v>
      </c>
      <c r="U214">
        <v>0</v>
      </c>
      <c r="V214" s="6"/>
      <c r="X214" s="6"/>
    </row>
    <row r="215" spans="1:24">
      <c r="A215" s="3">
        <v>38256</v>
      </c>
      <c r="B215">
        <v>222</v>
      </c>
      <c r="C215" t="s">
        <v>63</v>
      </c>
      <c r="D215">
        <v>1</v>
      </c>
      <c r="E215">
        <v>0</v>
      </c>
      <c r="F215">
        <v>0</v>
      </c>
      <c r="G215">
        <v>23</v>
      </c>
      <c r="H215">
        <v>0</v>
      </c>
      <c r="I215">
        <v>3</v>
      </c>
      <c r="J215">
        <v>0</v>
      </c>
      <c r="K215">
        <v>58</v>
      </c>
      <c r="L215" s="6">
        <v>0</v>
      </c>
      <c r="M215">
        <v>11</v>
      </c>
      <c r="N215">
        <v>1</v>
      </c>
      <c r="O215">
        <v>0</v>
      </c>
      <c r="P215">
        <v>4</v>
      </c>
      <c r="Q215">
        <v>0</v>
      </c>
      <c r="R215">
        <v>0</v>
      </c>
      <c r="S215">
        <v>3</v>
      </c>
      <c r="T215">
        <v>0</v>
      </c>
      <c r="U215">
        <v>0</v>
      </c>
      <c r="X215" s="6"/>
    </row>
    <row r="216" spans="1:24">
      <c r="A216" s="3">
        <v>38256</v>
      </c>
      <c r="B216">
        <v>222</v>
      </c>
      <c r="C216" t="s">
        <v>63</v>
      </c>
      <c r="D216">
        <v>2</v>
      </c>
      <c r="E216">
        <v>0</v>
      </c>
      <c r="F216">
        <v>0</v>
      </c>
      <c r="G216">
        <v>24</v>
      </c>
      <c r="H216">
        <v>0</v>
      </c>
      <c r="I216">
        <v>4</v>
      </c>
      <c r="J216">
        <v>0</v>
      </c>
      <c r="K216">
        <v>51</v>
      </c>
      <c r="L216" s="6">
        <v>0</v>
      </c>
      <c r="M216">
        <v>26</v>
      </c>
      <c r="N216">
        <v>2</v>
      </c>
      <c r="O216">
        <v>0</v>
      </c>
      <c r="P216">
        <v>1</v>
      </c>
      <c r="Q216">
        <v>0</v>
      </c>
      <c r="R216">
        <v>0</v>
      </c>
      <c r="S216">
        <v>1</v>
      </c>
      <c r="T216">
        <v>0</v>
      </c>
      <c r="U216">
        <v>0</v>
      </c>
      <c r="X216" s="6"/>
    </row>
    <row r="217" spans="1:24">
      <c r="A217" s="7">
        <v>38256</v>
      </c>
      <c r="B217" s="6">
        <v>222</v>
      </c>
      <c r="C217" s="6" t="s">
        <v>63</v>
      </c>
      <c r="D217">
        <v>3</v>
      </c>
      <c r="E217">
        <v>0</v>
      </c>
      <c r="F217">
        <v>0</v>
      </c>
      <c r="G217">
        <v>26</v>
      </c>
      <c r="H217" s="6">
        <v>0</v>
      </c>
      <c r="I217" s="6">
        <v>0</v>
      </c>
      <c r="J217" s="6">
        <v>0</v>
      </c>
      <c r="K217" s="6">
        <v>44</v>
      </c>
      <c r="L217" s="6">
        <v>0</v>
      </c>
      <c r="M217" s="6">
        <v>43</v>
      </c>
      <c r="N217" s="6">
        <v>0</v>
      </c>
      <c r="O217" s="6">
        <v>0</v>
      </c>
      <c r="P217" s="6">
        <v>2</v>
      </c>
      <c r="Q217" s="6">
        <v>1</v>
      </c>
      <c r="R217" s="6">
        <v>0</v>
      </c>
      <c r="S217" s="6">
        <v>0</v>
      </c>
      <c r="T217">
        <v>0</v>
      </c>
      <c r="U217">
        <v>0</v>
      </c>
      <c r="V217" s="6"/>
      <c r="X217" s="6"/>
    </row>
    <row r="218" spans="1:24">
      <c r="A218" s="3">
        <v>38256</v>
      </c>
      <c r="B218">
        <v>3802</v>
      </c>
      <c r="C218" t="s">
        <v>64</v>
      </c>
      <c r="D218">
        <v>1</v>
      </c>
      <c r="E218">
        <v>0</v>
      </c>
      <c r="F218">
        <v>0</v>
      </c>
      <c r="G218">
        <v>41</v>
      </c>
      <c r="H218">
        <v>23</v>
      </c>
      <c r="I218">
        <v>3</v>
      </c>
      <c r="J218">
        <v>0</v>
      </c>
      <c r="K218">
        <v>10</v>
      </c>
      <c r="L218" s="6">
        <v>0</v>
      </c>
      <c r="M218">
        <v>0</v>
      </c>
      <c r="N218">
        <v>1</v>
      </c>
      <c r="O218">
        <v>0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X218" s="6"/>
    </row>
    <row r="219" spans="1:24">
      <c r="A219" s="9">
        <v>38256</v>
      </c>
      <c r="B219" s="11">
        <v>3802</v>
      </c>
      <c r="C219" s="11" t="s">
        <v>64</v>
      </c>
      <c r="D219" s="11">
        <v>2</v>
      </c>
      <c r="E219" s="11">
        <v>0</v>
      </c>
      <c r="F219" s="11">
        <v>0</v>
      </c>
      <c r="G219" s="11">
        <v>72</v>
      </c>
      <c r="H219" s="11">
        <v>4</v>
      </c>
      <c r="I219" s="11">
        <v>3</v>
      </c>
      <c r="J219" s="11">
        <v>0</v>
      </c>
      <c r="K219" s="11">
        <v>2</v>
      </c>
      <c r="L219" s="11">
        <v>0</v>
      </c>
      <c r="M219" s="11">
        <v>8</v>
      </c>
      <c r="N219" s="11">
        <v>1</v>
      </c>
      <c r="O219" s="11">
        <v>0</v>
      </c>
      <c r="P219" s="11">
        <v>1</v>
      </c>
      <c r="Q219" s="11">
        <v>1</v>
      </c>
      <c r="R219" s="11">
        <v>0</v>
      </c>
      <c r="S219" s="11">
        <v>0</v>
      </c>
      <c r="T219" s="11">
        <v>0</v>
      </c>
      <c r="U219" s="11">
        <v>0</v>
      </c>
      <c r="V219" s="11"/>
      <c r="W219" s="11"/>
      <c r="X219" s="6"/>
    </row>
    <row r="220" spans="1:24">
      <c r="A220" s="9">
        <v>38256</v>
      </c>
      <c r="B220" s="11">
        <v>3802</v>
      </c>
      <c r="C220" s="11" t="s">
        <v>64</v>
      </c>
      <c r="D220" s="11">
        <v>2</v>
      </c>
      <c r="E220" s="11">
        <v>0</v>
      </c>
      <c r="F220" s="11">
        <v>0</v>
      </c>
      <c r="G220" s="11">
        <v>60</v>
      </c>
      <c r="H220" s="11">
        <v>7</v>
      </c>
      <c r="I220" s="11">
        <v>1</v>
      </c>
      <c r="J220" s="11">
        <v>0</v>
      </c>
      <c r="K220" s="11">
        <v>3</v>
      </c>
      <c r="L220" s="11">
        <v>0</v>
      </c>
      <c r="M220" s="11">
        <v>5</v>
      </c>
      <c r="N220" s="11">
        <v>0</v>
      </c>
      <c r="O220" s="11">
        <v>0</v>
      </c>
      <c r="P220" s="11">
        <v>2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/>
      <c r="W220" s="11"/>
      <c r="X220" s="6"/>
    </row>
    <row r="221" spans="1:24">
      <c r="A221" s="7">
        <v>38256</v>
      </c>
      <c r="B221" s="6">
        <v>3802</v>
      </c>
      <c r="C221" s="6" t="s">
        <v>63</v>
      </c>
      <c r="D221">
        <v>2</v>
      </c>
      <c r="E221">
        <v>0</v>
      </c>
      <c r="F221">
        <v>0</v>
      </c>
      <c r="G221">
        <v>5</v>
      </c>
      <c r="H221" s="6">
        <v>1</v>
      </c>
      <c r="I221" s="6">
        <v>0</v>
      </c>
      <c r="J221" s="6">
        <v>0</v>
      </c>
      <c r="K221" s="6">
        <v>11</v>
      </c>
      <c r="L221" s="6">
        <v>0</v>
      </c>
      <c r="M221" s="6">
        <v>7</v>
      </c>
      <c r="N221" s="6">
        <v>1</v>
      </c>
      <c r="O221" s="6">
        <v>0</v>
      </c>
      <c r="P221" s="6">
        <v>2</v>
      </c>
      <c r="Q221" s="6">
        <v>0</v>
      </c>
      <c r="R221" s="6">
        <v>0</v>
      </c>
      <c r="S221" s="6">
        <v>0</v>
      </c>
      <c r="T221">
        <v>0</v>
      </c>
      <c r="U221">
        <v>0</v>
      </c>
      <c r="V221" s="6"/>
      <c r="X221" s="6"/>
    </row>
    <row r="222" spans="1:24">
      <c r="A222" s="7">
        <v>38256</v>
      </c>
      <c r="B222" s="6">
        <v>3802</v>
      </c>
      <c r="C222" s="6" t="s">
        <v>63</v>
      </c>
      <c r="D222">
        <v>1</v>
      </c>
      <c r="E222">
        <v>0</v>
      </c>
      <c r="F222">
        <v>0</v>
      </c>
      <c r="G222">
        <v>1</v>
      </c>
      <c r="H222" s="6">
        <v>1</v>
      </c>
      <c r="I222" s="6">
        <v>0</v>
      </c>
      <c r="J222" s="6">
        <v>0</v>
      </c>
      <c r="K222" s="6">
        <v>4</v>
      </c>
      <c r="L222" s="6">
        <v>0</v>
      </c>
      <c r="M222" s="6">
        <v>5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>
        <v>0</v>
      </c>
      <c r="U222">
        <v>0</v>
      </c>
      <c r="V222" s="6"/>
      <c r="X222" s="6"/>
    </row>
    <row r="223" spans="1:24">
      <c r="A223" s="7">
        <v>38256</v>
      </c>
      <c r="B223" s="6">
        <v>3802</v>
      </c>
      <c r="C223" s="6" t="s">
        <v>63</v>
      </c>
      <c r="D223">
        <v>3</v>
      </c>
      <c r="E223">
        <v>0</v>
      </c>
      <c r="F223">
        <v>0</v>
      </c>
      <c r="G223">
        <v>16</v>
      </c>
      <c r="H223" s="6">
        <v>0</v>
      </c>
      <c r="I223" s="6">
        <v>0</v>
      </c>
      <c r="J223" s="6">
        <v>0</v>
      </c>
      <c r="K223" s="6">
        <v>15</v>
      </c>
      <c r="L223" s="6">
        <v>0</v>
      </c>
      <c r="M223" s="6">
        <v>10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>
        <v>0</v>
      </c>
      <c r="U223">
        <v>0</v>
      </c>
      <c r="V223" s="6"/>
      <c r="X223" s="6"/>
    </row>
    <row r="224" spans="1:24">
      <c r="A224" s="3">
        <v>38256</v>
      </c>
      <c r="B224">
        <v>3852</v>
      </c>
      <c r="C224" t="s">
        <v>64</v>
      </c>
      <c r="D224">
        <v>2</v>
      </c>
      <c r="E224">
        <v>0</v>
      </c>
      <c r="F224">
        <v>0</v>
      </c>
      <c r="G224">
        <v>5</v>
      </c>
      <c r="H224">
        <v>0</v>
      </c>
      <c r="I224">
        <v>0</v>
      </c>
      <c r="J224">
        <v>0</v>
      </c>
      <c r="K224">
        <v>0</v>
      </c>
      <c r="L224" s="6">
        <v>0</v>
      </c>
      <c r="M224">
        <v>0</v>
      </c>
      <c r="N224" s="6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X224" s="6"/>
    </row>
    <row r="225" spans="1:24">
      <c r="A225" s="3">
        <v>38256</v>
      </c>
      <c r="B225">
        <v>3852</v>
      </c>
      <c r="C225" t="s">
        <v>64</v>
      </c>
      <c r="D225">
        <v>3</v>
      </c>
      <c r="E225">
        <v>0</v>
      </c>
      <c r="F225">
        <v>0</v>
      </c>
      <c r="G225">
        <v>4</v>
      </c>
      <c r="H225">
        <v>0</v>
      </c>
      <c r="I225">
        <v>0</v>
      </c>
      <c r="J225">
        <v>0</v>
      </c>
      <c r="K225">
        <v>0</v>
      </c>
      <c r="L225" s="6">
        <v>0</v>
      </c>
      <c r="M225">
        <v>0</v>
      </c>
      <c r="N225" s="6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X225" s="6"/>
    </row>
    <row r="226" spans="1:24">
      <c r="A226" s="7">
        <v>38256</v>
      </c>
      <c r="B226" s="6">
        <v>3852</v>
      </c>
      <c r="C226" s="6" t="s">
        <v>64</v>
      </c>
      <c r="D226">
        <v>1</v>
      </c>
      <c r="E226">
        <v>0</v>
      </c>
      <c r="F226">
        <v>0</v>
      </c>
      <c r="G226">
        <v>4</v>
      </c>
      <c r="H226" s="6">
        <v>2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>
        <v>0</v>
      </c>
      <c r="U226">
        <v>0</v>
      </c>
      <c r="V226" s="6"/>
      <c r="X226" s="6"/>
    </row>
    <row r="227" spans="1:24">
      <c r="A227" s="3">
        <v>38257</v>
      </c>
      <c r="B227">
        <v>23</v>
      </c>
      <c r="C227" t="s">
        <v>64</v>
      </c>
      <c r="E227">
        <v>55</v>
      </c>
      <c r="F227">
        <v>192</v>
      </c>
      <c r="G227">
        <v>247</v>
      </c>
      <c r="H227">
        <v>27</v>
      </c>
      <c r="I227">
        <v>1</v>
      </c>
      <c r="J227">
        <v>0</v>
      </c>
      <c r="K227">
        <v>33</v>
      </c>
      <c r="L227" s="6">
        <v>0</v>
      </c>
      <c r="M227">
        <v>0</v>
      </c>
      <c r="N227">
        <v>2</v>
      </c>
      <c r="O227">
        <v>0</v>
      </c>
      <c r="P227">
        <v>0</v>
      </c>
      <c r="Q227">
        <v>2</v>
      </c>
      <c r="R227">
        <v>0</v>
      </c>
      <c r="S227">
        <v>0</v>
      </c>
      <c r="T227">
        <v>1</v>
      </c>
      <c r="U227">
        <v>0</v>
      </c>
    </row>
    <row r="228" spans="1:24">
      <c r="A228" s="7">
        <v>38257</v>
      </c>
      <c r="B228" s="6">
        <v>222</v>
      </c>
      <c r="C228" s="6" t="s">
        <v>64</v>
      </c>
      <c r="D228">
        <v>1</v>
      </c>
      <c r="E228">
        <v>0</v>
      </c>
      <c r="F228">
        <v>0</v>
      </c>
      <c r="G228">
        <v>21</v>
      </c>
      <c r="H228" s="6">
        <v>1</v>
      </c>
      <c r="I228" s="6">
        <v>0</v>
      </c>
      <c r="J228" s="6">
        <v>0</v>
      </c>
      <c r="K228" s="6">
        <v>1</v>
      </c>
      <c r="L228" s="6">
        <v>0</v>
      </c>
      <c r="M228" s="6">
        <v>1</v>
      </c>
      <c r="N228" s="6">
        <v>0</v>
      </c>
      <c r="O228" s="6">
        <v>0</v>
      </c>
      <c r="P228" s="6">
        <v>0</v>
      </c>
      <c r="Q228" s="6">
        <v>1</v>
      </c>
      <c r="R228" s="6">
        <v>0</v>
      </c>
      <c r="S228" s="6">
        <v>0</v>
      </c>
      <c r="T228" s="6">
        <v>0</v>
      </c>
      <c r="U228">
        <v>1</v>
      </c>
      <c r="V228" s="6"/>
      <c r="W228" t="s">
        <v>142</v>
      </c>
    </row>
    <row r="229" spans="1:24">
      <c r="A229" s="7">
        <v>38257</v>
      </c>
      <c r="B229" s="6">
        <v>222</v>
      </c>
      <c r="C229" s="6" t="s">
        <v>64</v>
      </c>
      <c r="D229">
        <v>2</v>
      </c>
      <c r="E229">
        <v>27</v>
      </c>
      <c r="F229">
        <v>27</v>
      </c>
      <c r="G229">
        <v>27</v>
      </c>
      <c r="H229" s="6">
        <v>0</v>
      </c>
      <c r="I229" s="6">
        <v>6</v>
      </c>
      <c r="J229" s="6">
        <v>0</v>
      </c>
      <c r="K229" s="6">
        <v>12</v>
      </c>
      <c r="L229" s="6">
        <v>0</v>
      </c>
      <c r="M229" s="6">
        <v>20</v>
      </c>
      <c r="N229" s="6">
        <v>0</v>
      </c>
      <c r="O229" s="6">
        <v>0</v>
      </c>
      <c r="P229" s="6">
        <v>3</v>
      </c>
      <c r="Q229" s="6">
        <v>4</v>
      </c>
      <c r="R229" s="6">
        <v>0</v>
      </c>
      <c r="S229" s="6">
        <v>0</v>
      </c>
      <c r="T229" s="6">
        <v>0</v>
      </c>
      <c r="U229" s="6">
        <v>0</v>
      </c>
      <c r="V229" s="6"/>
    </row>
    <row r="230" spans="1:24">
      <c r="A230" s="7">
        <v>38257</v>
      </c>
      <c r="B230" s="6">
        <v>222</v>
      </c>
      <c r="C230" s="6" t="s">
        <v>64</v>
      </c>
      <c r="D230">
        <v>3</v>
      </c>
      <c r="E230">
        <v>25</v>
      </c>
      <c r="F230">
        <v>0</v>
      </c>
      <c r="G230">
        <v>25</v>
      </c>
      <c r="H230" s="6">
        <v>1</v>
      </c>
      <c r="I230" s="6">
        <v>10</v>
      </c>
      <c r="J230" s="6">
        <v>0</v>
      </c>
      <c r="K230" s="6">
        <v>6</v>
      </c>
      <c r="L230" s="6">
        <v>0</v>
      </c>
      <c r="M230" s="6">
        <v>5</v>
      </c>
      <c r="N230" s="6">
        <v>0</v>
      </c>
      <c r="O230" s="6">
        <v>0</v>
      </c>
      <c r="P230" s="6">
        <v>8</v>
      </c>
      <c r="Q230" s="6">
        <v>0</v>
      </c>
      <c r="R230" s="6">
        <v>5</v>
      </c>
      <c r="S230" s="6">
        <v>0</v>
      </c>
      <c r="T230" s="6">
        <v>0</v>
      </c>
      <c r="U230" s="6">
        <v>0</v>
      </c>
      <c r="V230" s="6"/>
    </row>
    <row r="231" spans="1:24">
      <c r="A231" s="7">
        <v>38257</v>
      </c>
      <c r="B231" s="6">
        <v>3802</v>
      </c>
      <c r="C231" s="6" t="s">
        <v>63</v>
      </c>
      <c r="D231">
        <v>2</v>
      </c>
      <c r="G231">
        <v>110</v>
      </c>
      <c r="H231" s="6">
        <v>3</v>
      </c>
      <c r="I231" s="6">
        <v>1</v>
      </c>
      <c r="J231" s="6">
        <v>0</v>
      </c>
      <c r="K231" s="6">
        <v>7</v>
      </c>
      <c r="L231" s="6">
        <v>0</v>
      </c>
      <c r="M231" s="6">
        <v>54</v>
      </c>
      <c r="N231" s="6">
        <v>0</v>
      </c>
      <c r="O231" s="6">
        <v>0</v>
      </c>
      <c r="P231" s="6">
        <v>4</v>
      </c>
      <c r="Q231" s="6">
        <v>0</v>
      </c>
      <c r="R231" s="6">
        <v>0</v>
      </c>
      <c r="S231" s="6">
        <v>1</v>
      </c>
      <c r="T231" s="6">
        <v>0</v>
      </c>
      <c r="U231" s="6">
        <v>0</v>
      </c>
      <c r="V231" s="6"/>
    </row>
    <row r="232" spans="1:24">
      <c r="A232" s="7">
        <v>38257</v>
      </c>
      <c r="B232" s="6">
        <v>3802</v>
      </c>
      <c r="C232" s="6" t="s">
        <v>63</v>
      </c>
      <c r="D232">
        <v>1</v>
      </c>
      <c r="G232">
        <v>11</v>
      </c>
      <c r="H232" s="6">
        <v>1</v>
      </c>
      <c r="I232" s="6">
        <v>3</v>
      </c>
      <c r="J232" s="6">
        <v>0</v>
      </c>
      <c r="K232" s="6">
        <v>5</v>
      </c>
      <c r="L232" s="6">
        <v>2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0</v>
      </c>
      <c r="V232" s="6"/>
    </row>
    <row r="233" spans="1:24">
      <c r="A233" s="7">
        <v>38257</v>
      </c>
      <c r="B233" s="6">
        <v>3802</v>
      </c>
      <c r="C233" s="6" t="s">
        <v>63</v>
      </c>
      <c r="D233">
        <v>3</v>
      </c>
      <c r="G233">
        <v>64</v>
      </c>
      <c r="H233" s="6">
        <v>0</v>
      </c>
      <c r="I233" s="6">
        <v>0</v>
      </c>
      <c r="J233" s="6">
        <v>0</v>
      </c>
      <c r="K233" s="6">
        <v>25</v>
      </c>
      <c r="L233" s="6">
        <v>0</v>
      </c>
      <c r="M233" s="6">
        <v>11</v>
      </c>
      <c r="N233" s="6">
        <v>1</v>
      </c>
      <c r="O233" s="6">
        <v>0</v>
      </c>
      <c r="P233" s="6">
        <v>3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/>
    </row>
    <row r="234" spans="1:24">
      <c r="A234" s="7">
        <v>38257</v>
      </c>
      <c r="B234" s="6">
        <v>3802</v>
      </c>
      <c r="C234" s="6" t="s">
        <v>64</v>
      </c>
      <c r="D234">
        <v>3</v>
      </c>
      <c r="G234">
        <v>34</v>
      </c>
      <c r="H234" s="6">
        <v>3</v>
      </c>
      <c r="I234" s="6">
        <v>0</v>
      </c>
      <c r="J234" s="6">
        <v>0</v>
      </c>
      <c r="K234" s="6">
        <v>0</v>
      </c>
      <c r="L234" s="6">
        <v>0</v>
      </c>
      <c r="M234" s="6">
        <v>3</v>
      </c>
      <c r="N234" s="6">
        <v>0</v>
      </c>
      <c r="O234" s="6">
        <v>0</v>
      </c>
      <c r="P234" s="6">
        <v>1</v>
      </c>
      <c r="Q234" s="6">
        <v>0</v>
      </c>
      <c r="R234" s="6">
        <v>1</v>
      </c>
      <c r="S234" s="6">
        <v>0</v>
      </c>
      <c r="T234" s="6">
        <v>0</v>
      </c>
      <c r="U234" s="6">
        <v>0</v>
      </c>
      <c r="V234" s="6"/>
    </row>
    <row r="235" spans="1:24">
      <c r="A235" s="7">
        <v>38257</v>
      </c>
      <c r="B235" s="6">
        <v>3802</v>
      </c>
      <c r="C235" s="6" t="s">
        <v>64</v>
      </c>
      <c r="D235">
        <v>1</v>
      </c>
      <c r="G235">
        <v>136</v>
      </c>
      <c r="H235" s="6">
        <v>24</v>
      </c>
      <c r="I235" s="6">
        <v>20</v>
      </c>
      <c r="J235" s="6">
        <v>0</v>
      </c>
      <c r="K235" s="6">
        <v>0</v>
      </c>
      <c r="L235" s="6">
        <v>0</v>
      </c>
      <c r="M235" s="6">
        <v>4</v>
      </c>
      <c r="N235" s="6">
        <v>0</v>
      </c>
      <c r="O235" s="6">
        <v>0</v>
      </c>
      <c r="P235" s="6">
        <v>5</v>
      </c>
      <c r="Q235" s="6">
        <v>0</v>
      </c>
      <c r="R235" s="6">
        <v>1</v>
      </c>
      <c r="S235" s="6">
        <v>0</v>
      </c>
      <c r="T235" s="6">
        <v>0</v>
      </c>
      <c r="U235" s="6">
        <v>0</v>
      </c>
      <c r="V235" s="6"/>
      <c r="W235" t="s">
        <v>34</v>
      </c>
    </row>
    <row r="236" spans="1:24">
      <c r="A236" s="7">
        <v>38257</v>
      </c>
      <c r="B236" s="6">
        <v>3852</v>
      </c>
      <c r="C236" s="6" t="s">
        <v>64</v>
      </c>
      <c r="D236">
        <v>1</v>
      </c>
      <c r="G236">
        <v>2</v>
      </c>
      <c r="H236" s="6">
        <v>0</v>
      </c>
      <c r="I236" s="6">
        <v>0</v>
      </c>
      <c r="J236" s="6">
        <v>0</v>
      </c>
      <c r="K236" s="6">
        <v>1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/>
    </row>
    <row r="237" spans="1:24">
      <c r="A237" s="7">
        <v>38257</v>
      </c>
      <c r="B237" s="6">
        <v>3852</v>
      </c>
      <c r="C237" s="6" t="s">
        <v>64</v>
      </c>
      <c r="D237">
        <v>2</v>
      </c>
      <c r="G237">
        <v>12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/>
    </row>
    <row r="238" spans="1:24">
      <c r="A238" s="7">
        <v>38257</v>
      </c>
      <c r="B238" s="6">
        <v>3852</v>
      </c>
      <c r="C238" s="6" t="s">
        <v>64</v>
      </c>
      <c r="D238">
        <v>3</v>
      </c>
      <c r="G238">
        <v>17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/>
    </row>
    <row r="239" spans="1:24">
      <c r="A239" s="7">
        <v>38257</v>
      </c>
      <c r="B239" s="6">
        <v>222</v>
      </c>
      <c r="C239" s="6" t="s">
        <v>63</v>
      </c>
      <c r="D239">
        <v>2</v>
      </c>
      <c r="G239">
        <v>34</v>
      </c>
      <c r="H239" s="6">
        <v>1</v>
      </c>
      <c r="I239" s="6">
        <v>1</v>
      </c>
      <c r="J239" s="6">
        <v>0</v>
      </c>
      <c r="K239" s="6">
        <v>29</v>
      </c>
      <c r="L239" s="6">
        <v>0</v>
      </c>
      <c r="M239" s="6">
        <v>37</v>
      </c>
      <c r="N239" s="6">
        <v>3</v>
      </c>
      <c r="O239" s="6">
        <v>0</v>
      </c>
      <c r="P239" s="6">
        <v>1</v>
      </c>
      <c r="Q239" s="6">
        <v>0</v>
      </c>
      <c r="R239" s="6">
        <v>3</v>
      </c>
      <c r="S239" s="6">
        <v>0</v>
      </c>
      <c r="T239" s="6">
        <v>0</v>
      </c>
      <c r="U239" s="6">
        <v>0</v>
      </c>
      <c r="V239" s="6"/>
    </row>
    <row r="240" spans="1:24">
      <c r="A240" s="7">
        <v>38257</v>
      </c>
      <c r="B240" s="6">
        <v>222</v>
      </c>
      <c r="C240" s="6" t="s">
        <v>63</v>
      </c>
      <c r="D240">
        <v>3</v>
      </c>
      <c r="G240">
        <v>41</v>
      </c>
      <c r="H240" s="6">
        <v>1</v>
      </c>
      <c r="I240" s="6">
        <v>3</v>
      </c>
      <c r="J240" s="6">
        <v>0</v>
      </c>
      <c r="K240" s="6">
        <v>22</v>
      </c>
      <c r="L240" s="6">
        <v>1</v>
      </c>
      <c r="M240" s="6">
        <v>57</v>
      </c>
      <c r="N240" s="6">
        <v>4</v>
      </c>
      <c r="O240" s="6">
        <v>0</v>
      </c>
      <c r="P240" s="6">
        <v>9</v>
      </c>
      <c r="Q240" s="6">
        <v>1</v>
      </c>
      <c r="R240" s="6">
        <v>0</v>
      </c>
      <c r="S240" s="6">
        <v>0</v>
      </c>
      <c r="T240" s="6">
        <v>0</v>
      </c>
      <c r="U240" s="6">
        <v>0</v>
      </c>
      <c r="V240" s="6"/>
    </row>
    <row r="241" spans="1:22">
      <c r="A241" s="7">
        <v>38258</v>
      </c>
      <c r="B241" s="6">
        <v>222</v>
      </c>
      <c r="C241" s="6" t="s">
        <v>64</v>
      </c>
      <c r="D241">
        <v>1</v>
      </c>
      <c r="G241">
        <v>14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2</v>
      </c>
      <c r="N241" s="6">
        <v>0</v>
      </c>
      <c r="O241" s="6">
        <v>0</v>
      </c>
      <c r="P241" s="6">
        <v>0</v>
      </c>
      <c r="Q241" s="6">
        <v>0</v>
      </c>
      <c r="R241" s="6">
        <v>1</v>
      </c>
      <c r="S241" s="6">
        <v>0</v>
      </c>
      <c r="T241" s="6">
        <v>0</v>
      </c>
      <c r="U241" s="6">
        <v>0</v>
      </c>
      <c r="V241" s="6"/>
    </row>
    <row r="242" spans="1:22">
      <c r="A242" s="7">
        <v>38258</v>
      </c>
      <c r="B242" s="6">
        <v>222</v>
      </c>
      <c r="C242" s="6" t="s">
        <v>64</v>
      </c>
      <c r="D242">
        <v>2</v>
      </c>
      <c r="G242">
        <v>12</v>
      </c>
      <c r="H242" s="6">
        <v>1</v>
      </c>
      <c r="I242" s="6">
        <v>1</v>
      </c>
      <c r="J242" s="6">
        <v>0</v>
      </c>
      <c r="K242" s="6">
        <v>1</v>
      </c>
      <c r="L242" s="6">
        <v>0</v>
      </c>
      <c r="M242" s="6">
        <v>2</v>
      </c>
      <c r="N242" s="6">
        <v>0</v>
      </c>
      <c r="O242" s="6">
        <v>0</v>
      </c>
      <c r="P242" s="6">
        <v>1</v>
      </c>
      <c r="Q242" s="6">
        <v>2</v>
      </c>
      <c r="R242" s="6">
        <v>0</v>
      </c>
      <c r="S242" s="6">
        <v>0</v>
      </c>
      <c r="T242" s="6">
        <v>0</v>
      </c>
      <c r="U242" s="6">
        <v>0</v>
      </c>
      <c r="V242" s="6"/>
    </row>
    <row r="243" spans="1:22">
      <c r="A243" s="7">
        <v>38258</v>
      </c>
      <c r="B243" s="6">
        <v>222</v>
      </c>
      <c r="C243" s="6" t="s">
        <v>64</v>
      </c>
      <c r="D243">
        <v>3</v>
      </c>
      <c r="G243">
        <v>1</v>
      </c>
      <c r="H243" s="6">
        <v>0</v>
      </c>
      <c r="I243" s="6">
        <v>0</v>
      </c>
      <c r="J243" s="6">
        <v>0</v>
      </c>
      <c r="K243" s="6">
        <v>1</v>
      </c>
      <c r="L243" s="6">
        <v>0</v>
      </c>
      <c r="M243" s="6">
        <v>1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/>
    </row>
    <row r="244" spans="1:22">
      <c r="A244" s="7">
        <v>38258</v>
      </c>
      <c r="B244" s="6">
        <v>222</v>
      </c>
      <c r="C244" s="6" t="s">
        <v>63</v>
      </c>
      <c r="D244">
        <v>1</v>
      </c>
      <c r="G244">
        <v>5</v>
      </c>
      <c r="H244" s="6">
        <v>0</v>
      </c>
      <c r="I244" s="6">
        <v>1</v>
      </c>
      <c r="J244" s="6">
        <v>0</v>
      </c>
      <c r="K244" s="6">
        <v>10</v>
      </c>
      <c r="L244" s="6">
        <v>0</v>
      </c>
      <c r="M244" s="6">
        <v>4</v>
      </c>
      <c r="N244" s="6">
        <v>0</v>
      </c>
      <c r="O244" s="6">
        <v>0</v>
      </c>
      <c r="P244" s="6">
        <v>1</v>
      </c>
      <c r="Q244" s="6">
        <v>0</v>
      </c>
      <c r="R244" s="6">
        <v>5</v>
      </c>
      <c r="S244" s="6">
        <v>0</v>
      </c>
      <c r="T244" s="6">
        <v>0</v>
      </c>
      <c r="U244" s="6">
        <v>0</v>
      </c>
      <c r="V244" s="6"/>
    </row>
    <row r="245" spans="1:22">
      <c r="A245" s="7">
        <v>38258</v>
      </c>
      <c r="B245" s="6">
        <v>222</v>
      </c>
      <c r="C245" s="6" t="s">
        <v>63</v>
      </c>
      <c r="D245">
        <v>2</v>
      </c>
      <c r="G245">
        <v>27</v>
      </c>
      <c r="H245" s="6">
        <v>0</v>
      </c>
      <c r="I245" s="6">
        <v>0</v>
      </c>
      <c r="J245" s="6">
        <v>0</v>
      </c>
      <c r="K245" s="6">
        <v>29</v>
      </c>
      <c r="L245" s="6">
        <v>0</v>
      </c>
      <c r="M245" s="6">
        <v>21</v>
      </c>
      <c r="N245" s="6">
        <v>1</v>
      </c>
      <c r="O245" s="6">
        <v>0</v>
      </c>
      <c r="P245" s="6">
        <v>3</v>
      </c>
      <c r="Q245" s="6">
        <v>6</v>
      </c>
      <c r="R245" s="6">
        <v>0</v>
      </c>
      <c r="S245" s="6">
        <v>0</v>
      </c>
      <c r="T245" s="6">
        <v>0</v>
      </c>
      <c r="U245" s="6">
        <v>0</v>
      </c>
      <c r="V245" s="6"/>
    </row>
    <row r="246" spans="1:22">
      <c r="A246" s="7">
        <v>38258</v>
      </c>
      <c r="B246" s="6">
        <v>222</v>
      </c>
      <c r="C246" s="6" t="s">
        <v>63</v>
      </c>
      <c r="D246">
        <v>3</v>
      </c>
      <c r="G246">
        <v>24</v>
      </c>
      <c r="H246" s="6">
        <v>4</v>
      </c>
      <c r="I246" s="6">
        <v>0</v>
      </c>
      <c r="J246" s="6">
        <v>0</v>
      </c>
      <c r="K246" s="6">
        <v>12</v>
      </c>
      <c r="L246" s="6">
        <v>0</v>
      </c>
      <c r="M246" s="6">
        <v>9</v>
      </c>
      <c r="N246" s="6">
        <v>2</v>
      </c>
      <c r="O246" s="6">
        <v>0</v>
      </c>
      <c r="P246" s="6">
        <v>2</v>
      </c>
      <c r="Q246" s="6">
        <v>3</v>
      </c>
      <c r="R246" s="6">
        <v>0</v>
      </c>
      <c r="S246" s="6">
        <v>0</v>
      </c>
      <c r="T246" s="6">
        <v>0</v>
      </c>
      <c r="U246" s="6">
        <v>0</v>
      </c>
      <c r="V246" s="6"/>
    </row>
    <row r="247" spans="1:22">
      <c r="A247" s="7">
        <v>38258</v>
      </c>
      <c r="B247" s="6">
        <v>3802</v>
      </c>
      <c r="C247" s="6" t="s">
        <v>63</v>
      </c>
      <c r="D247">
        <v>1</v>
      </c>
      <c r="G247">
        <v>19</v>
      </c>
      <c r="H247" s="6">
        <v>0</v>
      </c>
      <c r="I247" s="6">
        <v>1</v>
      </c>
      <c r="J247" s="6">
        <v>0</v>
      </c>
      <c r="K247" s="6">
        <v>7</v>
      </c>
      <c r="L247" s="6">
        <v>0</v>
      </c>
      <c r="M247" s="6">
        <v>8</v>
      </c>
      <c r="N247" s="6">
        <v>3</v>
      </c>
      <c r="O247" s="6">
        <v>0</v>
      </c>
      <c r="P247" s="6">
        <v>1</v>
      </c>
      <c r="Q247" s="6">
        <v>0</v>
      </c>
      <c r="R247" s="6">
        <v>9</v>
      </c>
      <c r="S247" s="6">
        <v>0</v>
      </c>
      <c r="T247" s="6">
        <v>0</v>
      </c>
      <c r="U247" s="6">
        <v>0</v>
      </c>
      <c r="V247" s="6"/>
    </row>
    <row r="248" spans="1:22">
      <c r="A248" s="7">
        <v>38258</v>
      </c>
      <c r="B248" s="6">
        <v>3852</v>
      </c>
      <c r="C248" s="6" t="s">
        <v>64</v>
      </c>
      <c r="D248">
        <v>1</v>
      </c>
      <c r="G248">
        <v>11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/>
    </row>
    <row r="249" spans="1:22">
      <c r="A249" s="7">
        <v>38258</v>
      </c>
      <c r="B249" s="6">
        <v>3852</v>
      </c>
      <c r="C249" s="6" t="s">
        <v>64</v>
      </c>
      <c r="D249">
        <v>2</v>
      </c>
      <c r="G249">
        <v>51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1</v>
      </c>
      <c r="T249" s="6">
        <v>0</v>
      </c>
      <c r="U249" s="6">
        <v>0</v>
      </c>
      <c r="V249" s="6"/>
    </row>
    <row r="250" spans="1:22">
      <c r="A250" s="7">
        <v>38258</v>
      </c>
      <c r="B250" s="6">
        <v>3852</v>
      </c>
      <c r="C250" s="6" t="s">
        <v>64</v>
      </c>
      <c r="D250">
        <v>3</v>
      </c>
      <c r="G250">
        <v>34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1</v>
      </c>
      <c r="T250" s="6">
        <v>0</v>
      </c>
      <c r="U250" s="6">
        <v>0</v>
      </c>
      <c r="V250" s="6"/>
    </row>
    <row r="251" spans="1:22">
      <c r="A251" s="7">
        <v>38258</v>
      </c>
      <c r="B251">
        <v>3802</v>
      </c>
      <c r="C251" t="s">
        <v>64</v>
      </c>
      <c r="D251">
        <v>1</v>
      </c>
      <c r="E251">
        <v>0</v>
      </c>
      <c r="F251">
        <v>0</v>
      </c>
      <c r="G251">
        <v>104</v>
      </c>
      <c r="H251">
        <v>61</v>
      </c>
      <c r="I251" s="6">
        <v>0</v>
      </c>
      <c r="J251" s="6">
        <v>0</v>
      </c>
      <c r="K251" s="6">
        <v>3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>
        <v>0</v>
      </c>
    </row>
    <row r="252" spans="1:22">
      <c r="A252" s="7">
        <v>38258</v>
      </c>
      <c r="B252">
        <v>3802</v>
      </c>
      <c r="C252" t="s">
        <v>64</v>
      </c>
      <c r="D252">
        <v>3</v>
      </c>
      <c r="E252">
        <v>0</v>
      </c>
      <c r="F252">
        <v>0</v>
      </c>
      <c r="G252">
        <v>33</v>
      </c>
      <c r="H252">
        <v>4</v>
      </c>
      <c r="I252" s="6">
        <v>0</v>
      </c>
      <c r="J252" s="6">
        <v>0</v>
      </c>
      <c r="K252" s="6">
        <v>2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2</v>
      </c>
      <c r="R252" s="6">
        <v>0</v>
      </c>
      <c r="S252" s="6">
        <v>0</v>
      </c>
      <c r="T252" s="6">
        <v>0</v>
      </c>
      <c r="U252">
        <v>0</v>
      </c>
    </row>
    <row r="253" spans="1:22">
      <c r="A253" s="7">
        <v>38258</v>
      </c>
      <c r="B253">
        <v>3802</v>
      </c>
      <c r="C253" t="s">
        <v>63</v>
      </c>
      <c r="D253">
        <v>2</v>
      </c>
      <c r="E253">
        <v>0</v>
      </c>
      <c r="F253">
        <v>0</v>
      </c>
      <c r="G253">
        <v>30</v>
      </c>
      <c r="H253">
        <v>4</v>
      </c>
      <c r="I253" s="6">
        <v>0</v>
      </c>
      <c r="J253" s="6">
        <v>0</v>
      </c>
      <c r="K253" s="6">
        <v>3</v>
      </c>
      <c r="L253" s="6">
        <v>0</v>
      </c>
      <c r="M253" s="6">
        <v>1</v>
      </c>
      <c r="N253" s="6">
        <v>0</v>
      </c>
      <c r="O253" s="6">
        <v>0</v>
      </c>
      <c r="P253" s="6">
        <v>0</v>
      </c>
      <c r="Q253" s="6">
        <v>1</v>
      </c>
      <c r="R253" s="6">
        <v>0</v>
      </c>
      <c r="S253" s="6">
        <v>0</v>
      </c>
      <c r="T253" s="6">
        <v>0</v>
      </c>
      <c r="U253">
        <v>0</v>
      </c>
    </row>
    <row r="254" spans="1:22">
      <c r="A254" s="7">
        <v>38258</v>
      </c>
      <c r="B254">
        <v>3802</v>
      </c>
      <c r="C254" t="s">
        <v>63</v>
      </c>
      <c r="D254">
        <v>3</v>
      </c>
      <c r="E254">
        <v>0</v>
      </c>
      <c r="F254">
        <v>0</v>
      </c>
      <c r="G254">
        <v>20</v>
      </c>
      <c r="H254">
        <v>3</v>
      </c>
      <c r="I254" s="6">
        <v>0</v>
      </c>
      <c r="J254" s="6">
        <v>0</v>
      </c>
      <c r="K254" s="6">
        <v>3</v>
      </c>
      <c r="L254" s="6">
        <v>0</v>
      </c>
      <c r="M254" s="6">
        <v>5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>
        <v>0</v>
      </c>
    </row>
    <row r="255" spans="1:22">
      <c r="A255" s="7">
        <v>38259</v>
      </c>
      <c r="B255">
        <v>23</v>
      </c>
      <c r="C255" t="s">
        <v>64</v>
      </c>
      <c r="E255">
        <v>0</v>
      </c>
      <c r="F255">
        <v>0</v>
      </c>
      <c r="G255">
        <v>193</v>
      </c>
      <c r="H255" s="6">
        <v>3</v>
      </c>
      <c r="I255" s="6">
        <v>0</v>
      </c>
      <c r="J255" s="6">
        <v>0</v>
      </c>
      <c r="K255" s="6">
        <v>36</v>
      </c>
      <c r="L255" s="6">
        <v>1</v>
      </c>
      <c r="M255" s="6">
        <v>4</v>
      </c>
      <c r="N255" s="6">
        <v>1</v>
      </c>
      <c r="O255" s="6">
        <v>0</v>
      </c>
      <c r="P255" s="6">
        <v>8</v>
      </c>
      <c r="Q255" s="6">
        <v>0</v>
      </c>
      <c r="R255" s="6">
        <v>0</v>
      </c>
      <c r="S255" s="6">
        <v>1</v>
      </c>
      <c r="T255">
        <v>7</v>
      </c>
      <c r="U255">
        <v>0</v>
      </c>
    </row>
    <row r="256" spans="1:22">
      <c r="A256" s="7">
        <v>38259</v>
      </c>
      <c r="B256" s="6">
        <v>222</v>
      </c>
      <c r="C256" s="6" t="s">
        <v>64</v>
      </c>
      <c r="D256">
        <v>1</v>
      </c>
      <c r="E256">
        <v>0</v>
      </c>
      <c r="F256">
        <v>0</v>
      </c>
      <c r="G256">
        <v>7</v>
      </c>
      <c r="H256" s="6">
        <v>1</v>
      </c>
      <c r="I256" s="6">
        <v>1</v>
      </c>
      <c r="J256" s="6">
        <v>0</v>
      </c>
      <c r="K256" s="6">
        <v>1</v>
      </c>
      <c r="L256" s="6">
        <v>0</v>
      </c>
      <c r="M256" s="6">
        <v>3</v>
      </c>
      <c r="N256" s="6">
        <v>0</v>
      </c>
      <c r="O256" s="6">
        <v>0</v>
      </c>
      <c r="P256" s="6">
        <v>0</v>
      </c>
      <c r="Q256" s="6">
        <v>5</v>
      </c>
      <c r="R256" s="6">
        <v>0</v>
      </c>
      <c r="S256" s="6">
        <v>0</v>
      </c>
      <c r="T256">
        <v>1</v>
      </c>
      <c r="U256">
        <v>0</v>
      </c>
      <c r="V256" t="s">
        <v>83</v>
      </c>
    </row>
    <row r="257" spans="1:24">
      <c r="A257" s="7">
        <v>38259</v>
      </c>
      <c r="B257" s="6">
        <v>222</v>
      </c>
      <c r="C257" s="6" t="s">
        <v>64</v>
      </c>
      <c r="D257">
        <v>2</v>
      </c>
      <c r="E257">
        <v>0</v>
      </c>
      <c r="F257">
        <v>0</v>
      </c>
      <c r="G257">
        <v>5</v>
      </c>
      <c r="H257" s="6">
        <v>1</v>
      </c>
      <c r="I257" s="6">
        <v>0</v>
      </c>
      <c r="J257" s="6">
        <v>0</v>
      </c>
      <c r="K257" s="6">
        <v>1</v>
      </c>
      <c r="L257" s="6">
        <v>0</v>
      </c>
      <c r="M257" s="6">
        <v>0</v>
      </c>
      <c r="N257" s="6">
        <v>0</v>
      </c>
      <c r="O257" s="6">
        <v>0</v>
      </c>
      <c r="P257" s="6">
        <v>1</v>
      </c>
      <c r="Q257" s="6">
        <v>0</v>
      </c>
      <c r="R257" s="6">
        <v>0</v>
      </c>
      <c r="S257" s="6">
        <v>0</v>
      </c>
      <c r="T257" s="6">
        <v>0</v>
      </c>
      <c r="U257">
        <v>0</v>
      </c>
      <c r="V257" s="6"/>
    </row>
    <row r="258" spans="1:24">
      <c r="A258" s="7">
        <v>38259</v>
      </c>
      <c r="B258" s="6">
        <v>222</v>
      </c>
      <c r="C258" s="6" t="s">
        <v>64</v>
      </c>
      <c r="D258">
        <v>3</v>
      </c>
      <c r="E258">
        <v>0</v>
      </c>
      <c r="F258">
        <v>0</v>
      </c>
      <c r="G258">
        <v>3</v>
      </c>
      <c r="H258" s="6">
        <v>0</v>
      </c>
      <c r="I258" s="6">
        <v>0</v>
      </c>
      <c r="J258" s="6">
        <v>0</v>
      </c>
      <c r="K258" s="6">
        <v>2</v>
      </c>
      <c r="L258" s="6">
        <v>0</v>
      </c>
      <c r="M258" s="6">
        <v>3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0</v>
      </c>
      <c r="T258" s="6">
        <v>0</v>
      </c>
      <c r="U258">
        <v>0</v>
      </c>
      <c r="V258" s="6"/>
    </row>
    <row r="259" spans="1:24">
      <c r="A259" s="7">
        <v>38259</v>
      </c>
      <c r="B259" s="6">
        <v>222</v>
      </c>
      <c r="C259" s="6" t="s">
        <v>63</v>
      </c>
      <c r="D259">
        <v>1</v>
      </c>
      <c r="E259">
        <v>0</v>
      </c>
      <c r="F259">
        <v>0</v>
      </c>
      <c r="G259">
        <v>12</v>
      </c>
      <c r="H259" s="6">
        <v>0</v>
      </c>
      <c r="I259" s="6">
        <v>0</v>
      </c>
      <c r="J259" s="6">
        <v>0</v>
      </c>
      <c r="K259" s="6">
        <v>16</v>
      </c>
      <c r="L259" s="6">
        <v>0</v>
      </c>
      <c r="M259" s="6">
        <v>26</v>
      </c>
      <c r="N259" s="6">
        <v>1</v>
      </c>
      <c r="O259" s="6">
        <v>0</v>
      </c>
      <c r="P259" s="6">
        <v>0</v>
      </c>
      <c r="Q259" s="6">
        <v>1</v>
      </c>
      <c r="R259" s="6">
        <v>0</v>
      </c>
      <c r="S259" s="6">
        <v>0</v>
      </c>
      <c r="T259" s="6">
        <v>0</v>
      </c>
      <c r="U259">
        <v>0</v>
      </c>
      <c r="V259" s="6"/>
    </row>
    <row r="260" spans="1:24">
      <c r="A260" s="7">
        <v>38259</v>
      </c>
      <c r="B260" s="6">
        <v>222</v>
      </c>
      <c r="C260" s="6" t="s">
        <v>63</v>
      </c>
      <c r="D260">
        <v>2</v>
      </c>
      <c r="E260">
        <v>0</v>
      </c>
      <c r="F260">
        <v>0</v>
      </c>
      <c r="G260">
        <v>9</v>
      </c>
      <c r="H260" s="6">
        <v>0</v>
      </c>
      <c r="I260" s="6">
        <v>0</v>
      </c>
      <c r="J260" s="6">
        <v>0</v>
      </c>
      <c r="K260" s="6">
        <v>38</v>
      </c>
      <c r="L260" s="6">
        <v>0</v>
      </c>
      <c r="M260" s="6">
        <v>13</v>
      </c>
      <c r="N260" s="6">
        <v>20</v>
      </c>
      <c r="O260" s="6">
        <v>0</v>
      </c>
      <c r="P260" s="6">
        <v>2</v>
      </c>
      <c r="Q260" s="6">
        <v>11</v>
      </c>
      <c r="R260" s="6">
        <v>0</v>
      </c>
      <c r="S260" s="6">
        <v>0</v>
      </c>
      <c r="T260" s="6">
        <v>0</v>
      </c>
      <c r="U260">
        <v>0</v>
      </c>
      <c r="V260" s="6"/>
    </row>
    <row r="261" spans="1:24">
      <c r="A261" s="7">
        <v>38259</v>
      </c>
      <c r="B261">
        <v>222</v>
      </c>
      <c r="C261" t="s">
        <v>63</v>
      </c>
      <c r="D261">
        <v>3</v>
      </c>
      <c r="E261">
        <v>0</v>
      </c>
      <c r="F261">
        <v>0</v>
      </c>
      <c r="G261">
        <v>15</v>
      </c>
      <c r="H261" s="6">
        <v>0</v>
      </c>
      <c r="I261" s="6">
        <v>0</v>
      </c>
      <c r="J261" s="6">
        <v>0</v>
      </c>
      <c r="K261" s="6">
        <v>16</v>
      </c>
      <c r="L261" s="6">
        <v>3</v>
      </c>
      <c r="M261" s="6">
        <v>3</v>
      </c>
      <c r="N261" s="6">
        <v>3</v>
      </c>
      <c r="O261" s="6">
        <v>0</v>
      </c>
      <c r="P261" s="6">
        <v>3</v>
      </c>
      <c r="Q261" s="6">
        <v>1</v>
      </c>
      <c r="R261" s="6">
        <v>0</v>
      </c>
      <c r="S261" s="6">
        <v>0</v>
      </c>
      <c r="T261" s="6">
        <v>0</v>
      </c>
      <c r="U261">
        <v>0</v>
      </c>
    </row>
    <row r="262" spans="1:24">
      <c r="A262" s="7">
        <v>38259</v>
      </c>
      <c r="B262" s="6">
        <v>3802</v>
      </c>
      <c r="C262" s="6" t="s">
        <v>64</v>
      </c>
      <c r="D262">
        <v>1</v>
      </c>
      <c r="E262">
        <v>0</v>
      </c>
      <c r="F262">
        <v>0</v>
      </c>
      <c r="G262">
        <v>97</v>
      </c>
      <c r="H262" s="6">
        <v>1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>
        <v>0</v>
      </c>
      <c r="V262" s="6"/>
    </row>
    <row r="263" spans="1:24">
      <c r="A263" s="7">
        <v>38259</v>
      </c>
      <c r="B263" s="6">
        <v>3802</v>
      </c>
      <c r="C263" s="6" t="s">
        <v>64</v>
      </c>
      <c r="D263">
        <v>2</v>
      </c>
      <c r="E263">
        <v>0</v>
      </c>
      <c r="F263">
        <v>0</v>
      </c>
      <c r="G263">
        <v>50</v>
      </c>
      <c r="H263" s="6">
        <v>5</v>
      </c>
      <c r="I263" s="6">
        <v>0</v>
      </c>
      <c r="J263" s="6">
        <v>0</v>
      </c>
      <c r="K263" s="6">
        <v>6</v>
      </c>
      <c r="L263" s="6">
        <v>0</v>
      </c>
      <c r="M263" s="6">
        <v>18</v>
      </c>
      <c r="N263" s="6">
        <v>0</v>
      </c>
      <c r="O263" s="6">
        <v>0</v>
      </c>
      <c r="P263" s="6">
        <v>6</v>
      </c>
      <c r="Q263" s="6">
        <v>0</v>
      </c>
      <c r="R263" s="6">
        <v>0</v>
      </c>
      <c r="S263" s="6">
        <v>0</v>
      </c>
      <c r="T263" s="6">
        <v>10</v>
      </c>
      <c r="U263">
        <v>0</v>
      </c>
      <c r="V263" s="6"/>
      <c r="X263" s="6"/>
    </row>
    <row r="264" spans="1:24">
      <c r="A264" s="7">
        <v>38259</v>
      </c>
      <c r="B264" s="6">
        <v>3802</v>
      </c>
      <c r="C264" s="6" t="s">
        <v>64</v>
      </c>
      <c r="D264">
        <v>3</v>
      </c>
      <c r="E264">
        <v>0</v>
      </c>
      <c r="F264">
        <v>0</v>
      </c>
      <c r="G264">
        <v>15</v>
      </c>
      <c r="H264" s="6">
        <v>2</v>
      </c>
      <c r="I264" s="6">
        <v>0</v>
      </c>
      <c r="J264" s="6">
        <v>0</v>
      </c>
      <c r="K264" s="6">
        <v>0</v>
      </c>
      <c r="L264" s="6">
        <v>0</v>
      </c>
      <c r="M264" s="6">
        <v>1</v>
      </c>
      <c r="N264" s="6">
        <v>0</v>
      </c>
      <c r="O264" s="6">
        <v>0</v>
      </c>
      <c r="P264" s="6">
        <v>1</v>
      </c>
      <c r="Q264" s="6">
        <v>0</v>
      </c>
      <c r="R264" s="6">
        <v>0</v>
      </c>
      <c r="S264" s="6">
        <v>0</v>
      </c>
      <c r="T264" s="6">
        <v>0</v>
      </c>
      <c r="U264">
        <v>0</v>
      </c>
      <c r="V264" s="6"/>
      <c r="X264" s="6"/>
    </row>
    <row r="265" spans="1:24">
      <c r="A265" s="7">
        <v>38259</v>
      </c>
      <c r="B265" s="6">
        <v>3802</v>
      </c>
      <c r="C265" s="6" t="s">
        <v>63</v>
      </c>
      <c r="D265">
        <v>1</v>
      </c>
      <c r="E265">
        <v>0</v>
      </c>
      <c r="F265">
        <v>0</v>
      </c>
      <c r="G265">
        <v>2</v>
      </c>
      <c r="H265" s="6">
        <v>0</v>
      </c>
      <c r="I265" s="6">
        <v>0</v>
      </c>
      <c r="J265" s="6">
        <v>0</v>
      </c>
      <c r="K265" s="6">
        <v>10</v>
      </c>
      <c r="L265" s="6">
        <v>0</v>
      </c>
      <c r="M265" s="6">
        <v>11</v>
      </c>
      <c r="N265" s="6">
        <v>3</v>
      </c>
      <c r="O265" s="6">
        <v>0</v>
      </c>
      <c r="P265" s="6">
        <v>0</v>
      </c>
      <c r="Q265" s="6">
        <v>0</v>
      </c>
      <c r="R265" s="6">
        <v>5</v>
      </c>
      <c r="S265" s="6">
        <v>0</v>
      </c>
      <c r="T265" s="6">
        <v>1</v>
      </c>
      <c r="U265">
        <v>0</v>
      </c>
      <c r="V265" s="6"/>
      <c r="X265" s="6"/>
    </row>
    <row r="266" spans="1:24">
      <c r="A266" s="7">
        <v>38259</v>
      </c>
      <c r="B266" s="6">
        <v>3802</v>
      </c>
      <c r="C266" s="6" t="s">
        <v>63</v>
      </c>
      <c r="D266">
        <v>2</v>
      </c>
      <c r="E266">
        <v>0</v>
      </c>
      <c r="F266">
        <v>0</v>
      </c>
      <c r="G266">
        <v>12</v>
      </c>
      <c r="H266" s="6">
        <v>0</v>
      </c>
      <c r="I266" s="6">
        <v>0</v>
      </c>
      <c r="J266" s="6">
        <v>0</v>
      </c>
      <c r="K266" s="6">
        <v>6</v>
      </c>
      <c r="L266" s="6">
        <v>0</v>
      </c>
      <c r="M266" s="6">
        <v>7</v>
      </c>
      <c r="N266" s="6">
        <v>2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>
        <v>0</v>
      </c>
      <c r="V266" s="6"/>
      <c r="X266" s="6"/>
    </row>
    <row r="267" spans="1:24">
      <c r="A267" s="7">
        <v>38259</v>
      </c>
      <c r="B267" s="6">
        <v>3802</v>
      </c>
      <c r="C267" s="6" t="s">
        <v>63</v>
      </c>
      <c r="D267">
        <v>3</v>
      </c>
      <c r="E267">
        <v>0</v>
      </c>
      <c r="F267">
        <v>0</v>
      </c>
      <c r="G267">
        <v>11</v>
      </c>
      <c r="H267" s="6">
        <v>0</v>
      </c>
      <c r="I267" s="6">
        <v>0</v>
      </c>
      <c r="J267" s="6">
        <v>0</v>
      </c>
      <c r="K267" s="6">
        <v>14</v>
      </c>
      <c r="L267" s="6">
        <v>4</v>
      </c>
      <c r="M267" s="6">
        <v>9</v>
      </c>
      <c r="N267" s="6">
        <v>2</v>
      </c>
      <c r="O267" s="6">
        <v>0</v>
      </c>
      <c r="P267" s="6">
        <v>5</v>
      </c>
      <c r="Q267" s="6">
        <v>0</v>
      </c>
      <c r="R267" s="6">
        <v>2</v>
      </c>
      <c r="S267" s="6">
        <v>0</v>
      </c>
      <c r="T267" s="6">
        <v>0</v>
      </c>
      <c r="U267">
        <v>0</v>
      </c>
      <c r="X267" s="6"/>
    </row>
    <row r="268" spans="1:24">
      <c r="A268" s="7">
        <v>38259</v>
      </c>
      <c r="B268">
        <v>3852</v>
      </c>
      <c r="C268" t="s">
        <v>64</v>
      </c>
      <c r="E268">
        <v>0</v>
      </c>
      <c r="F268">
        <v>0</v>
      </c>
      <c r="G268">
        <v>83</v>
      </c>
      <c r="H268" s="6">
        <v>0</v>
      </c>
      <c r="I268" s="6">
        <v>0</v>
      </c>
      <c r="J268" s="6">
        <v>0</v>
      </c>
      <c r="K268" s="6">
        <v>19</v>
      </c>
      <c r="L268" s="6">
        <v>2</v>
      </c>
      <c r="M268" s="6">
        <v>1</v>
      </c>
      <c r="N268" s="6">
        <v>0</v>
      </c>
      <c r="O268" s="6">
        <v>0</v>
      </c>
      <c r="P268" s="6">
        <v>8</v>
      </c>
      <c r="Q268" s="6">
        <v>8</v>
      </c>
      <c r="R268" s="6">
        <v>1</v>
      </c>
      <c r="S268" s="6">
        <v>0</v>
      </c>
      <c r="T268" s="6">
        <v>0</v>
      </c>
      <c r="U268">
        <v>0</v>
      </c>
      <c r="V268" s="6" t="s">
        <v>83</v>
      </c>
    </row>
    <row r="269" spans="1:24">
      <c r="A269" s="7">
        <v>38260</v>
      </c>
      <c r="B269">
        <v>23</v>
      </c>
      <c r="C269" t="s">
        <v>64</v>
      </c>
      <c r="E269">
        <v>0</v>
      </c>
      <c r="F269">
        <v>0</v>
      </c>
      <c r="G269">
        <v>138</v>
      </c>
      <c r="H269" s="6">
        <v>0</v>
      </c>
      <c r="I269" s="6">
        <v>0</v>
      </c>
      <c r="J269" s="6">
        <v>0</v>
      </c>
      <c r="K269" s="6">
        <v>7</v>
      </c>
      <c r="L269" s="6">
        <v>1</v>
      </c>
      <c r="M269" s="6">
        <v>1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1</v>
      </c>
      <c r="T269" s="6">
        <v>0</v>
      </c>
      <c r="U269">
        <v>0</v>
      </c>
    </row>
    <row r="270" spans="1:24">
      <c r="A270" s="7">
        <v>38260</v>
      </c>
      <c r="B270">
        <v>222</v>
      </c>
      <c r="C270" t="s">
        <v>64</v>
      </c>
      <c r="D270">
        <v>1</v>
      </c>
      <c r="E270">
        <v>0</v>
      </c>
      <c r="F270">
        <v>0</v>
      </c>
      <c r="G270">
        <v>12</v>
      </c>
      <c r="H270" s="6">
        <v>1</v>
      </c>
      <c r="I270" s="6">
        <v>0</v>
      </c>
      <c r="J270" s="6">
        <v>0</v>
      </c>
      <c r="K270" s="6">
        <v>5</v>
      </c>
      <c r="L270" s="6">
        <v>0</v>
      </c>
      <c r="M270" s="6">
        <v>4</v>
      </c>
      <c r="N270" s="6">
        <v>1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>
        <v>1</v>
      </c>
    </row>
    <row r="271" spans="1:24">
      <c r="A271" s="7">
        <v>38260</v>
      </c>
      <c r="B271">
        <v>222</v>
      </c>
      <c r="C271" t="s">
        <v>64</v>
      </c>
      <c r="D271">
        <v>2</v>
      </c>
      <c r="E271">
        <v>0</v>
      </c>
      <c r="F271">
        <v>0</v>
      </c>
      <c r="G271">
        <v>5</v>
      </c>
      <c r="H271" s="6">
        <v>0</v>
      </c>
      <c r="I271" s="6">
        <v>0</v>
      </c>
      <c r="J271" s="6">
        <v>0</v>
      </c>
      <c r="K271" s="6">
        <v>4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</v>
      </c>
      <c r="R271" s="6">
        <v>0</v>
      </c>
      <c r="S271" s="6">
        <v>0</v>
      </c>
      <c r="T271" s="6">
        <v>0</v>
      </c>
      <c r="U271">
        <v>0</v>
      </c>
    </row>
    <row r="272" spans="1:24">
      <c r="A272" s="7">
        <v>38260</v>
      </c>
      <c r="B272">
        <v>222</v>
      </c>
      <c r="C272" t="s">
        <v>64</v>
      </c>
      <c r="D272">
        <v>3</v>
      </c>
      <c r="E272">
        <v>0</v>
      </c>
      <c r="F272">
        <v>0</v>
      </c>
      <c r="G272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0</v>
      </c>
      <c r="S272" s="6">
        <v>0</v>
      </c>
      <c r="T272" s="6">
        <v>0</v>
      </c>
      <c r="U272">
        <v>0</v>
      </c>
    </row>
    <row r="273" spans="1:24">
      <c r="A273" s="7">
        <v>38260</v>
      </c>
      <c r="B273">
        <v>222</v>
      </c>
      <c r="C273" t="s">
        <v>63</v>
      </c>
      <c r="D273">
        <v>1</v>
      </c>
      <c r="E273">
        <v>0</v>
      </c>
      <c r="F273">
        <v>0</v>
      </c>
      <c r="G273">
        <v>27</v>
      </c>
      <c r="H273" s="6">
        <v>0</v>
      </c>
      <c r="I273" s="6">
        <v>0</v>
      </c>
      <c r="J273" s="6">
        <v>0</v>
      </c>
      <c r="K273" s="6">
        <v>28</v>
      </c>
      <c r="L273" s="6">
        <v>1</v>
      </c>
      <c r="M273" s="6">
        <v>12</v>
      </c>
      <c r="N273" s="6">
        <v>1</v>
      </c>
      <c r="O273" s="6">
        <v>0</v>
      </c>
      <c r="P273" s="6">
        <v>0</v>
      </c>
      <c r="Q273" s="6">
        <v>0</v>
      </c>
      <c r="R273" s="6">
        <v>2</v>
      </c>
      <c r="S273" s="6">
        <v>0</v>
      </c>
      <c r="T273" s="6">
        <v>0</v>
      </c>
      <c r="U273">
        <v>0</v>
      </c>
    </row>
    <row r="274" spans="1:24">
      <c r="A274" s="7">
        <v>38260</v>
      </c>
      <c r="B274">
        <v>222</v>
      </c>
      <c r="C274" t="s">
        <v>63</v>
      </c>
      <c r="D274">
        <v>2</v>
      </c>
      <c r="E274">
        <v>0</v>
      </c>
      <c r="F274">
        <v>0</v>
      </c>
      <c r="G274">
        <v>25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25</v>
      </c>
      <c r="N274" s="6">
        <v>2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>
        <v>0</v>
      </c>
    </row>
    <row r="275" spans="1:24">
      <c r="A275" s="7">
        <v>38260</v>
      </c>
      <c r="B275">
        <v>222</v>
      </c>
      <c r="C275" t="s">
        <v>63</v>
      </c>
      <c r="D275">
        <v>3</v>
      </c>
      <c r="E275">
        <v>0</v>
      </c>
      <c r="F275">
        <v>0</v>
      </c>
      <c r="G275">
        <v>16</v>
      </c>
      <c r="H275" s="6">
        <v>1</v>
      </c>
      <c r="I275" s="6">
        <v>0</v>
      </c>
      <c r="J275" s="6">
        <v>0</v>
      </c>
      <c r="K275" s="6">
        <v>44</v>
      </c>
      <c r="L275" s="6">
        <v>2</v>
      </c>
      <c r="M275" s="6">
        <v>8</v>
      </c>
      <c r="N275" s="6">
        <v>0</v>
      </c>
      <c r="O275" s="6">
        <v>0</v>
      </c>
      <c r="P275" s="6">
        <v>2</v>
      </c>
      <c r="Q275" s="6">
        <v>1</v>
      </c>
      <c r="R275" s="6">
        <v>0</v>
      </c>
      <c r="S275" s="6">
        <v>0</v>
      </c>
      <c r="T275" s="6">
        <v>0</v>
      </c>
      <c r="U275">
        <v>0</v>
      </c>
    </row>
    <row r="276" spans="1:24">
      <c r="A276" s="7">
        <v>38260</v>
      </c>
      <c r="B276">
        <v>3802</v>
      </c>
      <c r="C276" t="s">
        <v>64</v>
      </c>
      <c r="D276">
        <v>1</v>
      </c>
      <c r="E276">
        <v>0</v>
      </c>
      <c r="F276">
        <v>0</v>
      </c>
      <c r="G276">
        <v>63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1</v>
      </c>
      <c r="Q276" s="6">
        <v>0</v>
      </c>
      <c r="R276" s="6">
        <v>0</v>
      </c>
      <c r="S276" s="6">
        <v>0</v>
      </c>
      <c r="T276" s="6">
        <v>0</v>
      </c>
      <c r="U276">
        <v>0</v>
      </c>
    </row>
    <row r="277" spans="1:24">
      <c r="A277" s="7">
        <v>38260</v>
      </c>
      <c r="B277">
        <v>3802</v>
      </c>
      <c r="C277" t="s">
        <v>64</v>
      </c>
      <c r="D277">
        <v>2</v>
      </c>
      <c r="E277">
        <v>0</v>
      </c>
      <c r="F277">
        <v>0</v>
      </c>
      <c r="G277">
        <v>37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1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>
        <v>1</v>
      </c>
      <c r="U277">
        <v>0</v>
      </c>
    </row>
    <row r="278" spans="1:24">
      <c r="A278" s="7">
        <v>38260</v>
      </c>
      <c r="B278">
        <v>3802</v>
      </c>
      <c r="C278" t="s">
        <v>64</v>
      </c>
      <c r="D278">
        <v>3</v>
      </c>
      <c r="E278">
        <v>0</v>
      </c>
      <c r="F278">
        <v>0</v>
      </c>
      <c r="G278">
        <v>22</v>
      </c>
      <c r="H278" s="6">
        <v>1</v>
      </c>
      <c r="I278" s="6">
        <v>0</v>
      </c>
      <c r="J278" s="6">
        <v>0</v>
      </c>
      <c r="K278" s="6">
        <v>3</v>
      </c>
      <c r="L278" s="6">
        <v>0</v>
      </c>
      <c r="M278" s="6">
        <v>1</v>
      </c>
      <c r="N278" s="6">
        <v>0</v>
      </c>
      <c r="O278" s="6">
        <v>0</v>
      </c>
      <c r="P278" s="6">
        <v>0</v>
      </c>
      <c r="Q278" s="6">
        <v>1</v>
      </c>
      <c r="R278" s="6">
        <v>0</v>
      </c>
      <c r="S278" s="6">
        <v>0</v>
      </c>
      <c r="T278" s="6">
        <v>0</v>
      </c>
      <c r="U278">
        <v>0</v>
      </c>
    </row>
    <row r="279" spans="1:24">
      <c r="A279" s="7">
        <v>38260</v>
      </c>
      <c r="B279">
        <v>3802</v>
      </c>
      <c r="C279" t="s">
        <v>63</v>
      </c>
      <c r="D279">
        <v>1</v>
      </c>
      <c r="E279">
        <v>0</v>
      </c>
      <c r="F279">
        <v>0</v>
      </c>
      <c r="G279">
        <v>11</v>
      </c>
      <c r="H279" s="6">
        <v>0</v>
      </c>
      <c r="I279" s="6">
        <v>0</v>
      </c>
      <c r="J279" s="6">
        <v>0</v>
      </c>
      <c r="K279" s="6">
        <v>10</v>
      </c>
      <c r="L279" s="6">
        <v>0</v>
      </c>
      <c r="M279" s="6">
        <v>8</v>
      </c>
      <c r="N279" s="6">
        <v>1</v>
      </c>
      <c r="O279" s="6">
        <v>0</v>
      </c>
      <c r="P279" s="6">
        <v>0</v>
      </c>
      <c r="Q279" s="6">
        <v>0</v>
      </c>
      <c r="R279" s="6">
        <v>1</v>
      </c>
      <c r="S279" s="6">
        <v>0</v>
      </c>
      <c r="T279" s="6">
        <v>0</v>
      </c>
      <c r="U279">
        <v>0</v>
      </c>
    </row>
    <row r="280" spans="1:24">
      <c r="A280" s="7">
        <v>38260</v>
      </c>
      <c r="B280">
        <v>3802</v>
      </c>
      <c r="C280" t="s">
        <v>63</v>
      </c>
      <c r="D280">
        <v>2</v>
      </c>
      <c r="E280">
        <v>0</v>
      </c>
      <c r="F280">
        <v>0</v>
      </c>
      <c r="G280">
        <v>19</v>
      </c>
      <c r="H280" s="6">
        <v>0</v>
      </c>
      <c r="I280" s="6">
        <v>0</v>
      </c>
      <c r="J280" s="6">
        <v>0</v>
      </c>
      <c r="K280" s="6">
        <v>6</v>
      </c>
      <c r="L280" s="6">
        <v>0</v>
      </c>
      <c r="M280" s="6">
        <v>41</v>
      </c>
      <c r="N280" s="6">
        <v>3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>
        <v>0</v>
      </c>
    </row>
    <row r="281" spans="1:24">
      <c r="A281" s="7">
        <v>38260</v>
      </c>
      <c r="B281">
        <v>3802</v>
      </c>
      <c r="C281" t="s">
        <v>63</v>
      </c>
      <c r="D281">
        <v>3</v>
      </c>
      <c r="E281">
        <v>0</v>
      </c>
      <c r="F281">
        <v>0</v>
      </c>
      <c r="G281">
        <v>8</v>
      </c>
      <c r="H281" s="6">
        <v>0</v>
      </c>
      <c r="I281" s="6">
        <v>0</v>
      </c>
      <c r="J281" s="6">
        <v>0</v>
      </c>
      <c r="K281" s="6">
        <v>30</v>
      </c>
      <c r="L281" s="6">
        <v>0</v>
      </c>
      <c r="M281" s="6">
        <v>6</v>
      </c>
      <c r="N281" s="6">
        <v>9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>
        <v>0</v>
      </c>
    </row>
    <row r="282" spans="1:24">
      <c r="A282" s="7">
        <v>38260</v>
      </c>
      <c r="B282">
        <v>3852</v>
      </c>
      <c r="C282" t="s">
        <v>64</v>
      </c>
      <c r="E282">
        <v>0</v>
      </c>
      <c r="F282">
        <v>0</v>
      </c>
      <c r="G282">
        <v>107</v>
      </c>
      <c r="H282" s="6">
        <v>2</v>
      </c>
      <c r="I282" s="6">
        <v>0</v>
      </c>
      <c r="J282" s="6">
        <v>0</v>
      </c>
      <c r="K282" s="6">
        <v>1</v>
      </c>
      <c r="L282" s="6">
        <v>1</v>
      </c>
      <c r="M282" s="6">
        <v>1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>
        <v>0</v>
      </c>
    </row>
    <row r="283" spans="1:24">
      <c r="A283" s="7">
        <v>38261</v>
      </c>
      <c r="B283">
        <v>23</v>
      </c>
      <c r="C283" t="s">
        <v>64</v>
      </c>
      <c r="E283">
        <v>0</v>
      </c>
      <c r="F283">
        <v>0</v>
      </c>
      <c r="G283">
        <v>205</v>
      </c>
      <c r="H283" s="6">
        <v>3</v>
      </c>
      <c r="I283" s="6">
        <v>0</v>
      </c>
      <c r="J283" s="6">
        <v>0</v>
      </c>
      <c r="K283" s="6">
        <v>7</v>
      </c>
      <c r="L283" s="6">
        <v>0</v>
      </c>
      <c r="M283" s="6">
        <v>1</v>
      </c>
      <c r="N283" s="6">
        <v>0</v>
      </c>
      <c r="O283" s="6">
        <v>0</v>
      </c>
      <c r="P283" s="6">
        <v>1</v>
      </c>
      <c r="Q283" s="6">
        <v>0</v>
      </c>
      <c r="R283" s="6">
        <v>0</v>
      </c>
      <c r="S283" s="6">
        <v>0</v>
      </c>
      <c r="T283" s="6">
        <v>0</v>
      </c>
      <c r="U283">
        <v>0</v>
      </c>
    </row>
    <row r="284" spans="1:24">
      <c r="A284" s="7">
        <v>38261</v>
      </c>
      <c r="B284">
        <v>222</v>
      </c>
      <c r="C284" t="s">
        <v>64</v>
      </c>
      <c r="D284">
        <v>1</v>
      </c>
      <c r="E284">
        <v>0</v>
      </c>
      <c r="F284">
        <v>0</v>
      </c>
      <c r="G284">
        <v>24</v>
      </c>
      <c r="H284" s="6">
        <v>0</v>
      </c>
      <c r="I284" s="6">
        <v>0</v>
      </c>
      <c r="J284" s="6">
        <v>0</v>
      </c>
      <c r="K284" s="6">
        <v>12</v>
      </c>
      <c r="L284" s="6">
        <v>0</v>
      </c>
      <c r="M284" s="6">
        <v>23</v>
      </c>
      <c r="N284" s="6">
        <v>4</v>
      </c>
      <c r="O284" s="6">
        <v>0</v>
      </c>
      <c r="P284" s="6">
        <v>6</v>
      </c>
      <c r="Q284" s="6">
        <v>2</v>
      </c>
      <c r="R284" s="6">
        <v>0</v>
      </c>
      <c r="S284" s="6">
        <v>0</v>
      </c>
      <c r="T284" s="6">
        <v>0</v>
      </c>
      <c r="U284">
        <v>0</v>
      </c>
    </row>
    <row r="285" spans="1:24">
      <c r="A285" s="7">
        <v>38261</v>
      </c>
      <c r="B285">
        <v>222</v>
      </c>
      <c r="C285" t="s">
        <v>64</v>
      </c>
      <c r="D285">
        <v>2</v>
      </c>
      <c r="E285">
        <v>0</v>
      </c>
      <c r="F285">
        <v>0</v>
      </c>
      <c r="G285">
        <v>11</v>
      </c>
      <c r="H285" s="6">
        <v>0</v>
      </c>
      <c r="I285" s="6">
        <v>0</v>
      </c>
      <c r="J285" s="6">
        <v>0</v>
      </c>
      <c r="K285" s="6">
        <v>9</v>
      </c>
      <c r="L285" s="6">
        <v>0</v>
      </c>
      <c r="M285" s="6">
        <v>4</v>
      </c>
      <c r="N285" s="6">
        <v>1</v>
      </c>
      <c r="O285" s="6">
        <v>0</v>
      </c>
      <c r="P285" s="6">
        <v>1</v>
      </c>
      <c r="Q285" s="6">
        <v>0</v>
      </c>
      <c r="R285" s="6">
        <v>1</v>
      </c>
      <c r="S285" s="6">
        <v>0</v>
      </c>
      <c r="T285" s="6">
        <v>0</v>
      </c>
      <c r="U285">
        <v>0</v>
      </c>
    </row>
    <row r="286" spans="1:24">
      <c r="A286" s="7">
        <v>38261</v>
      </c>
      <c r="B286">
        <v>222</v>
      </c>
      <c r="C286" t="s">
        <v>64</v>
      </c>
      <c r="D286">
        <v>3</v>
      </c>
      <c r="E286">
        <v>0</v>
      </c>
      <c r="F286">
        <v>0</v>
      </c>
      <c r="G286">
        <v>2</v>
      </c>
      <c r="H286" s="6">
        <v>0</v>
      </c>
      <c r="I286" s="6">
        <v>0</v>
      </c>
      <c r="J286" s="6">
        <v>0</v>
      </c>
      <c r="K286" s="6">
        <v>6</v>
      </c>
      <c r="L286" s="6">
        <v>0</v>
      </c>
      <c r="M286" s="6">
        <v>1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>
        <v>0</v>
      </c>
    </row>
    <row r="287" spans="1:24">
      <c r="A287" s="7">
        <v>38261</v>
      </c>
      <c r="B287">
        <v>222</v>
      </c>
      <c r="C287" t="s">
        <v>63</v>
      </c>
      <c r="D287">
        <v>1</v>
      </c>
      <c r="E287">
        <v>0</v>
      </c>
      <c r="F287">
        <v>0</v>
      </c>
      <c r="G287">
        <v>15</v>
      </c>
      <c r="H287" s="6">
        <v>0</v>
      </c>
      <c r="I287" s="6">
        <v>0</v>
      </c>
      <c r="J287" s="6">
        <v>0</v>
      </c>
      <c r="K287" s="6">
        <v>38</v>
      </c>
      <c r="L287" s="6">
        <v>2</v>
      </c>
      <c r="M287" s="6">
        <v>20</v>
      </c>
      <c r="N287" s="6">
        <v>3</v>
      </c>
      <c r="O287" s="6">
        <v>0</v>
      </c>
      <c r="P287" s="6">
        <v>5</v>
      </c>
      <c r="Q287" s="6">
        <v>2</v>
      </c>
      <c r="R287" s="6">
        <v>1</v>
      </c>
      <c r="S287" s="6">
        <v>0</v>
      </c>
      <c r="T287" s="6">
        <v>2</v>
      </c>
      <c r="U287">
        <v>0</v>
      </c>
      <c r="X287" s="6"/>
    </row>
    <row r="288" spans="1:24">
      <c r="A288" s="7">
        <v>38261</v>
      </c>
      <c r="B288">
        <v>222</v>
      </c>
      <c r="C288" t="s">
        <v>63</v>
      </c>
      <c r="D288">
        <v>2</v>
      </c>
      <c r="E288">
        <v>0</v>
      </c>
      <c r="F288">
        <v>0</v>
      </c>
      <c r="G288">
        <v>11</v>
      </c>
      <c r="H288" s="6">
        <v>0</v>
      </c>
      <c r="I288" s="6">
        <v>0</v>
      </c>
      <c r="J288" s="6">
        <v>0</v>
      </c>
      <c r="K288" s="6">
        <v>14</v>
      </c>
      <c r="L288" s="6">
        <v>0</v>
      </c>
      <c r="M288" s="6">
        <v>10</v>
      </c>
      <c r="N288" s="6">
        <v>0</v>
      </c>
      <c r="O288" s="6">
        <v>0</v>
      </c>
      <c r="P288" s="6">
        <v>2</v>
      </c>
      <c r="Q288" s="6">
        <v>0</v>
      </c>
      <c r="R288" s="6">
        <v>0</v>
      </c>
      <c r="S288" s="6">
        <v>0</v>
      </c>
      <c r="T288" s="6">
        <v>0</v>
      </c>
      <c r="U288">
        <v>0</v>
      </c>
      <c r="X288" s="6"/>
    </row>
    <row r="289" spans="1:24">
      <c r="A289" s="7">
        <v>38261</v>
      </c>
      <c r="B289">
        <v>222</v>
      </c>
      <c r="C289" t="s">
        <v>63</v>
      </c>
      <c r="D289">
        <v>3</v>
      </c>
      <c r="E289">
        <v>0</v>
      </c>
      <c r="F289">
        <v>0</v>
      </c>
      <c r="G289">
        <v>9</v>
      </c>
      <c r="H289" s="6">
        <v>0</v>
      </c>
      <c r="I289" s="6">
        <v>0</v>
      </c>
      <c r="J289" s="6">
        <v>0</v>
      </c>
      <c r="K289" s="6">
        <v>29</v>
      </c>
      <c r="L289" s="6">
        <v>4</v>
      </c>
      <c r="M289" s="6">
        <v>23</v>
      </c>
      <c r="N289" s="6">
        <v>2</v>
      </c>
      <c r="O289" s="6">
        <v>0</v>
      </c>
      <c r="P289" s="6">
        <v>1</v>
      </c>
      <c r="Q289" s="6">
        <v>0</v>
      </c>
      <c r="R289" s="6">
        <v>0</v>
      </c>
      <c r="S289" s="6">
        <v>0</v>
      </c>
      <c r="T289" s="6">
        <v>0</v>
      </c>
      <c r="U289">
        <v>0</v>
      </c>
      <c r="X289" s="6"/>
    </row>
    <row r="290" spans="1:24">
      <c r="A290" s="7">
        <v>38261</v>
      </c>
      <c r="B290">
        <v>3802</v>
      </c>
      <c r="C290" t="s">
        <v>63</v>
      </c>
      <c r="D290">
        <v>1</v>
      </c>
      <c r="E290">
        <v>0</v>
      </c>
      <c r="F290">
        <v>0</v>
      </c>
      <c r="G290">
        <v>21</v>
      </c>
      <c r="H290" s="6">
        <v>0</v>
      </c>
      <c r="I290" s="6">
        <v>0</v>
      </c>
      <c r="J290" s="6">
        <v>0</v>
      </c>
      <c r="K290" s="6">
        <v>17</v>
      </c>
      <c r="L290" s="6">
        <v>3</v>
      </c>
      <c r="M290" s="6">
        <v>13</v>
      </c>
      <c r="N290" s="6">
        <v>1</v>
      </c>
      <c r="O290" s="6">
        <v>0</v>
      </c>
      <c r="P290" s="6">
        <v>1</v>
      </c>
      <c r="Q290" s="6">
        <v>0</v>
      </c>
      <c r="R290" s="6">
        <v>0</v>
      </c>
      <c r="S290" s="6">
        <v>0</v>
      </c>
      <c r="T290" s="6">
        <v>0</v>
      </c>
      <c r="U290">
        <v>0</v>
      </c>
      <c r="X290" s="6"/>
    </row>
    <row r="291" spans="1:24">
      <c r="A291" s="7">
        <v>38261</v>
      </c>
      <c r="B291">
        <v>3802</v>
      </c>
      <c r="C291" t="s">
        <v>63</v>
      </c>
      <c r="D291">
        <v>2</v>
      </c>
      <c r="E291">
        <v>0</v>
      </c>
      <c r="F291">
        <v>0</v>
      </c>
      <c r="G291">
        <v>11</v>
      </c>
      <c r="H291" s="6">
        <v>0</v>
      </c>
      <c r="I291" s="6">
        <v>0</v>
      </c>
      <c r="J291" s="6">
        <v>0</v>
      </c>
      <c r="K291" s="6">
        <v>3</v>
      </c>
      <c r="L291" s="6">
        <v>0</v>
      </c>
      <c r="M291" s="6">
        <v>4</v>
      </c>
      <c r="N291" s="6">
        <v>0</v>
      </c>
      <c r="O291" s="6">
        <v>0</v>
      </c>
      <c r="P291" s="6">
        <v>0</v>
      </c>
      <c r="Q291" s="6">
        <v>0</v>
      </c>
      <c r="R291" s="6">
        <v>1</v>
      </c>
      <c r="S291" s="6">
        <v>0</v>
      </c>
      <c r="T291" s="6">
        <v>0</v>
      </c>
      <c r="U291">
        <v>0</v>
      </c>
      <c r="X291" s="6"/>
    </row>
    <row r="292" spans="1:24">
      <c r="A292" s="7">
        <v>38261</v>
      </c>
      <c r="B292">
        <v>3802</v>
      </c>
      <c r="C292" t="s">
        <v>63</v>
      </c>
      <c r="D292">
        <v>3</v>
      </c>
      <c r="E292">
        <v>0</v>
      </c>
      <c r="F292">
        <v>0</v>
      </c>
      <c r="G292">
        <v>16</v>
      </c>
      <c r="H292" s="6">
        <v>4</v>
      </c>
      <c r="I292" s="6">
        <v>0</v>
      </c>
      <c r="J292" s="6">
        <v>0</v>
      </c>
      <c r="K292" s="6">
        <v>11</v>
      </c>
      <c r="L292" s="6">
        <v>0</v>
      </c>
      <c r="M292" s="6">
        <v>3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>
        <v>0</v>
      </c>
      <c r="X292" s="6"/>
    </row>
    <row r="293" spans="1:24">
      <c r="A293" s="7">
        <v>38262</v>
      </c>
      <c r="B293">
        <v>23</v>
      </c>
      <c r="C293" t="s">
        <v>64</v>
      </c>
      <c r="E293">
        <v>0</v>
      </c>
      <c r="F293">
        <v>0</v>
      </c>
      <c r="G293">
        <v>223</v>
      </c>
      <c r="H293">
        <v>0</v>
      </c>
      <c r="I293" s="6">
        <v>0</v>
      </c>
      <c r="J293" s="6">
        <v>0</v>
      </c>
      <c r="K293" s="6">
        <v>9</v>
      </c>
      <c r="L293" s="6">
        <v>0</v>
      </c>
      <c r="M293" s="6">
        <v>12</v>
      </c>
      <c r="N293" s="6">
        <v>0</v>
      </c>
      <c r="O293" s="6">
        <v>0</v>
      </c>
      <c r="P293" s="6">
        <v>3</v>
      </c>
      <c r="Q293" s="6">
        <v>0</v>
      </c>
      <c r="R293" s="6">
        <v>0</v>
      </c>
      <c r="S293" s="6">
        <v>0</v>
      </c>
      <c r="T293" s="6">
        <v>0</v>
      </c>
      <c r="U293">
        <v>0</v>
      </c>
      <c r="X293" s="6"/>
    </row>
    <row r="294" spans="1:24">
      <c r="A294" s="7">
        <v>38262</v>
      </c>
      <c r="B294">
        <v>24</v>
      </c>
      <c r="C294" t="s">
        <v>64</v>
      </c>
      <c r="E294">
        <v>0</v>
      </c>
      <c r="F294">
        <v>0</v>
      </c>
      <c r="G294">
        <v>442</v>
      </c>
      <c r="H294">
        <v>0</v>
      </c>
      <c r="I294" s="6">
        <v>0</v>
      </c>
      <c r="J294" s="6">
        <v>0</v>
      </c>
      <c r="K294" s="6">
        <v>70</v>
      </c>
      <c r="L294" s="6">
        <v>0</v>
      </c>
      <c r="M294" s="6">
        <v>16</v>
      </c>
      <c r="N294" s="6">
        <v>0</v>
      </c>
      <c r="O294" s="6">
        <v>0</v>
      </c>
      <c r="P294" s="6">
        <v>6</v>
      </c>
      <c r="Q294" s="6">
        <v>1</v>
      </c>
      <c r="R294" s="6">
        <v>0</v>
      </c>
      <c r="S294" s="6">
        <v>2</v>
      </c>
      <c r="T294" s="6">
        <v>0</v>
      </c>
      <c r="U294">
        <v>0</v>
      </c>
    </row>
    <row r="295" spans="1:24">
      <c r="A295" s="7">
        <v>38262</v>
      </c>
      <c r="B295">
        <v>222</v>
      </c>
      <c r="C295" t="s">
        <v>64</v>
      </c>
      <c r="D295">
        <v>1</v>
      </c>
      <c r="E295">
        <v>0</v>
      </c>
      <c r="F295">
        <v>0</v>
      </c>
      <c r="G295">
        <v>34</v>
      </c>
      <c r="H295">
        <v>0</v>
      </c>
      <c r="I295" s="6">
        <v>0</v>
      </c>
      <c r="J295" s="6">
        <v>0</v>
      </c>
      <c r="K295" s="6">
        <v>14</v>
      </c>
      <c r="L295" s="6">
        <v>0</v>
      </c>
      <c r="M295" s="6">
        <v>26</v>
      </c>
      <c r="N295" s="6">
        <v>1</v>
      </c>
      <c r="O295" s="6">
        <v>0</v>
      </c>
      <c r="P295" s="6">
        <v>3</v>
      </c>
      <c r="Q295" s="6">
        <v>0</v>
      </c>
      <c r="R295" s="6">
        <v>0</v>
      </c>
      <c r="S295" s="6">
        <v>0</v>
      </c>
      <c r="T295" s="6">
        <v>0</v>
      </c>
      <c r="U295">
        <v>0</v>
      </c>
      <c r="V295" t="s">
        <v>83</v>
      </c>
    </row>
    <row r="296" spans="1:24">
      <c r="A296" s="7">
        <v>38262</v>
      </c>
      <c r="B296">
        <v>222</v>
      </c>
      <c r="C296" t="s">
        <v>64</v>
      </c>
      <c r="D296">
        <v>2</v>
      </c>
      <c r="E296">
        <v>0</v>
      </c>
      <c r="F296">
        <v>0</v>
      </c>
      <c r="G296">
        <v>17</v>
      </c>
      <c r="H296">
        <v>0</v>
      </c>
      <c r="I296" s="6">
        <v>0</v>
      </c>
      <c r="J296" s="6">
        <v>0</v>
      </c>
      <c r="K296" s="6">
        <v>19</v>
      </c>
      <c r="L296" s="6">
        <v>0</v>
      </c>
      <c r="M296" s="6">
        <v>3</v>
      </c>
      <c r="N296" s="6">
        <v>0</v>
      </c>
      <c r="O296" s="6">
        <v>0</v>
      </c>
      <c r="P296" s="6">
        <v>0</v>
      </c>
      <c r="Q296" s="6">
        <v>0</v>
      </c>
      <c r="R296" s="6">
        <v>1</v>
      </c>
      <c r="S296" s="6">
        <v>0</v>
      </c>
      <c r="T296" s="6">
        <v>0</v>
      </c>
      <c r="U296">
        <v>0</v>
      </c>
    </row>
    <row r="297" spans="1:24">
      <c r="A297" s="7">
        <v>38262</v>
      </c>
      <c r="B297">
        <v>222</v>
      </c>
      <c r="C297" t="s">
        <v>64</v>
      </c>
      <c r="D297">
        <v>3</v>
      </c>
      <c r="E297">
        <v>0</v>
      </c>
      <c r="F297">
        <v>0</v>
      </c>
      <c r="G297">
        <v>15</v>
      </c>
      <c r="H297">
        <v>0</v>
      </c>
      <c r="I297" s="6">
        <v>0</v>
      </c>
      <c r="J297" s="6">
        <v>0</v>
      </c>
      <c r="K297" s="6">
        <v>6</v>
      </c>
      <c r="L297" s="6">
        <v>0</v>
      </c>
      <c r="M297" s="6">
        <v>8</v>
      </c>
      <c r="N297" s="6">
        <v>0</v>
      </c>
      <c r="O297" s="6">
        <v>0</v>
      </c>
      <c r="P297" s="6">
        <v>1</v>
      </c>
      <c r="Q297" s="6">
        <v>0</v>
      </c>
      <c r="R297" s="6">
        <v>0</v>
      </c>
      <c r="S297" s="6">
        <v>1</v>
      </c>
      <c r="T297" s="6">
        <v>0</v>
      </c>
      <c r="U297">
        <v>0</v>
      </c>
    </row>
    <row r="298" spans="1:24">
      <c r="A298" s="7">
        <v>38262</v>
      </c>
      <c r="B298">
        <v>222</v>
      </c>
      <c r="C298" t="s">
        <v>63</v>
      </c>
      <c r="D298">
        <v>2</v>
      </c>
      <c r="E298">
        <v>0</v>
      </c>
      <c r="F298">
        <v>0</v>
      </c>
      <c r="G298">
        <v>51</v>
      </c>
      <c r="H298">
        <v>0</v>
      </c>
      <c r="I298" s="6">
        <v>0</v>
      </c>
      <c r="J298" s="6">
        <v>0</v>
      </c>
      <c r="K298" s="6">
        <v>51</v>
      </c>
      <c r="L298" s="6">
        <v>0</v>
      </c>
      <c r="M298" s="6">
        <v>4</v>
      </c>
      <c r="N298" s="6">
        <v>4</v>
      </c>
      <c r="O298" s="6">
        <v>4</v>
      </c>
      <c r="P298" s="6">
        <v>12</v>
      </c>
      <c r="Q298" s="6">
        <v>0</v>
      </c>
      <c r="R298" s="6">
        <v>0</v>
      </c>
      <c r="S298" s="6">
        <v>0</v>
      </c>
      <c r="T298" s="6">
        <v>0</v>
      </c>
      <c r="U298">
        <v>0</v>
      </c>
    </row>
    <row r="299" spans="1:24">
      <c r="A299" s="7">
        <v>38262</v>
      </c>
      <c r="B299">
        <v>222</v>
      </c>
      <c r="C299" t="s">
        <v>63</v>
      </c>
      <c r="D299">
        <v>1</v>
      </c>
      <c r="E299">
        <v>0</v>
      </c>
      <c r="F299">
        <v>0</v>
      </c>
      <c r="G299">
        <v>63</v>
      </c>
      <c r="H299">
        <v>0</v>
      </c>
      <c r="I299" s="6">
        <v>0</v>
      </c>
      <c r="J299" s="6">
        <v>0</v>
      </c>
      <c r="K299" s="6">
        <v>82</v>
      </c>
      <c r="L299" s="6">
        <v>72</v>
      </c>
      <c r="M299" s="6">
        <v>27</v>
      </c>
      <c r="N299" s="6">
        <v>0</v>
      </c>
      <c r="O299" s="6">
        <v>0</v>
      </c>
      <c r="P299" s="6">
        <v>6</v>
      </c>
      <c r="Q299" s="6">
        <v>0</v>
      </c>
      <c r="R299" s="6">
        <v>0</v>
      </c>
      <c r="S299" s="6">
        <v>0</v>
      </c>
      <c r="T299">
        <v>6</v>
      </c>
      <c r="U299">
        <v>0</v>
      </c>
    </row>
    <row r="300" spans="1:24">
      <c r="A300" s="7">
        <v>38262</v>
      </c>
      <c r="B300">
        <v>222</v>
      </c>
      <c r="C300" t="s">
        <v>63</v>
      </c>
      <c r="D300">
        <v>3</v>
      </c>
      <c r="E300">
        <v>0</v>
      </c>
      <c r="F300">
        <v>0</v>
      </c>
      <c r="G300">
        <v>37</v>
      </c>
      <c r="H300">
        <v>2</v>
      </c>
      <c r="I300" s="6">
        <v>0</v>
      </c>
      <c r="J300" s="6">
        <v>0</v>
      </c>
      <c r="K300" s="6">
        <v>28</v>
      </c>
      <c r="L300" s="6">
        <v>0</v>
      </c>
      <c r="M300" s="6">
        <v>39</v>
      </c>
      <c r="N300" s="6">
        <v>3</v>
      </c>
      <c r="O300" s="6">
        <v>0</v>
      </c>
      <c r="P300" s="6">
        <v>2</v>
      </c>
      <c r="Q300" s="6">
        <v>1</v>
      </c>
      <c r="R300" s="6">
        <v>0</v>
      </c>
      <c r="S300" s="6">
        <v>0</v>
      </c>
      <c r="T300" s="6">
        <v>0</v>
      </c>
      <c r="U300">
        <v>0</v>
      </c>
      <c r="X300" s="6"/>
    </row>
    <row r="301" spans="1:24">
      <c r="A301" s="7">
        <v>38262</v>
      </c>
      <c r="B301">
        <v>3802</v>
      </c>
      <c r="C301" t="s">
        <v>64</v>
      </c>
      <c r="D301">
        <v>2</v>
      </c>
      <c r="E301">
        <v>0</v>
      </c>
      <c r="F301">
        <v>0</v>
      </c>
      <c r="G301">
        <v>172</v>
      </c>
      <c r="H301">
        <v>0</v>
      </c>
      <c r="I301" s="6">
        <v>0</v>
      </c>
      <c r="J301" s="6">
        <v>0</v>
      </c>
      <c r="K301" s="6">
        <v>23</v>
      </c>
      <c r="L301" s="6">
        <v>1</v>
      </c>
      <c r="M301" s="6">
        <v>16</v>
      </c>
      <c r="N301" s="6">
        <v>1</v>
      </c>
      <c r="O301" s="6">
        <v>0</v>
      </c>
      <c r="P301" s="6">
        <v>1</v>
      </c>
      <c r="Q301" s="6">
        <v>2</v>
      </c>
      <c r="R301" s="6">
        <v>0</v>
      </c>
      <c r="S301" s="6">
        <v>0</v>
      </c>
      <c r="T301" s="6">
        <v>0</v>
      </c>
      <c r="U301">
        <v>0</v>
      </c>
      <c r="X301" s="6"/>
    </row>
    <row r="302" spans="1:24">
      <c r="A302" s="7">
        <v>38262</v>
      </c>
      <c r="B302">
        <v>3802</v>
      </c>
      <c r="C302" t="s">
        <v>64</v>
      </c>
      <c r="D302">
        <v>3</v>
      </c>
      <c r="E302">
        <v>0</v>
      </c>
      <c r="F302">
        <v>0</v>
      </c>
      <c r="G302">
        <v>110</v>
      </c>
      <c r="H302">
        <v>1</v>
      </c>
      <c r="I302" s="6">
        <v>0</v>
      </c>
      <c r="J302" s="6">
        <v>0</v>
      </c>
      <c r="K302" s="6">
        <v>1</v>
      </c>
      <c r="L302" s="6">
        <v>0</v>
      </c>
      <c r="M302" s="6">
        <v>7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>
        <v>0</v>
      </c>
      <c r="X302" s="6"/>
    </row>
    <row r="303" spans="1:24">
      <c r="A303" s="7">
        <v>38262</v>
      </c>
      <c r="B303">
        <v>3802</v>
      </c>
      <c r="C303" t="s">
        <v>63</v>
      </c>
      <c r="D303">
        <v>2</v>
      </c>
      <c r="E303">
        <v>0</v>
      </c>
      <c r="F303">
        <v>0</v>
      </c>
      <c r="G303">
        <v>57</v>
      </c>
      <c r="H303">
        <v>0</v>
      </c>
      <c r="I303" s="6">
        <v>0</v>
      </c>
      <c r="J303" s="6">
        <v>0</v>
      </c>
      <c r="K303" s="6">
        <v>30</v>
      </c>
      <c r="L303" s="6">
        <v>0</v>
      </c>
      <c r="M303" s="6">
        <v>98</v>
      </c>
      <c r="N303" s="6">
        <v>0</v>
      </c>
      <c r="O303" s="6">
        <v>0</v>
      </c>
      <c r="P303" s="6">
        <v>2</v>
      </c>
      <c r="Q303" s="6">
        <v>0</v>
      </c>
      <c r="R303" s="6">
        <v>0</v>
      </c>
      <c r="S303" s="6">
        <v>0</v>
      </c>
      <c r="T303" s="6">
        <v>0</v>
      </c>
      <c r="U303">
        <v>0</v>
      </c>
      <c r="X303" s="6"/>
    </row>
    <row r="304" spans="1:24">
      <c r="A304" s="7">
        <v>38262</v>
      </c>
      <c r="B304">
        <v>3802</v>
      </c>
      <c r="C304" t="s">
        <v>63</v>
      </c>
      <c r="D304">
        <v>1</v>
      </c>
      <c r="E304">
        <v>0</v>
      </c>
      <c r="F304">
        <v>0</v>
      </c>
      <c r="G304">
        <v>57</v>
      </c>
      <c r="H304">
        <v>3</v>
      </c>
      <c r="I304" s="6">
        <v>0</v>
      </c>
      <c r="J304" s="6">
        <v>0</v>
      </c>
      <c r="K304" s="6">
        <v>28</v>
      </c>
      <c r="L304" s="6">
        <v>0</v>
      </c>
      <c r="M304" s="6">
        <v>25</v>
      </c>
      <c r="N304" s="6">
        <v>4</v>
      </c>
      <c r="O304" s="6">
        <v>0</v>
      </c>
      <c r="P304" s="6">
        <v>4</v>
      </c>
      <c r="Q304" s="6">
        <v>0</v>
      </c>
      <c r="R304" s="6">
        <v>0</v>
      </c>
      <c r="S304" s="6">
        <v>1</v>
      </c>
      <c r="T304" s="6">
        <v>0</v>
      </c>
      <c r="U304">
        <v>0</v>
      </c>
      <c r="X304" s="6"/>
    </row>
    <row r="305" spans="1:24">
      <c r="A305" s="7">
        <v>38262</v>
      </c>
      <c r="B305">
        <v>3802</v>
      </c>
      <c r="C305" t="s">
        <v>63</v>
      </c>
      <c r="D305">
        <v>3</v>
      </c>
      <c r="E305">
        <v>0</v>
      </c>
      <c r="F305">
        <v>0</v>
      </c>
      <c r="G305">
        <v>100</v>
      </c>
      <c r="H305">
        <v>3</v>
      </c>
      <c r="I305" s="6">
        <v>0</v>
      </c>
      <c r="J305" s="6">
        <v>0</v>
      </c>
      <c r="K305" s="6">
        <v>35</v>
      </c>
      <c r="L305" s="6">
        <v>0</v>
      </c>
      <c r="M305" s="6">
        <v>30</v>
      </c>
      <c r="N305" s="6">
        <v>7</v>
      </c>
      <c r="O305" s="6">
        <v>0</v>
      </c>
      <c r="P305" s="6">
        <v>2</v>
      </c>
      <c r="Q305" s="6">
        <v>1</v>
      </c>
      <c r="R305" s="6">
        <v>0</v>
      </c>
      <c r="S305" s="6">
        <v>0</v>
      </c>
      <c r="T305" s="6">
        <v>0</v>
      </c>
      <c r="U305">
        <v>0</v>
      </c>
      <c r="X305" s="6"/>
    </row>
    <row r="306" spans="1:24">
      <c r="A306" s="7">
        <v>38263</v>
      </c>
      <c r="B306">
        <v>23</v>
      </c>
      <c r="C306" t="s">
        <v>64</v>
      </c>
      <c r="E306">
        <v>0</v>
      </c>
      <c r="F306">
        <v>0</v>
      </c>
      <c r="G306">
        <v>247</v>
      </c>
      <c r="H306">
        <v>0</v>
      </c>
      <c r="I306" s="6">
        <v>0</v>
      </c>
      <c r="J306" s="6">
        <v>0</v>
      </c>
      <c r="K306" s="6">
        <v>11</v>
      </c>
      <c r="L306" s="6">
        <v>3</v>
      </c>
      <c r="M306" s="6">
        <v>12</v>
      </c>
      <c r="N306" s="6">
        <v>0</v>
      </c>
      <c r="O306" s="6">
        <v>0</v>
      </c>
      <c r="P306" s="6">
        <v>2</v>
      </c>
      <c r="Q306" s="6">
        <v>0</v>
      </c>
      <c r="R306" s="6">
        <v>0</v>
      </c>
      <c r="S306" s="6">
        <v>0</v>
      </c>
      <c r="T306" s="6">
        <v>0</v>
      </c>
      <c r="U306">
        <v>0</v>
      </c>
      <c r="X306" s="6"/>
    </row>
    <row r="307" spans="1:24">
      <c r="A307" s="7">
        <v>38263</v>
      </c>
      <c r="B307">
        <v>24</v>
      </c>
      <c r="C307" t="s">
        <v>64</v>
      </c>
      <c r="E307">
        <v>0</v>
      </c>
      <c r="F307">
        <v>0</v>
      </c>
      <c r="G307">
        <v>121</v>
      </c>
      <c r="H307">
        <v>3</v>
      </c>
      <c r="I307" s="6">
        <v>0</v>
      </c>
      <c r="J307" s="6">
        <v>0</v>
      </c>
      <c r="K307" s="6">
        <v>38</v>
      </c>
      <c r="L307" s="6">
        <v>0</v>
      </c>
      <c r="M307" s="6">
        <v>13</v>
      </c>
      <c r="N307" s="6">
        <v>0</v>
      </c>
      <c r="O307" s="6">
        <v>0</v>
      </c>
      <c r="P307" s="6">
        <v>7</v>
      </c>
      <c r="Q307" s="6">
        <v>3</v>
      </c>
      <c r="R307" s="6">
        <v>0</v>
      </c>
      <c r="S307" s="6">
        <v>0</v>
      </c>
      <c r="T307">
        <v>23</v>
      </c>
      <c r="U307">
        <v>0</v>
      </c>
    </row>
    <row r="308" spans="1:24">
      <c r="A308" s="7">
        <v>38263</v>
      </c>
      <c r="B308">
        <v>222</v>
      </c>
      <c r="C308" t="s">
        <v>64</v>
      </c>
      <c r="D308">
        <v>3</v>
      </c>
      <c r="E308">
        <v>0</v>
      </c>
      <c r="F308">
        <v>0</v>
      </c>
      <c r="G308">
        <v>4</v>
      </c>
      <c r="H308">
        <v>0</v>
      </c>
      <c r="I308" s="6">
        <v>0</v>
      </c>
      <c r="J308" s="6">
        <v>0</v>
      </c>
      <c r="K308" s="6">
        <v>2</v>
      </c>
      <c r="L308" s="6">
        <v>1</v>
      </c>
      <c r="M308" s="6">
        <v>3</v>
      </c>
      <c r="N308" s="6">
        <v>0</v>
      </c>
      <c r="O308" s="6">
        <v>0</v>
      </c>
      <c r="P308" s="6">
        <v>1</v>
      </c>
      <c r="Q308" s="6">
        <v>0</v>
      </c>
      <c r="R308" s="6">
        <v>0</v>
      </c>
      <c r="S308" s="6">
        <v>0</v>
      </c>
      <c r="T308" s="6">
        <v>0</v>
      </c>
      <c r="U308">
        <v>0</v>
      </c>
    </row>
    <row r="309" spans="1:24">
      <c r="A309" s="7">
        <v>38263</v>
      </c>
      <c r="B309">
        <v>222</v>
      </c>
      <c r="C309" t="s">
        <v>64</v>
      </c>
      <c r="D309">
        <v>1</v>
      </c>
      <c r="E309">
        <v>0</v>
      </c>
      <c r="F309">
        <v>0</v>
      </c>
      <c r="G309">
        <v>9</v>
      </c>
      <c r="H309">
        <v>1</v>
      </c>
      <c r="I309" s="6">
        <v>0</v>
      </c>
      <c r="J309" s="6">
        <v>0</v>
      </c>
      <c r="K309" s="6">
        <v>1</v>
      </c>
      <c r="L309" s="6">
        <v>0</v>
      </c>
      <c r="M309" s="6">
        <v>2</v>
      </c>
      <c r="N309" s="6">
        <v>0</v>
      </c>
      <c r="O309" s="6">
        <v>0</v>
      </c>
      <c r="P309" s="6">
        <v>2</v>
      </c>
      <c r="Q309" s="6">
        <v>2</v>
      </c>
      <c r="R309" s="6">
        <v>0</v>
      </c>
      <c r="S309" s="6">
        <v>0</v>
      </c>
      <c r="T309">
        <v>11</v>
      </c>
      <c r="U309">
        <v>0</v>
      </c>
    </row>
    <row r="310" spans="1:24">
      <c r="A310" s="7">
        <v>38263</v>
      </c>
      <c r="B310">
        <v>222</v>
      </c>
      <c r="C310" t="s">
        <v>64</v>
      </c>
      <c r="D310">
        <v>2</v>
      </c>
      <c r="E310">
        <v>0</v>
      </c>
      <c r="F310">
        <v>0</v>
      </c>
      <c r="G310">
        <v>10</v>
      </c>
      <c r="H310">
        <v>0</v>
      </c>
      <c r="I310" s="6">
        <v>0</v>
      </c>
      <c r="J310" s="6">
        <v>0</v>
      </c>
      <c r="K310" s="6">
        <v>5</v>
      </c>
      <c r="L310" s="6">
        <v>0</v>
      </c>
      <c r="M310" s="6">
        <v>3</v>
      </c>
      <c r="N310" s="6">
        <v>0</v>
      </c>
      <c r="O310" s="6">
        <v>0</v>
      </c>
      <c r="P310" s="6">
        <v>0</v>
      </c>
      <c r="Q310" s="6">
        <v>1</v>
      </c>
      <c r="R310" s="6">
        <v>0</v>
      </c>
      <c r="S310" s="6">
        <v>0</v>
      </c>
      <c r="T310">
        <v>3</v>
      </c>
      <c r="U310">
        <v>0</v>
      </c>
    </row>
    <row r="311" spans="1:24">
      <c r="A311" s="7">
        <v>38263</v>
      </c>
      <c r="B311">
        <v>222</v>
      </c>
      <c r="C311" t="s">
        <v>63</v>
      </c>
      <c r="D311">
        <v>1</v>
      </c>
      <c r="E311">
        <v>0</v>
      </c>
      <c r="F311">
        <v>0</v>
      </c>
      <c r="G311">
        <v>21</v>
      </c>
      <c r="H311">
        <v>0</v>
      </c>
      <c r="I311" s="6">
        <v>0</v>
      </c>
      <c r="J311" s="6">
        <v>0</v>
      </c>
      <c r="K311" s="6">
        <v>62</v>
      </c>
      <c r="L311" s="6">
        <v>0</v>
      </c>
      <c r="M311" s="6">
        <v>26</v>
      </c>
      <c r="N311" s="6">
        <v>0</v>
      </c>
      <c r="O311" s="6">
        <v>0</v>
      </c>
      <c r="P311" s="6">
        <v>9</v>
      </c>
      <c r="Q311" s="6">
        <v>1</v>
      </c>
      <c r="R311" s="6">
        <v>0</v>
      </c>
      <c r="S311" s="6">
        <v>0</v>
      </c>
      <c r="T311">
        <v>6</v>
      </c>
      <c r="U311">
        <v>0</v>
      </c>
    </row>
    <row r="312" spans="1:24">
      <c r="A312" s="7">
        <v>38263</v>
      </c>
      <c r="B312">
        <v>222</v>
      </c>
      <c r="C312" t="s">
        <v>63</v>
      </c>
      <c r="D312">
        <v>2</v>
      </c>
      <c r="E312">
        <v>0</v>
      </c>
      <c r="F312">
        <v>0</v>
      </c>
      <c r="G312">
        <v>8</v>
      </c>
      <c r="H312">
        <v>1</v>
      </c>
      <c r="I312" s="6">
        <v>0</v>
      </c>
      <c r="J312" s="6">
        <v>0</v>
      </c>
      <c r="K312" s="6">
        <v>23</v>
      </c>
      <c r="L312" s="6">
        <v>3</v>
      </c>
      <c r="M312" s="6">
        <v>5</v>
      </c>
      <c r="N312" s="6">
        <v>1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>
        <v>0</v>
      </c>
    </row>
    <row r="313" spans="1:24">
      <c r="A313" s="7">
        <v>38263</v>
      </c>
      <c r="B313">
        <v>222</v>
      </c>
      <c r="C313" t="s">
        <v>63</v>
      </c>
      <c r="D313">
        <v>3</v>
      </c>
      <c r="E313">
        <v>0</v>
      </c>
      <c r="F313">
        <v>0</v>
      </c>
      <c r="G313">
        <v>14</v>
      </c>
      <c r="H313">
        <v>1</v>
      </c>
      <c r="I313" s="6">
        <v>0</v>
      </c>
      <c r="J313" s="6">
        <v>0</v>
      </c>
      <c r="K313" s="6">
        <v>102</v>
      </c>
      <c r="L313" s="6">
        <v>2</v>
      </c>
      <c r="M313" s="6">
        <v>13</v>
      </c>
      <c r="N313" s="6">
        <v>2</v>
      </c>
      <c r="O313" s="6">
        <v>0</v>
      </c>
      <c r="P313" s="6">
        <v>2</v>
      </c>
      <c r="Q313" s="6">
        <v>3</v>
      </c>
      <c r="R313" s="6">
        <v>2</v>
      </c>
      <c r="S313" s="6">
        <v>0</v>
      </c>
      <c r="T313">
        <v>2</v>
      </c>
      <c r="U313">
        <v>0</v>
      </c>
    </row>
    <row r="314" spans="1:24">
      <c r="A314" s="7">
        <v>38263</v>
      </c>
      <c r="B314">
        <v>3802</v>
      </c>
      <c r="C314" t="s">
        <v>64</v>
      </c>
      <c r="D314">
        <v>1</v>
      </c>
      <c r="E314">
        <v>0</v>
      </c>
      <c r="F314">
        <v>0</v>
      </c>
      <c r="G314">
        <v>76</v>
      </c>
      <c r="H314">
        <v>1</v>
      </c>
      <c r="I314" s="6">
        <v>0</v>
      </c>
      <c r="J314" s="6">
        <v>0</v>
      </c>
      <c r="K314" s="6">
        <v>3</v>
      </c>
      <c r="L314" s="6">
        <v>0</v>
      </c>
      <c r="M314" s="6">
        <v>14</v>
      </c>
      <c r="N314" s="6">
        <v>0</v>
      </c>
      <c r="O314" s="6">
        <v>0</v>
      </c>
      <c r="P314" s="6">
        <v>5</v>
      </c>
      <c r="Q314" s="6">
        <v>2</v>
      </c>
      <c r="R314" s="6">
        <v>0</v>
      </c>
      <c r="S314" s="6">
        <v>0</v>
      </c>
      <c r="T314" s="6">
        <v>0</v>
      </c>
      <c r="U314">
        <v>0</v>
      </c>
    </row>
    <row r="315" spans="1:24">
      <c r="A315" s="7">
        <v>38263</v>
      </c>
      <c r="B315">
        <v>3802</v>
      </c>
      <c r="C315" t="s">
        <v>64</v>
      </c>
      <c r="D315">
        <v>3</v>
      </c>
      <c r="E315">
        <v>0</v>
      </c>
      <c r="F315">
        <v>0</v>
      </c>
      <c r="G315">
        <v>116</v>
      </c>
      <c r="H315">
        <v>0</v>
      </c>
      <c r="I315" s="6">
        <v>0</v>
      </c>
      <c r="J315" s="6">
        <v>0</v>
      </c>
      <c r="K315" s="6">
        <v>19</v>
      </c>
      <c r="L315" s="6">
        <v>0</v>
      </c>
      <c r="M315" s="6">
        <v>6</v>
      </c>
      <c r="N315" s="6">
        <v>1</v>
      </c>
      <c r="O315" s="6">
        <v>0</v>
      </c>
      <c r="P315" s="6">
        <v>6</v>
      </c>
      <c r="Q315" s="6">
        <v>0</v>
      </c>
      <c r="R315" s="6">
        <v>0</v>
      </c>
      <c r="S315" s="6">
        <v>0</v>
      </c>
      <c r="T315" s="6">
        <v>0</v>
      </c>
      <c r="U315">
        <v>0</v>
      </c>
    </row>
    <row r="316" spans="1:24">
      <c r="A316" s="7">
        <v>38263</v>
      </c>
      <c r="B316">
        <v>3802</v>
      </c>
      <c r="C316" t="s">
        <v>63</v>
      </c>
      <c r="D316">
        <v>1</v>
      </c>
      <c r="E316">
        <v>0</v>
      </c>
      <c r="F316">
        <v>0</v>
      </c>
      <c r="G316">
        <v>94</v>
      </c>
      <c r="H316">
        <v>0</v>
      </c>
      <c r="I316" s="6">
        <v>0</v>
      </c>
      <c r="J316" s="6">
        <v>0</v>
      </c>
      <c r="K316" s="6">
        <v>69</v>
      </c>
      <c r="L316" s="6">
        <v>0</v>
      </c>
      <c r="M316" s="6">
        <v>6</v>
      </c>
      <c r="N316" s="6">
        <v>1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>
        <v>0</v>
      </c>
    </row>
    <row r="317" spans="1:24">
      <c r="A317" s="7">
        <v>38263</v>
      </c>
      <c r="B317">
        <v>3802</v>
      </c>
      <c r="C317" t="s">
        <v>63</v>
      </c>
      <c r="D317">
        <v>2</v>
      </c>
      <c r="E317">
        <v>0</v>
      </c>
      <c r="F317">
        <v>0</v>
      </c>
      <c r="G317">
        <v>17</v>
      </c>
      <c r="H317">
        <v>0</v>
      </c>
      <c r="I317" s="6">
        <v>0</v>
      </c>
      <c r="J317" s="6">
        <v>0</v>
      </c>
      <c r="K317" s="6">
        <v>20</v>
      </c>
      <c r="L317" s="6">
        <v>1</v>
      </c>
      <c r="M317" s="6">
        <v>38</v>
      </c>
      <c r="N317" s="6">
        <v>0</v>
      </c>
      <c r="O317" s="6">
        <v>0</v>
      </c>
      <c r="P317" s="6">
        <v>2</v>
      </c>
      <c r="Q317" s="6">
        <v>0</v>
      </c>
      <c r="R317" s="6">
        <v>0</v>
      </c>
      <c r="S317" s="6">
        <v>0</v>
      </c>
      <c r="T317" s="6">
        <v>0</v>
      </c>
      <c r="U317">
        <v>0</v>
      </c>
    </row>
    <row r="318" spans="1:24">
      <c r="A318" s="7">
        <v>38263</v>
      </c>
      <c r="B318">
        <v>3802</v>
      </c>
      <c r="C318" t="s">
        <v>63</v>
      </c>
      <c r="D318">
        <v>3</v>
      </c>
      <c r="E318">
        <v>0</v>
      </c>
      <c r="F318">
        <v>0</v>
      </c>
      <c r="G318">
        <v>28</v>
      </c>
      <c r="H318">
        <v>9</v>
      </c>
      <c r="I318" s="6">
        <v>0</v>
      </c>
      <c r="J318" s="6">
        <v>0</v>
      </c>
      <c r="K318" s="6">
        <v>21</v>
      </c>
      <c r="L318" s="6">
        <v>0</v>
      </c>
      <c r="M318" s="6">
        <v>22</v>
      </c>
      <c r="N318" s="6">
        <v>4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>
        <v>0</v>
      </c>
    </row>
    <row r="319" spans="1:24">
      <c r="A319" s="7">
        <v>38263</v>
      </c>
      <c r="B319">
        <v>3803</v>
      </c>
      <c r="C319" t="s">
        <v>64</v>
      </c>
      <c r="D319">
        <v>2</v>
      </c>
      <c r="E319">
        <v>0</v>
      </c>
      <c r="F319">
        <v>0</v>
      </c>
      <c r="G319">
        <v>19</v>
      </c>
      <c r="H319">
        <v>2</v>
      </c>
      <c r="I319" s="6">
        <v>0</v>
      </c>
      <c r="J319" s="6">
        <v>0</v>
      </c>
      <c r="K319" s="6">
        <v>6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>
        <v>0</v>
      </c>
    </row>
    <row r="320" spans="1:24">
      <c r="A320" s="7">
        <v>38263</v>
      </c>
      <c r="B320">
        <v>3852</v>
      </c>
      <c r="C320" t="s">
        <v>64</v>
      </c>
      <c r="E320">
        <v>0</v>
      </c>
      <c r="F320">
        <v>0</v>
      </c>
      <c r="G320">
        <v>101</v>
      </c>
      <c r="H320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2</v>
      </c>
      <c r="Q320" s="6">
        <v>1</v>
      </c>
      <c r="R320" s="6">
        <v>0</v>
      </c>
      <c r="S320" s="6">
        <v>0</v>
      </c>
      <c r="T320" s="6">
        <v>0</v>
      </c>
      <c r="U320">
        <v>0</v>
      </c>
    </row>
    <row r="321" spans="1:24">
      <c r="A321" s="7">
        <v>38264</v>
      </c>
      <c r="B321">
        <v>23</v>
      </c>
      <c r="C321" t="s">
        <v>64</v>
      </c>
      <c r="E321">
        <v>0</v>
      </c>
      <c r="F321">
        <v>0</v>
      </c>
      <c r="G321">
        <v>411</v>
      </c>
      <c r="H321">
        <v>2</v>
      </c>
      <c r="I321" s="6">
        <v>0</v>
      </c>
      <c r="J321" s="6">
        <v>0</v>
      </c>
      <c r="K321" s="6">
        <v>1</v>
      </c>
      <c r="L321" s="6">
        <v>0</v>
      </c>
      <c r="M321" s="6">
        <v>57</v>
      </c>
      <c r="N321" s="6">
        <v>1</v>
      </c>
      <c r="O321" s="6">
        <v>0</v>
      </c>
      <c r="P321" s="6">
        <v>3</v>
      </c>
      <c r="Q321" s="6">
        <v>0</v>
      </c>
      <c r="R321" s="6">
        <v>0</v>
      </c>
      <c r="S321" s="6">
        <v>0</v>
      </c>
      <c r="T321" s="6">
        <v>0</v>
      </c>
      <c r="U321">
        <v>0</v>
      </c>
    </row>
    <row r="322" spans="1:24">
      <c r="A322" s="7">
        <v>38264</v>
      </c>
      <c r="B322">
        <v>24</v>
      </c>
      <c r="C322" t="s">
        <v>64</v>
      </c>
      <c r="E322">
        <v>0</v>
      </c>
      <c r="F322">
        <v>0</v>
      </c>
      <c r="G322">
        <v>246</v>
      </c>
      <c r="H322" s="6">
        <v>3</v>
      </c>
      <c r="I322" s="6">
        <v>0</v>
      </c>
      <c r="J322" s="6">
        <v>0</v>
      </c>
      <c r="K322" s="6">
        <v>31</v>
      </c>
      <c r="L322" s="6">
        <v>0</v>
      </c>
      <c r="M322" s="6">
        <v>54</v>
      </c>
      <c r="N322" s="6">
        <v>2</v>
      </c>
      <c r="O322" s="6">
        <v>0</v>
      </c>
      <c r="P322" s="6">
        <v>13</v>
      </c>
      <c r="Q322" s="6">
        <v>3</v>
      </c>
      <c r="R322" s="6">
        <v>0</v>
      </c>
      <c r="S322" s="6">
        <v>0</v>
      </c>
      <c r="T322">
        <v>4</v>
      </c>
      <c r="U322">
        <v>0</v>
      </c>
    </row>
    <row r="323" spans="1:24">
      <c r="A323" s="7">
        <v>38264</v>
      </c>
      <c r="B323">
        <v>222</v>
      </c>
      <c r="C323" t="s">
        <v>64</v>
      </c>
      <c r="D323">
        <v>1</v>
      </c>
      <c r="E323">
        <v>0</v>
      </c>
      <c r="F323">
        <v>0</v>
      </c>
      <c r="G323">
        <v>26</v>
      </c>
      <c r="H323" s="6">
        <v>1</v>
      </c>
      <c r="I323" s="6">
        <v>0</v>
      </c>
      <c r="J323" s="6">
        <v>0</v>
      </c>
      <c r="K323" s="6">
        <v>25</v>
      </c>
      <c r="L323" s="6">
        <v>0</v>
      </c>
      <c r="M323" s="6">
        <v>51</v>
      </c>
      <c r="N323" s="6">
        <v>1</v>
      </c>
      <c r="O323" s="6">
        <v>0</v>
      </c>
      <c r="P323" s="6">
        <v>14</v>
      </c>
      <c r="Q323" s="6">
        <v>6</v>
      </c>
      <c r="R323" s="6">
        <v>0</v>
      </c>
      <c r="S323" s="6">
        <v>0</v>
      </c>
      <c r="T323" s="6">
        <v>62</v>
      </c>
      <c r="U323">
        <v>0</v>
      </c>
      <c r="X323" s="6"/>
    </row>
    <row r="324" spans="1:24">
      <c r="A324" s="7">
        <v>38264</v>
      </c>
      <c r="B324">
        <v>222</v>
      </c>
      <c r="C324" t="s">
        <v>64</v>
      </c>
      <c r="D324">
        <v>2</v>
      </c>
      <c r="E324">
        <v>0</v>
      </c>
      <c r="F324">
        <v>0</v>
      </c>
      <c r="G324">
        <v>3</v>
      </c>
      <c r="H324" s="6">
        <v>0</v>
      </c>
      <c r="I324" s="6">
        <v>0</v>
      </c>
      <c r="J324" s="6">
        <v>0</v>
      </c>
      <c r="K324" s="6">
        <v>14</v>
      </c>
      <c r="L324" s="6">
        <v>0</v>
      </c>
      <c r="M324" s="6">
        <v>12</v>
      </c>
      <c r="N324" s="6">
        <v>1</v>
      </c>
      <c r="O324" s="6">
        <v>0</v>
      </c>
      <c r="P324" s="6">
        <v>0</v>
      </c>
      <c r="Q324" s="6">
        <v>0</v>
      </c>
      <c r="R324" s="6">
        <v>2</v>
      </c>
      <c r="S324" s="6">
        <v>0</v>
      </c>
      <c r="T324" s="6">
        <v>0</v>
      </c>
      <c r="U324">
        <v>2</v>
      </c>
      <c r="X324" s="6"/>
    </row>
    <row r="325" spans="1:24">
      <c r="A325" s="7">
        <v>38264</v>
      </c>
      <c r="B325">
        <v>222</v>
      </c>
      <c r="C325" t="s">
        <v>64</v>
      </c>
      <c r="D325">
        <v>3</v>
      </c>
      <c r="E325">
        <v>0</v>
      </c>
      <c r="F325">
        <v>0</v>
      </c>
      <c r="G325">
        <v>9</v>
      </c>
      <c r="H325" s="6">
        <v>0</v>
      </c>
      <c r="I325" s="6">
        <v>0</v>
      </c>
      <c r="J325" s="6">
        <v>0</v>
      </c>
      <c r="K325" s="6">
        <v>6</v>
      </c>
      <c r="L325" s="6">
        <v>0</v>
      </c>
      <c r="M325" s="6">
        <v>13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0</v>
      </c>
      <c r="U325">
        <v>0</v>
      </c>
      <c r="X325" s="6"/>
    </row>
    <row r="326" spans="1:24">
      <c r="A326" s="7">
        <v>38264</v>
      </c>
      <c r="B326">
        <v>222</v>
      </c>
      <c r="C326" t="s">
        <v>63</v>
      </c>
      <c r="D326">
        <v>1</v>
      </c>
      <c r="E326">
        <v>0</v>
      </c>
      <c r="F326">
        <v>0</v>
      </c>
      <c r="G326">
        <v>35</v>
      </c>
      <c r="H326" s="6">
        <v>0</v>
      </c>
      <c r="I326" s="6">
        <v>0</v>
      </c>
      <c r="J326" s="6">
        <v>0</v>
      </c>
      <c r="K326" s="6">
        <v>50</v>
      </c>
      <c r="L326" s="6">
        <v>0</v>
      </c>
      <c r="M326" s="6">
        <v>73</v>
      </c>
      <c r="N326" s="6">
        <v>2</v>
      </c>
      <c r="O326" s="6">
        <v>0</v>
      </c>
      <c r="P326" s="6">
        <v>12</v>
      </c>
      <c r="Q326" s="6">
        <v>0</v>
      </c>
      <c r="R326" s="6">
        <v>33</v>
      </c>
      <c r="S326" s="6">
        <v>0</v>
      </c>
      <c r="T326" s="6">
        <v>0</v>
      </c>
      <c r="U326">
        <v>0</v>
      </c>
      <c r="X326" s="6"/>
    </row>
    <row r="327" spans="1:24">
      <c r="A327" s="7">
        <v>38264</v>
      </c>
      <c r="B327">
        <v>222</v>
      </c>
      <c r="C327" t="s">
        <v>63</v>
      </c>
      <c r="D327">
        <v>2</v>
      </c>
      <c r="E327">
        <v>0</v>
      </c>
      <c r="F327">
        <v>0</v>
      </c>
      <c r="G327">
        <v>36</v>
      </c>
      <c r="H327" s="6">
        <v>0</v>
      </c>
      <c r="I327" s="6">
        <v>0</v>
      </c>
      <c r="J327" s="6">
        <v>0</v>
      </c>
      <c r="K327" s="6">
        <v>41</v>
      </c>
      <c r="L327" s="6">
        <v>4</v>
      </c>
      <c r="M327" s="6">
        <v>37</v>
      </c>
      <c r="N327" s="6">
        <v>5</v>
      </c>
      <c r="O327" s="6">
        <v>0</v>
      </c>
      <c r="P327" s="6">
        <v>6</v>
      </c>
      <c r="Q327" s="6">
        <v>0</v>
      </c>
      <c r="R327" s="6">
        <v>1</v>
      </c>
      <c r="S327" s="6">
        <v>0</v>
      </c>
      <c r="T327" s="6">
        <v>0</v>
      </c>
      <c r="U327">
        <v>0</v>
      </c>
      <c r="X327" s="6"/>
    </row>
    <row r="328" spans="1:24">
      <c r="A328" s="7">
        <v>38264</v>
      </c>
      <c r="B328">
        <v>222</v>
      </c>
      <c r="C328" t="s">
        <v>63</v>
      </c>
      <c r="D328">
        <v>3</v>
      </c>
      <c r="E328">
        <v>0</v>
      </c>
      <c r="F328">
        <v>0</v>
      </c>
      <c r="G328">
        <v>41</v>
      </c>
      <c r="H328" s="6">
        <v>0</v>
      </c>
      <c r="I328" s="6">
        <v>0</v>
      </c>
      <c r="J328" s="6">
        <v>0</v>
      </c>
      <c r="K328" s="6">
        <v>43</v>
      </c>
      <c r="L328" s="6">
        <v>0</v>
      </c>
      <c r="M328" s="6">
        <v>55</v>
      </c>
      <c r="N328" s="6">
        <v>6</v>
      </c>
      <c r="O328" s="6">
        <v>0</v>
      </c>
      <c r="P328" s="6">
        <v>2</v>
      </c>
      <c r="Q328" s="6">
        <v>0</v>
      </c>
      <c r="R328" s="6">
        <v>0</v>
      </c>
      <c r="S328" s="6">
        <v>0</v>
      </c>
      <c r="T328" s="6">
        <v>0</v>
      </c>
      <c r="U328">
        <v>0</v>
      </c>
      <c r="X328" s="6"/>
    </row>
    <row r="329" spans="1:24">
      <c r="A329" s="7">
        <v>38264</v>
      </c>
      <c r="B329">
        <v>3802</v>
      </c>
      <c r="C329" t="s">
        <v>64</v>
      </c>
      <c r="D329">
        <v>1</v>
      </c>
      <c r="E329">
        <v>0</v>
      </c>
      <c r="F329">
        <v>0</v>
      </c>
      <c r="G329">
        <v>62</v>
      </c>
      <c r="H329" s="6">
        <v>1</v>
      </c>
      <c r="I329" s="6">
        <v>0</v>
      </c>
      <c r="J329" s="6">
        <v>0</v>
      </c>
      <c r="K329" s="6">
        <v>0</v>
      </c>
      <c r="L329" s="6">
        <v>1</v>
      </c>
      <c r="M329" s="6">
        <v>3</v>
      </c>
      <c r="N329" s="6">
        <v>1</v>
      </c>
      <c r="O329" s="6">
        <v>0</v>
      </c>
      <c r="P329" s="6">
        <v>2</v>
      </c>
      <c r="Q329" s="6">
        <v>0</v>
      </c>
      <c r="R329" s="6">
        <v>0</v>
      </c>
      <c r="S329" s="6">
        <v>0</v>
      </c>
      <c r="T329">
        <v>2</v>
      </c>
      <c r="U329">
        <v>0</v>
      </c>
    </row>
    <row r="330" spans="1:24">
      <c r="A330" s="7">
        <v>38264</v>
      </c>
      <c r="B330">
        <v>3802</v>
      </c>
      <c r="C330" t="s">
        <v>64</v>
      </c>
      <c r="D330">
        <v>2</v>
      </c>
      <c r="E330">
        <v>0</v>
      </c>
      <c r="F330">
        <v>0</v>
      </c>
      <c r="G330">
        <v>43</v>
      </c>
      <c r="H330" s="6">
        <v>0</v>
      </c>
      <c r="I330" s="6">
        <v>0</v>
      </c>
      <c r="J330" s="6">
        <v>0</v>
      </c>
      <c r="K330" s="6">
        <v>2</v>
      </c>
      <c r="L330" s="6">
        <v>0</v>
      </c>
      <c r="M330" s="6">
        <v>4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>
        <v>1</v>
      </c>
      <c r="U330">
        <v>0</v>
      </c>
    </row>
    <row r="331" spans="1:24">
      <c r="A331" s="7">
        <v>38264</v>
      </c>
      <c r="B331">
        <v>3802</v>
      </c>
      <c r="C331" t="s">
        <v>64</v>
      </c>
      <c r="D331">
        <v>3</v>
      </c>
      <c r="E331">
        <v>0</v>
      </c>
      <c r="F331">
        <v>0</v>
      </c>
      <c r="G331">
        <v>44</v>
      </c>
      <c r="H331" s="6">
        <v>3</v>
      </c>
      <c r="I331" s="6">
        <v>0</v>
      </c>
      <c r="J331" s="6">
        <v>0</v>
      </c>
      <c r="K331" s="6">
        <v>4</v>
      </c>
      <c r="L331" s="6">
        <v>0</v>
      </c>
      <c r="M331" s="6">
        <v>4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>
        <v>0</v>
      </c>
    </row>
    <row r="332" spans="1:24">
      <c r="A332" s="7">
        <v>38264</v>
      </c>
      <c r="B332">
        <v>3802</v>
      </c>
      <c r="C332" t="s">
        <v>63</v>
      </c>
      <c r="D332">
        <v>1</v>
      </c>
      <c r="E332">
        <v>0</v>
      </c>
      <c r="F332">
        <v>0</v>
      </c>
      <c r="G332">
        <v>10</v>
      </c>
      <c r="H332" s="6">
        <v>0</v>
      </c>
      <c r="I332" s="6">
        <v>0</v>
      </c>
      <c r="J332" s="6">
        <v>0</v>
      </c>
      <c r="K332" s="6">
        <v>10</v>
      </c>
      <c r="L332" s="6">
        <v>1</v>
      </c>
      <c r="M332" s="6">
        <v>58</v>
      </c>
      <c r="N332" s="6">
        <v>2</v>
      </c>
      <c r="O332" s="6">
        <v>0</v>
      </c>
      <c r="P332" s="6">
        <v>14</v>
      </c>
      <c r="Q332" s="6">
        <v>0</v>
      </c>
      <c r="R332" s="6">
        <v>0</v>
      </c>
      <c r="S332" s="6">
        <v>0</v>
      </c>
      <c r="T332">
        <v>1</v>
      </c>
      <c r="U332">
        <v>0</v>
      </c>
    </row>
    <row r="333" spans="1:24">
      <c r="A333" s="7">
        <v>38264</v>
      </c>
      <c r="B333">
        <v>3802</v>
      </c>
      <c r="C333" t="s">
        <v>63</v>
      </c>
      <c r="D333">
        <v>2</v>
      </c>
      <c r="E333">
        <v>0</v>
      </c>
      <c r="F333">
        <v>0</v>
      </c>
      <c r="G333">
        <v>17</v>
      </c>
      <c r="H333" s="6">
        <v>0</v>
      </c>
      <c r="I333" s="6">
        <v>0</v>
      </c>
      <c r="J333" s="6">
        <v>0</v>
      </c>
      <c r="K333" s="6">
        <v>19</v>
      </c>
      <c r="L333" s="6">
        <v>2</v>
      </c>
      <c r="M333" s="6">
        <v>56</v>
      </c>
      <c r="N333" s="6">
        <v>3</v>
      </c>
      <c r="O333" s="6">
        <v>0</v>
      </c>
      <c r="P333" s="6">
        <v>1</v>
      </c>
      <c r="Q333" s="6">
        <v>0</v>
      </c>
      <c r="R333" s="6">
        <v>0</v>
      </c>
      <c r="S333" s="6">
        <v>0</v>
      </c>
      <c r="T333" s="6">
        <v>0</v>
      </c>
      <c r="U333">
        <v>0</v>
      </c>
    </row>
    <row r="334" spans="1:24">
      <c r="A334" s="7">
        <v>38264</v>
      </c>
      <c r="B334">
        <v>3802</v>
      </c>
      <c r="C334" t="s">
        <v>63</v>
      </c>
      <c r="D334">
        <v>3</v>
      </c>
      <c r="E334">
        <v>0</v>
      </c>
      <c r="F334">
        <v>0</v>
      </c>
      <c r="G334">
        <v>58</v>
      </c>
      <c r="H334" s="6">
        <v>9</v>
      </c>
      <c r="I334" s="6">
        <v>0</v>
      </c>
      <c r="J334" s="6">
        <v>0</v>
      </c>
      <c r="K334" s="6">
        <v>29</v>
      </c>
      <c r="L334" s="6">
        <v>0</v>
      </c>
      <c r="M334" s="6">
        <v>39</v>
      </c>
      <c r="N334" s="6">
        <v>3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>
        <v>0</v>
      </c>
    </row>
    <row r="335" spans="1:24">
      <c r="A335" s="7">
        <v>38264</v>
      </c>
      <c r="B335">
        <v>3852</v>
      </c>
      <c r="C335" t="s">
        <v>64</v>
      </c>
      <c r="E335">
        <v>0</v>
      </c>
      <c r="F335">
        <v>0</v>
      </c>
      <c r="G335">
        <v>48</v>
      </c>
      <c r="H335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>
        <v>0</v>
      </c>
    </row>
    <row r="336" spans="1:24">
      <c r="A336" s="9">
        <v>38265</v>
      </c>
      <c r="B336">
        <v>23</v>
      </c>
      <c r="C336" t="s">
        <v>64</v>
      </c>
      <c r="E336">
        <v>0</v>
      </c>
      <c r="F336">
        <v>0</v>
      </c>
      <c r="G336">
        <v>159</v>
      </c>
      <c r="H336">
        <v>3</v>
      </c>
      <c r="I336" s="6">
        <v>0</v>
      </c>
      <c r="J336" s="6">
        <v>0</v>
      </c>
      <c r="K336" s="6">
        <v>57</v>
      </c>
      <c r="L336" s="6">
        <v>0</v>
      </c>
      <c r="M336" s="6">
        <v>47</v>
      </c>
      <c r="N336" s="6">
        <v>4</v>
      </c>
      <c r="O336" s="6">
        <v>0</v>
      </c>
      <c r="P336" s="6">
        <v>0</v>
      </c>
      <c r="Q336" s="6">
        <v>2</v>
      </c>
      <c r="R336" s="6">
        <v>0</v>
      </c>
      <c r="S336" s="6">
        <v>0</v>
      </c>
      <c r="T336">
        <v>5</v>
      </c>
      <c r="U336">
        <v>0</v>
      </c>
    </row>
    <row r="337" spans="1:23">
      <c r="A337" s="9">
        <v>38265</v>
      </c>
      <c r="B337">
        <v>24</v>
      </c>
      <c r="C337" t="s">
        <v>64</v>
      </c>
      <c r="E337">
        <v>0</v>
      </c>
      <c r="F337">
        <v>0</v>
      </c>
      <c r="G337">
        <v>270</v>
      </c>
      <c r="H337">
        <v>4</v>
      </c>
      <c r="I337" s="6">
        <v>0</v>
      </c>
      <c r="J337" s="6">
        <v>0</v>
      </c>
      <c r="K337" s="6">
        <v>41</v>
      </c>
      <c r="L337" s="6">
        <v>0</v>
      </c>
      <c r="M337" s="6">
        <v>21</v>
      </c>
      <c r="N337" s="6">
        <v>0</v>
      </c>
      <c r="O337" s="6">
        <v>0</v>
      </c>
      <c r="P337" s="6">
        <v>4</v>
      </c>
      <c r="Q337" s="6">
        <v>3</v>
      </c>
      <c r="R337" s="6">
        <v>0</v>
      </c>
      <c r="S337" s="6">
        <v>0</v>
      </c>
      <c r="T337">
        <v>13</v>
      </c>
      <c r="U337">
        <v>0</v>
      </c>
    </row>
    <row r="338" spans="1:23">
      <c r="A338" s="7">
        <v>38265</v>
      </c>
      <c r="B338">
        <v>222</v>
      </c>
      <c r="C338" t="s">
        <v>64</v>
      </c>
      <c r="D338">
        <v>1</v>
      </c>
      <c r="E338">
        <v>0</v>
      </c>
      <c r="F338">
        <v>0</v>
      </c>
      <c r="G338">
        <v>19</v>
      </c>
      <c r="H338" s="6">
        <v>1</v>
      </c>
      <c r="I338" s="6">
        <v>0</v>
      </c>
      <c r="J338" s="6">
        <v>0</v>
      </c>
      <c r="K338" s="6">
        <v>5</v>
      </c>
      <c r="L338" s="6">
        <v>0</v>
      </c>
      <c r="M338" s="6">
        <v>3</v>
      </c>
      <c r="N338" s="6">
        <v>0</v>
      </c>
      <c r="O338" s="6">
        <v>0</v>
      </c>
      <c r="P338" s="6">
        <v>1</v>
      </c>
      <c r="Q338" s="6">
        <v>0</v>
      </c>
      <c r="R338" s="6">
        <v>0</v>
      </c>
      <c r="S338" s="6">
        <v>0</v>
      </c>
      <c r="T338" s="6">
        <v>0</v>
      </c>
      <c r="U338">
        <v>1</v>
      </c>
    </row>
    <row r="339" spans="1:23">
      <c r="A339" s="7">
        <v>38265</v>
      </c>
      <c r="B339">
        <v>222</v>
      </c>
      <c r="C339" t="s">
        <v>64</v>
      </c>
      <c r="D339">
        <v>2</v>
      </c>
      <c r="E339">
        <v>0</v>
      </c>
      <c r="F339">
        <v>0</v>
      </c>
      <c r="G339">
        <v>24</v>
      </c>
      <c r="H339" s="6">
        <v>0</v>
      </c>
      <c r="I339" s="6">
        <v>0</v>
      </c>
      <c r="J339" s="6">
        <v>0</v>
      </c>
      <c r="K339" s="6">
        <v>4</v>
      </c>
      <c r="L339" s="6">
        <v>0</v>
      </c>
      <c r="M339" s="6">
        <v>11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>
        <v>0</v>
      </c>
    </row>
    <row r="340" spans="1:23">
      <c r="A340" s="7">
        <v>38265</v>
      </c>
      <c r="B340">
        <v>222</v>
      </c>
      <c r="C340" t="s">
        <v>64</v>
      </c>
      <c r="D340">
        <v>3</v>
      </c>
      <c r="E340">
        <v>0</v>
      </c>
      <c r="F340">
        <v>0</v>
      </c>
      <c r="G340">
        <v>19</v>
      </c>
      <c r="H340" s="6">
        <v>0</v>
      </c>
      <c r="I340" s="6">
        <v>0</v>
      </c>
      <c r="J340" s="6">
        <v>0</v>
      </c>
      <c r="K340" s="6">
        <v>6</v>
      </c>
      <c r="L340" s="6">
        <v>0</v>
      </c>
      <c r="M340" s="6">
        <v>8</v>
      </c>
      <c r="N340" s="6">
        <v>1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>
        <v>1</v>
      </c>
      <c r="U340">
        <v>0</v>
      </c>
    </row>
    <row r="341" spans="1:23">
      <c r="A341" s="7">
        <v>38265</v>
      </c>
      <c r="B341">
        <v>222</v>
      </c>
      <c r="C341" t="s">
        <v>63</v>
      </c>
      <c r="D341">
        <v>1</v>
      </c>
      <c r="E341">
        <v>0</v>
      </c>
      <c r="F341">
        <v>0</v>
      </c>
      <c r="G341">
        <v>26</v>
      </c>
      <c r="H341" s="6">
        <v>1</v>
      </c>
      <c r="I341" s="6">
        <v>0</v>
      </c>
      <c r="J341" s="6">
        <v>0</v>
      </c>
      <c r="K341" s="6">
        <v>42</v>
      </c>
      <c r="L341" s="6">
        <v>0</v>
      </c>
      <c r="M341" s="6">
        <v>46</v>
      </c>
      <c r="N341" s="6">
        <v>2</v>
      </c>
      <c r="O341" s="6">
        <v>0</v>
      </c>
      <c r="P341" s="6">
        <v>17</v>
      </c>
      <c r="Q341" s="6">
        <v>1</v>
      </c>
      <c r="R341" s="6">
        <v>0</v>
      </c>
      <c r="S341" s="6">
        <v>0</v>
      </c>
      <c r="T341" s="6">
        <v>0</v>
      </c>
      <c r="U341">
        <v>0</v>
      </c>
    </row>
    <row r="342" spans="1:23">
      <c r="A342" s="7">
        <v>38265</v>
      </c>
      <c r="B342">
        <v>222</v>
      </c>
      <c r="C342" t="s">
        <v>63</v>
      </c>
      <c r="D342">
        <v>2</v>
      </c>
      <c r="E342">
        <v>0</v>
      </c>
      <c r="F342">
        <v>0</v>
      </c>
      <c r="G342">
        <v>61</v>
      </c>
      <c r="H342" s="6">
        <v>0</v>
      </c>
      <c r="I342" s="6">
        <v>0</v>
      </c>
      <c r="J342" s="6">
        <v>0</v>
      </c>
      <c r="K342" s="6">
        <v>51</v>
      </c>
      <c r="L342" s="6">
        <v>0</v>
      </c>
      <c r="M342" s="6">
        <v>55</v>
      </c>
      <c r="N342" s="6">
        <v>4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>
        <v>1</v>
      </c>
    </row>
    <row r="343" spans="1:23">
      <c r="A343" s="7">
        <v>38265</v>
      </c>
      <c r="B343">
        <v>222</v>
      </c>
      <c r="C343" t="s">
        <v>63</v>
      </c>
      <c r="D343">
        <v>3</v>
      </c>
      <c r="E343">
        <v>0</v>
      </c>
      <c r="F343">
        <v>0</v>
      </c>
      <c r="G343">
        <v>28</v>
      </c>
      <c r="H343" s="6">
        <v>0</v>
      </c>
      <c r="I343" s="6">
        <v>0</v>
      </c>
      <c r="J343" s="6">
        <v>0</v>
      </c>
      <c r="K343" s="6">
        <v>30</v>
      </c>
      <c r="L343" s="6">
        <v>1</v>
      </c>
      <c r="M343" s="6">
        <v>50</v>
      </c>
      <c r="N343" s="6">
        <v>3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>
        <v>0</v>
      </c>
    </row>
    <row r="344" spans="1:23">
      <c r="A344" s="7">
        <v>38265</v>
      </c>
      <c r="B344">
        <v>3802</v>
      </c>
      <c r="C344" t="s">
        <v>64</v>
      </c>
      <c r="D344">
        <v>1</v>
      </c>
      <c r="E344">
        <v>0</v>
      </c>
      <c r="F344">
        <v>0</v>
      </c>
      <c r="G344">
        <v>62</v>
      </c>
      <c r="H344" s="6">
        <v>12</v>
      </c>
      <c r="I344" s="6">
        <v>0</v>
      </c>
      <c r="J344" s="6">
        <v>0</v>
      </c>
      <c r="K344" s="6">
        <v>0</v>
      </c>
      <c r="L344" s="6">
        <v>1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>
        <v>0</v>
      </c>
    </row>
    <row r="345" spans="1:23">
      <c r="A345" s="7">
        <v>38265</v>
      </c>
      <c r="B345">
        <v>3802</v>
      </c>
      <c r="C345" t="s">
        <v>64</v>
      </c>
      <c r="D345">
        <v>2</v>
      </c>
      <c r="E345">
        <v>0</v>
      </c>
      <c r="F345">
        <v>0</v>
      </c>
      <c r="G345">
        <v>42</v>
      </c>
      <c r="H345" s="6">
        <v>1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>
        <v>0</v>
      </c>
    </row>
    <row r="346" spans="1:23">
      <c r="A346" s="7">
        <v>38265</v>
      </c>
      <c r="B346">
        <v>3802</v>
      </c>
      <c r="C346" t="s">
        <v>64</v>
      </c>
      <c r="D346">
        <v>3</v>
      </c>
      <c r="E346">
        <v>0</v>
      </c>
      <c r="F346">
        <v>0</v>
      </c>
      <c r="G346">
        <v>36</v>
      </c>
      <c r="H346" s="6">
        <v>2</v>
      </c>
      <c r="I346" s="6">
        <v>0</v>
      </c>
      <c r="J346" s="6">
        <v>0</v>
      </c>
      <c r="K346" s="6">
        <v>1</v>
      </c>
      <c r="L346" s="6">
        <v>0</v>
      </c>
      <c r="M346" s="6">
        <v>7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>
        <v>3</v>
      </c>
      <c r="U346">
        <v>0</v>
      </c>
    </row>
    <row r="347" spans="1:23">
      <c r="A347" s="9">
        <v>38265</v>
      </c>
      <c r="B347">
        <v>3802</v>
      </c>
      <c r="C347" t="s">
        <v>63</v>
      </c>
      <c r="D347">
        <v>1</v>
      </c>
      <c r="E347">
        <v>0</v>
      </c>
      <c r="F347">
        <v>0</v>
      </c>
      <c r="G347">
        <v>44</v>
      </c>
      <c r="H347">
        <v>0</v>
      </c>
      <c r="I347" s="6">
        <v>0</v>
      </c>
      <c r="J347" s="6">
        <v>0</v>
      </c>
      <c r="K347" s="6">
        <v>26</v>
      </c>
      <c r="L347" s="6">
        <v>0</v>
      </c>
      <c r="M347" s="6">
        <v>56</v>
      </c>
      <c r="N347" s="6">
        <v>1</v>
      </c>
      <c r="O347" s="6">
        <v>0</v>
      </c>
      <c r="P347" s="6">
        <v>0</v>
      </c>
      <c r="Q347" s="6">
        <v>0</v>
      </c>
      <c r="R347" s="6">
        <v>1</v>
      </c>
      <c r="S347" s="6">
        <v>0</v>
      </c>
      <c r="T347">
        <v>1</v>
      </c>
      <c r="U347">
        <v>0</v>
      </c>
    </row>
    <row r="348" spans="1:23">
      <c r="A348" s="9">
        <v>38265</v>
      </c>
      <c r="B348">
        <v>3802</v>
      </c>
      <c r="C348" t="s">
        <v>63</v>
      </c>
      <c r="D348">
        <v>2</v>
      </c>
      <c r="E348">
        <v>0</v>
      </c>
      <c r="F348">
        <v>0</v>
      </c>
      <c r="G348">
        <v>21</v>
      </c>
      <c r="H348">
        <v>0</v>
      </c>
      <c r="I348" s="6">
        <v>0</v>
      </c>
      <c r="J348" s="6">
        <v>0</v>
      </c>
      <c r="K348" s="6">
        <v>19</v>
      </c>
      <c r="L348" s="6">
        <v>1</v>
      </c>
      <c r="M348" s="6">
        <v>33</v>
      </c>
      <c r="N348" s="6">
        <v>0</v>
      </c>
      <c r="O348" s="6">
        <v>0</v>
      </c>
      <c r="P348" s="6">
        <v>0</v>
      </c>
      <c r="Q348" s="6">
        <v>1</v>
      </c>
      <c r="R348" s="6">
        <v>0</v>
      </c>
      <c r="S348" s="6">
        <v>1</v>
      </c>
      <c r="T348" s="6">
        <v>0</v>
      </c>
      <c r="U348">
        <v>0</v>
      </c>
    </row>
    <row r="349" spans="1:23">
      <c r="A349" s="9">
        <v>38265</v>
      </c>
      <c r="B349">
        <v>3802</v>
      </c>
      <c r="C349" t="s">
        <v>63</v>
      </c>
      <c r="D349">
        <v>3</v>
      </c>
      <c r="E349">
        <v>0</v>
      </c>
      <c r="F349">
        <v>0</v>
      </c>
      <c r="G349">
        <v>51</v>
      </c>
      <c r="H349">
        <v>2</v>
      </c>
      <c r="I349" s="6">
        <v>0</v>
      </c>
      <c r="J349" s="6">
        <v>0</v>
      </c>
      <c r="K349" s="6">
        <v>34</v>
      </c>
      <c r="L349" s="6">
        <v>0</v>
      </c>
      <c r="M349" s="6">
        <v>34</v>
      </c>
      <c r="N349" s="6">
        <v>4</v>
      </c>
      <c r="O349" s="6">
        <v>0</v>
      </c>
      <c r="P349" s="6">
        <v>2</v>
      </c>
      <c r="Q349" s="6">
        <v>0</v>
      </c>
      <c r="R349" s="6">
        <v>0</v>
      </c>
      <c r="S349" s="6">
        <v>0</v>
      </c>
      <c r="T349" s="6">
        <v>0</v>
      </c>
      <c r="U349">
        <v>0</v>
      </c>
    </row>
    <row r="350" spans="1:23">
      <c r="A350" s="7">
        <v>38265</v>
      </c>
      <c r="B350">
        <v>3852</v>
      </c>
      <c r="C350" t="s">
        <v>64</v>
      </c>
      <c r="E350">
        <v>0</v>
      </c>
      <c r="F350">
        <v>0</v>
      </c>
      <c r="G350">
        <v>103</v>
      </c>
      <c r="H350">
        <v>0</v>
      </c>
      <c r="I350" s="6">
        <v>0</v>
      </c>
      <c r="J350" s="6">
        <v>0</v>
      </c>
      <c r="K350" s="6">
        <v>3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1</v>
      </c>
      <c r="T350" s="6">
        <v>0</v>
      </c>
      <c r="U350" s="6">
        <v>0</v>
      </c>
    </row>
    <row r="351" spans="1:23">
      <c r="A351" s="7">
        <v>38266</v>
      </c>
      <c r="B351">
        <v>23</v>
      </c>
      <c r="C351" t="s">
        <v>64</v>
      </c>
      <c r="E351">
        <v>0</v>
      </c>
      <c r="F351">
        <v>0</v>
      </c>
      <c r="G351">
        <v>106</v>
      </c>
      <c r="H351">
        <v>0</v>
      </c>
      <c r="I351" s="6">
        <v>0</v>
      </c>
      <c r="J351" s="6">
        <v>0</v>
      </c>
      <c r="K351" s="6">
        <v>0</v>
      </c>
      <c r="L351" s="6">
        <v>0</v>
      </c>
      <c r="M351" s="6">
        <v>2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W351" t="s">
        <v>112</v>
      </c>
    </row>
    <row r="352" spans="1:23">
      <c r="A352" s="7">
        <v>38266</v>
      </c>
      <c r="B352">
        <v>24</v>
      </c>
      <c r="C352" t="s">
        <v>64</v>
      </c>
      <c r="E352">
        <v>0</v>
      </c>
      <c r="F352">
        <v>0</v>
      </c>
      <c r="G352">
        <v>125</v>
      </c>
      <c r="H352">
        <v>13</v>
      </c>
      <c r="I352" s="6">
        <v>0</v>
      </c>
      <c r="J352" s="6">
        <v>0</v>
      </c>
      <c r="K352" s="6">
        <v>1</v>
      </c>
      <c r="L352" s="6">
        <v>0</v>
      </c>
      <c r="M352" s="6">
        <v>2</v>
      </c>
      <c r="N352" s="6">
        <v>0</v>
      </c>
      <c r="O352" s="6">
        <v>0</v>
      </c>
      <c r="P352" s="6">
        <v>0</v>
      </c>
      <c r="Q352" s="6">
        <v>1</v>
      </c>
      <c r="R352" s="6">
        <v>0</v>
      </c>
      <c r="S352" s="6">
        <v>0</v>
      </c>
      <c r="T352" s="6">
        <v>0</v>
      </c>
      <c r="U352" s="6">
        <v>0</v>
      </c>
    </row>
    <row r="353" spans="1:24">
      <c r="A353" s="7">
        <v>38266</v>
      </c>
      <c r="B353">
        <v>222</v>
      </c>
      <c r="C353" t="s">
        <v>63</v>
      </c>
      <c r="D353">
        <v>1</v>
      </c>
      <c r="E353">
        <v>0</v>
      </c>
      <c r="F353">
        <v>0</v>
      </c>
      <c r="G353">
        <v>26</v>
      </c>
      <c r="H353">
        <v>0</v>
      </c>
      <c r="I353" s="6">
        <v>0</v>
      </c>
      <c r="J353" s="6">
        <v>0</v>
      </c>
      <c r="K353" s="6">
        <v>8</v>
      </c>
      <c r="L353" s="6">
        <v>0</v>
      </c>
      <c r="M353" s="6">
        <v>10</v>
      </c>
      <c r="N353" s="6">
        <v>0</v>
      </c>
      <c r="O353" s="6">
        <v>0</v>
      </c>
      <c r="P353" s="6">
        <v>1</v>
      </c>
      <c r="Q353" s="6">
        <v>1</v>
      </c>
      <c r="R353" s="6">
        <v>0</v>
      </c>
      <c r="S353" s="6">
        <v>0</v>
      </c>
      <c r="T353">
        <v>4</v>
      </c>
      <c r="U353" s="6">
        <v>0</v>
      </c>
    </row>
    <row r="354" spans="1:24">
      <c r="A354" s="7">
        <v>38266</v>
      </c>
      <c r="B354">
        <v>222</v>
      </c>
      <c r="C354" t="s">
        <v>63</v>
      </c>
      <c r="D354">
        <v>2</v>
      </c>
      <c r="E354">
        <v>0</v>
      </c>
      <c r="F354">
        <v>0</v>
      </c>
      <c r="G354">
        <v>18</v>
      </c>
      <c r="H354">
        <v>0</v>
      </c>
      <c r="I354" s="6">
        <v>0</v>
      </c>
      <c r="J354" s="6">
        <v>0</v>
      </c>
      <c r="K354" s="6">
        <v>7</v>
      </c>
      <c r="L354" s="6">
        <v>0</v>
      </c>
      <c r="M354" s="6">
        <v>7</v>
      </c>
      <c r="N354" s="6">
        <v>1</v>
      </c>
      <c r="O354" s="6">
        <v>0</v>
      </c>
      <c r="P354" s="6">
        <v>1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X354" s="6"/>
    </row>
    <row r="355" spans="1:24">
      <c r="A355" s="7">
        <v>38266</v>
      </c>
      <c r="B355">
        <v>222</v>
      </c>
      <c r="C355" t="s">
        <v>63</v>
      </c>
      <c r="D355">
        <v>3</v>
      </c>
      <c r="E355">
        <v>0</v>
      </c>
      <c r="F355">
        <v>0</v>
      </c>
      <c r="G355">
        <v>4</v>
      </c>
      <c r="H355">
        <v>0</v>
      </c>
      <c r="I355" s="6">
        <v>0</v>
      </c>
      <c r="J355" s="6">
        <v>0</v>
      </c>
      <c r="K355" s="6">
        <v>1</v>
      </c>
      <c r="L355" s="6">
        <v>0</v>
      </c>
      <c r="M355" s="6">
        <v>1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X355" s="6"/>
    </row>
    <row r="356" spans="1:24">
      <c r="A356" s="7">
        <v>38266</v>
      </c>
      <c r="B356">
        <v>222</v>
      </c>
      <c r="C356" t="s">
        <v>63</v>
      </c>
      <c r="D356">
        <v>1</v>
      </c>
      <c r="E356">
        <v>0</v>
      </c>
      <c r="F356">
        <v>0</v>
      </c>
      <c r="G356">
        <v>13</v>
      </c>
      <c r="H356">
        <v>0</v>
      </c>
      <c r="I356" s="6">
        <v>0</v>
      </c>
      <c r="J356" s="6">
        <v>0</v>
      </c>
      <c r="K356" s="6">
        <v>2</v>
      </c>
      <c r="L356" s="6">
        <v>0</v>
      </c>
      <c r="M356" s="6">
        <v>8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>
        <v>2</v>
      </c>
      <c r="U356" s="6">
        <v>0</v>
      </c>
    </row>
    <row r="357" spans="1:24">
      <c r="A357" s="7">
        <v>38266</v>
      </c>
      <c r="B357">
        <v>222</v>
      </c>
      <c r="C357" t="s">
        <v>63</v>
      </c>
      <c r="D357">
        <v>2</v>
      </c>
      <c r="E357">
        <v>0</v>
      </c>
      <c r="F357">
        <v>0</v>
      </c>
      <c r="G357">
        <v>9</v>
      </c>
      <c r="H357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1:24">
      <c r="A358" s="7">
        <v>38266</v>
      </c>
      <c r="B358">
        <v>222</v>
      </c>
      <c r="C358" t="s">
        <v>63</v>
      </c>
      <c r="D358">
        <v>3</v>
      </c>
      <c r="E358">
        <v>0</v>
      </c>
      <c r="F358">
        <v>0</v>
      </c>
      <c r="G358">
        <v>4</v>
      </c>
      <c r="H358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S358" s="6">
        <v>0</v>
      </c>
      <c r="T358" s="6">
        <v>0</v>
      </c>
      <c r="U358" s="6">
        <v>0</v>
      </c>
    </row>
    <row r="359" spans="1:24">
      <c r="A359" s="7">
        <v>38266</v>
      </c>
      <c r="B359">
        <v>3802</v>
      </c>
      <c r="C359" t="s">
        <v>64</v>
      </c>
      <c r="D359">
        <v>1</v>
      </c>
      <c r="E359">
        <v>0</v>
      </c>
      <c r="F359">
        <v>0</v>
      </c>
      <c r="G359">
        <v>67</v>
      </c>
      <c r="H359">
        <v>30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</row>
    <row r="360" spans="1:24">
      <c r="A360" s="7">
        <v>38266</v>
      </c>
      <c r="B360">
        <v>3802</v>
      </c>
      <c r="C360" t="s">
        <v>64</v>
      </c>
      <c r="D360">
        <v>2</v>
      </c>
      <c r="E360">
        <v>0</v>
      </c>
      <c r="F360">
        <v>0</v>
      </c>
      <c r="G360">
        <v>29</v>
      </c>
      <c r="H360">
        <v>2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>
        <v>3</v>
      </c>
      <c r="U360" s="6">
        <v>0</v>
      </c>
    </row>
    <row r="361" spans="1:24">
      <c r="A361" s="7">
        <v>38266</v>
      </c>
      <c r="B361">
        <v>3802</v>
      </c>
      <c r="C361" t="s">
        <v>64</v>
      </c>
      <c r="D361">
        <v>3</v>
      </c>
      <c r="E361">
        <v>0</v>
      </c>
      <c r="F361">
        <v>0</v>
      </c>
      <c r="G361">
        <v>3</v>
      </c>
      <c r="H361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1:24">
      <c r="A362" s="7">
        <v>38266</v>
      </c>
      <c r="B362">
        <v>3802</v>
      </c>
      <c r="C362" t="s">
        <v>63</v>
      </c>
      <c r="D362">
        <v>1</v>
      </c>
      <c r="E362">
        <v>0</v>
      </c>
      <c r="F362">
        <v>0</v>
      </c>
      <c r="G362">
        <v>16</v>
      </c>
      <c r="H362">
        <v>0</v>
      </c>
      <c r="I362" s="6">
        <v>0</v>
      </c>
      <c r="J362" s="6">
        <v>0</v>
      </c>
      <c r="K362" s="6">
        <v>2</v>
      </c>
      <c r="L362" s="6">
        <v>0</v>
      </c>
      <c r="M362" s="6">
        <v>5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1:24">
      <c r="A363" s="7">
        <v>38266</v>
      </c>
      <c r="B363">
        <v>3802</v>
      </c>
      <c r="C363" t="s">
        <v>63</v>
      </c>
      <c r="D363">
        <v>2</v>
      </c>
      <c r="E363">
        <v>0</v>
      </c>
      <c r="F363">
        <v>0</v>
      </c>
      <c r="G363">
        <v>10</v>
      </c>
      <c r="H363">
        <v>0</v>
      </c>
      <c r="I363" s="6">
        <v>0</v>
      </c>
      <c r="J363" s="6">
        <v>0</v>
      </c>
      <c r="K363" s="6">
        <v>5</v>
      </c>
      <c r="L363" s="6">
        <v>1</v>
      </c>
      <c r="M363" s="6">
        <v>0</v>
      </c>
      <c r="N363" s="6">
        <v>0</v>
      </c>
      <c r="O363" s="6">
        <v>0</v>
      </c>
      <c r="P363" s="6">
        <v>1</v>
      </c>
      <c r="Q363" s="6">
        <v>1</v>
      </c>
      <c r="R363" s="6">
        <v>0</v>
      </c>
      <c r="S363" s="6">
        <v>0</v>
      </c>
      <c r="T363" s="6">
        <v>0</v>
      </c>
      <c r="U363" s="6">
        <v>0</v>
      </c>
    </row>
    <row r="364" spans="1:24">
      <c r="A364" s="7">
        <v>38266</v>
      </c>
      <c r="B364">
        <v>3802</v>
      </c>
      <c r="C364" t="s">
        <v>63</v>
      </c>
      <c r="D364">
        <v>3</v>
      </c>
      <c r="E364">
        <v>0</v>
      </c>
      <c r="F364">
        <v>0</v>
      </c>
      <c r="G364">
        <v>5</v>
      </c>
      <c r="H364">
        <v>1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R364" s="6">
        <v>0</v>
      </c>
      <c r="S364" s="6">
        <v>0</v>
      </c>
      <c r="T364" s="6">
        <v>0</v>
      </c>
      <c r="U364" s="6">
        <v>0</v>
      </c>
    </row>
    <row r="365" spans="1:24">
      <c r="A365" s="7">
        <v>38266</v>
      </c>
      <c r="B365">
        <v>3852</v>
      </c>
      <c r="C365" t="s">
        <v>64</v>
      </c>
      <c r="E365">
        <v>0</v>
      </c>
      <c r="F365">
        <v>0</v>
      </c>
      <c r="G365">
        <v>91</v>
      </c>
      <c r="H365">
        <v>0</v>
      </c>
      <c r="I365" s="6">
        <v>0</v>
      </c>
      <c r="J365" s="6">
        <v>0</v>
      </c>
      <c r="K365" s="6">
        <v>5</v>
      </c>
      <c r="L365" s="6">
        <v>0</v>
      </c>
      <c r="M365" s="6">
        <v>4</v>
      </c>
      <c r="N365" s="6">
        <v>0</v>
      </c>
      <c r="O365" s="6">
        <v>0</v>
      </c>
      <c r="P365" s="6">
        <v>0</v>
      </c>
      <c r="Q365" s="6">
        <v>2</v>
      </c>
      <c r="R365" s="6">
        <v>0</v>
      </c>
      <c r="S365" s="6">
        <v>0</v>
      </c>
      <c r="T365">
        <v>40</v>
      </c>
      <c r="U365" s="6">
        <v>0</v>
      </c>
    </row>
    <row r="366" spans="1:24">
      <c r="A366" s="7">
        <v>38267</v>
      </c>
      <c r="B366">
        <v>23</v>
      </c>
      <c r="C366" t="s">
        <v>64</v>
      </c>
      <c r="E366">
        <v>0</v>
      </c>
      <c r="F366">
        <v>0</v>
      </c>
      <c r="G366">
        <v>143</v>
      </c>
      <c r="H366">
        <v>7</v>
      </c>
      <c r="I366" s="6">
        <v>0</v>
      </c>
      <c r="J366" s="6">
        <v>0</v>
      </c>
      <c r="K366" s="6">
        <v>63</v>
      </c>
      <c r="L366" s="6">
        <v>0</v>
      </c>
      <c r="M366" s="6">
        <v>11</v>
      </c>
      <c r="N366" s="6">
        <v>2</v>
      </c>
      <c r="O366" s="6">
        <v>0</v>
      </c>
      <c r="P366" s="6">
        <v>2</v>
      </c>
      <c r="Q366" s="6">
        <v>3</v>
      </c>
      <c r="R366" s="6">
        <v>0</v>
      </c>
      <c r="S366" s="6">
        <v>0</v>
      </c>
      <c r="T366" s="6">
        <v>3</v>
      </c>
      <c r="U366" s="6">
        <v>0</v>
      </c>
      <c r="X366" s="6"/>
    </row>
    <row r="367" spans="1:24">
      <c r="A367" s="7">
        <v>38267</v>
      </c>
      <c r="B367">
        <v>24</v>
      </c>
      <c r="C367" t="s">
        <v>64</v>
      </c>
      <c r="E367">
        <v>0</v>
      </c>
      <c r="F367">
        <v>0</v>
      </c>
      <c r="G367">
        <v>53</v>
      </c>
      <c r="H367">
        <v>0</v>
      </c>
      <c r="I367" s="6">
        <v>0</v>
      </c>
      <c r="J367" s="6">
        <v>0</v>
      </c>
      <c r="K367" s="6">
        <v>6</v>
      </c>
      <c r="L367" s="6">
        <v>0</v>
      </c>
      <c r="M367" s="6">
        <v>2</v>
      </c>
      <c r="N367" s="6">
        <v>0</v>
      </c>
      <c r="O367" s="6">
        <v>0</v>
      </c>
      <c r="P367" s="6">
        <v>0</v>
      </c>
      <c r="Q367" s="6">
        <v>1</v>
      </c>
      <c r="R367" s="6">
        <v>0</v>
      </c>
      <c r="S367" s="6">
        <v>0</v>
      </c>
      <c r="T367" s="6">
        <v>0</v>
      </c>
      <c r="U367" s="6">
        <v>0</v>
      </c>
      <c r="X367" s="6"/>
    </row>
    <row r="368" spans="1:24">
      <c r="A368" s="7">
        <v>38267</v>
      </c>
      <c r="B368">
        <v>222</v>
      </c>
      <c r="C368" t="s">
        <v>64</v>
      </c>
      <c r="D368">
        <v>1</v>
      </c>
      <c r="E368">
        <v>0</v>
      </c>
      <c r="F368">
        <v>0</v>
      </c>
      <c r="G368">
        <v>9</v>
      </c>
      <c r="H368">
        <v>0</v>
      </c>
      <c r="I368" s="6">
        <v>0</v>
      </c>
      <c r="J368" s="6">
        <v>0</v>
      </c>
      <c r="K368" s="6">
        <v>8</v>
      </c>
      <c r="L368" s="6">
        <v>0</v>
      </c>
      <c r="M368" s="6">
        <v>5</v>
      </c>
      <c r="N368" s="6">
        <v>0</v>
      </c>
      <c r="O368" s="6">
        <v>0</v>
      </c>
      <c r="P368" s="6">
        <v>1</v>
      </c>
      <c r="Q368" s="6">
        <v>1</v>
      </c>
      <c r="R368" s="6">
        <v>0</v>
      </c>
      <c r="S368" s="6">
        <v>0</v>
      </c>
      <c r="T368">
        <v>8</v>
      </c>
      <c r="U368" s="6">
        <v>0</v>
      </c>
    </row>
    <row r="369" spans="1:24">
      <c r="A369" s="7">
        <v>38267</v>
      </c>
      <c r="B369">
        <v>222</v>
      </c>
      <c r="C369" t="s">
        <v>64</v>
      </c>
      <c r="D369">
        <v>2</v>
      </c>
      <c r="E369">
        <v>0</v>
      </c>
      <c r="F369">
        <v>0</v>
      </c>
      <c r="G369">
        <v>7</v>
      </c>
      <c r="H369">
        <v>0</v>
      </c>
      <c r="I369" s="6">
        <v>0</v>
      </c>
      <c r="J369" s="6">
        <v>0</v>
      </c>
      <c r="K369" s="6">
        <v>3</v>
      </c>
      <c r="L369" s="6">
        <v>2</v>
      </c>
      <c r="M369" s="6">
        <v>0</v>
      </c>
      <c r="N369" s="6">
        <v>1</v>
      </c>
      <c r="O369" s="6">
        <v>0</v>
      </c>
      <c r="P369" s="6">
        <v>0</v>
      </c>
      <c r="Q369" s="6">
        <v>0</v>
      </c>
      <c r="R369" s="6">
        <v>1</v>
      </c>
      <c r="S369" s="6">
        <v>0</v>
      </c>
      <c r="T369">
        <v>1</v>
      </c>
      <c r="U369" s="6">
        <v>0</v>
      </c>
    </row>
    <row r="370" spans="1:24">
      <c r="A370" s="7">
        <v>38267</v>
      </c>
      <c r="B370">
        <v>222</v>
      </c>
      <c r="C370" t="s">
        <v>64</v>
      </c>
      <c r="D370">
        <v>3</v>
      </c>
      <c r="E370">
        <v>0</v>
      </c>
      <c r="F370">
        <v>0</v>
      </c>
      <c r="G370">
        <v>2</v>
      </c>
      <c r="H370">
        <v>0</v>
      </c>
      <c r="I370" s="6">
        <v>0</v>
      </c>
      <c r="J370" s="6">
        <v>0</v>
      </c>
      <c r="K370" s="6">
        <v>2</v>
      </c>
      <c r="L370" s="6">
        <v>0</v>
      </c>
      <c r="M370" s="6">
        <v>1</v>
      </c>
      <c r="N370" s="6">
        <v>0</v>
      </c>
      <c r="O370" s="6">
        <v>0</v>
      </c>
      <c r="P370" s="6">
        <v>0</v>
      </c>
      <c r="Q370" s="6">
        <v>1</v>
      </c>
      <c r="R370" s="6">
        <v>0</v>
      </c>
      <c r="S370" s="6">
        <v>0</v>
      </c>
      <c r="T370" s="6">
        <v>0</v>
      </c>
      <c r="U370" s="6">
        <v>0</v>
      </c>
    </row>
    <row r="371" spans="1:24">
      <c r="A371" s="7">
        <v>38267</v>
      </c>
      <c r="B371">
        <v>222</v>
      </c>
      <c r="C371" t="s">
        <v>63</v>
      </c>
      <c r="D371">
        <v>1</v>
      </c>
      <c r="E371">
        <v>0</v>
      </c>
      <c r="F371">
        <v>0</v>
      </c>
      <c r="G371">
        <v>11</v>
      </c>
      <c r="H371">
        <v>0</v>
      </c>
      <c r="I371" s="6">
        <v>0</v>
      </c>
      <c r="J371" s="6">
        <v>0</v>
      </c>
      <c r="K371" s="6">
        <v>114</v>
      </c>
      <c r="L371" s="6">
        <v>0</v>
      </c>
      <c r="M371" s="6">
        <v>22</v>
      </c>
      <c r="N371" s="6">
        <v>7</v>
      </c>
      <c r="O371" s="6">
        <v>0</v>
      </c>
      <c r="P371" s="6">
        <v>1</v>
      </c>
      <c r="Q371" s="6">
        <v>1</v>
      </c>
      <c r="R371" s="6">
        <v>0</v>
      </c>
      <c r="S371" s="6">
        <v>0</v>
      </c>
      <c r="T371">
        <v>1</v>
      </c>
      <c r="U371" s="6">
        <v>0</v>
      </c>
      <c r="V371" t="s">
        <v>83</v>
      </c>
    </row>
    <row r="372" spans="1:24">
      <c r="A372" s="7">
        <v>38267</v>
      </c>
      <c r="B372">
        <v>222</v>
      </c>
      <c r="C372" t="s">
        <v>63</v>
      </c>
      <c r="D372">
        <v>2</v>
      </c>
      <c r="E372">
        <v>0</v>
      </c>
      <c r="F372">
        <v>0</v>
      </c>
      <c r="G372">
        <v>12</v>
      </c>
      <c r="H372">
        <v>0</v>
      </c>
      <c r="I372" s="6">
        <v>0</v>
      </c>
      <c r="J372" s="6">
        <v>0</v>
      </c>
      <c r="K372" s="6">
        <v>70</v>
      </c>
      <c r="L372" s="6">
        <v>3</v>
      </c>
      <c r="M372" s="6">
        <v>100</v>
      </c>
      <c r="N372" s="6">
        <v>16</v>
      </c>
      <c r="O372" s="6">
        <v>0</v>
      </c>
      <c r="P372" s="6">
        <v>5</v>
      </c>
      <c r="Q372" s="6">
        <v>0</v>
      </c>
      <c r="R372" s="6">
        <v>1</v>
      </c>
      <c r="S372" s="6">
        <v>0</v>
      </c>
      <c r="T372" s="6">
        <v>0</v>
      </c>
      <c r="U372" s="6">
        <v>0</v>
      </c>
    </row>
    <row r="373" spans="1:24">
      <c r="A373" s="7">
        <v>38267</v>
      </c>
      <c r="B373">
        <v>222</v>
      </c>
      <c r="C373" t="s">
        <v>63</v>
      </c>
      <c r="D373">
        <v>3</v>
      </c>
      <c r="E373">
        <v>0</v>
      </c>
      <c r="F373">
        <v>0</v>
      </c>
      <c r="G373">
        <v>11</v>
      </c>
      <c r="H373">
        <v>1</v>
      </c>
      <c r="I373" s="6">
        <v>0</v>
      </c>
      <c r="J373" s="6">
        <v>0</v>
      </c>
      <c r="K373" s="6">
        <v>31</v>
      </c>
      <c r="L373" s="6">
        <v>0</v>
      </c>
      <c r="M373" s="6">
        <v>42</v>
      </c>
      <c r="N373" s="6">
        <v>14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</row>
    <row r="374" spans="1:24">
      <c r="A374" s="7">
        <v>38267</v>
      </c>
      <c r="B374">
        <v>3802</v>
      </c>
      <c r="C374" t="s">
        <v>64</v>
      </c>
      <c r="D374">
        <v>1</v>
      </c>
      <c r="E374">
        <v>0</v>
      </c>
      <c r="F374">
        <v>0</v>
      </c>
      <c r="G374">
        <v>24</v>
      </c>
      <c r="H374">
        <v>3</v>
      </c>
      <c r="I374" s="6">
        <v>0</v>
      </c>
      <c r="J374" s="6">
        <v>0</v>
      </c>
      <c r="K374" s="6">
        <v>2</v>
      </c>
      <c r="L374" s="6">
        <v>1</v>
      </c>
      <c r="M374" s="6">
        <v>0</v>
      </c>
      <c r="N374" s="6">
        <v>0</v>
      </c>
      <c r="O374" s="6">
        <v>0</v>
      </c>
      <c r="P374" s="6">
        <v>0</v>
      </c>
      <c r="Q374" s="6">
        <v>1</v>
      </c>
      <c r="R374" s="6">
        <v>0</v>
      </c>
      <c r="S374" s="6">
        <v>0</v>
      </c>
      <c r="T374" s="6">
        <v>5</v>
      </c>
      <c r="U374" s="6">
        <v>0</v>
      </c>
      <c r="X374" s="6"/>
    </row>
    <row r="375" spans="1:24">
      <c r="A375" s="7">
        <v>38267</v>
      </c>
      <c r="B375">
        <v>3802</v>
      </c>
      <c r="C375" t="s">
        <v>64</v>
      </c>
      <c r="D375">
        <v>2</v>
      </c>
      <c r="E375">
        <v>0</v>
      </c>
      <c r="F375">
        <v>0</v>
      </c>
      <c r="G375">
        <v>18</v>
      </c>
      <c r="H375">
        <v>0</v>
      </c>
      <c r="I375" s="6">
        <v>0</v>
      </c>
      <c r="J375" s="6">
        <v>0</v>
      </c>
      <c r="K375" s="6">
        <v>4</v>
      </c>
      <c r="L375" s="6">
        <v>0</v>
      </c>
      <c r="M375" s="6">
        <v>1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</row>
    <row r="376" spans="1:24">
      <c r="A376" s="7">
        <v>38267</v>
      </c>
      <c r="B376">
        <v>3802</v>
      </c>
      <c r="C376" t="s">
        <v>64</v>
      </c>
      <c r="D376">
        <v>3</v>
      </c>
      <c r="E376">
        <v>0</v>
      </c>
      <c r="F376">
        <v>0</v>
      </c>
      <c r="G376">
        <v>5</v>
      </c>
      <c r="H376">
        <v>1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</row>
    <row r="377" spans="1:24">
      <c r="A377" s="7">
        <v>38267</v>
      </c>
      <c r="B377">
        <v>3802</v>
      </c>
      <c r="C377" t="s">
        <v>63</v>
      </c>
      <c r="D377">
        <v>1</v>
      </c>
      <c r="E377">
        <v>0</v>
      </c>
      <c r="F377">
        <v>0</v>
      </c>
      <c r="G377">
        <v>12</v>
      </c>
      <c r="H377">
        <v>1</v>
      </c>
      <c r="I377" s="6">
        <v>0</v>
      </c>
      <c r="J377" s="6">
        <v>0</v>
      </c>
      <c r="K377" s="6">
        <v>45</v>
      </c>
      <c r="L377" s="6">
        <v>0</v>
      </c>
      <c r="M377" s="6">
        <v>12</v>
      </c>
      <c r="N377" s="6">
        <v>3</v>
      </c>
      <c r="O377" s="6">
        <v>0</v>
      </c>
      <c r="P377" s="6">
        <v>2</v>
      </c>
      <c r="Q377" s="6">
        <v>0</v>
      </c>
      <c r="R377" s="6">
        <v>1</v>
      </c>
      <c r="S377" s="6">
        <v>0</v>
      </c>
      <c r="T377" s="6">
        <v>0</v>
      </c>
      <c r="U377" s="6">
        <v>0</v>
      </c>
    </row>
    <row r="378" spans="1:24">
      <c r="A378" s="7">
        <v>38267</v>
      </c>
      <c r="B378">
        <v>3802</v>
      </c>
      <c r="C378" t="s">
        <v>63</v>
      </c>
      <c r="D378">
        <v>2</v>
      </c>
      <c r="E378">
        <v>0</v>
      </c>
      <c r="F378">
        <v>0</v>
      </c>
      <c r="G378">
        <v>12</v>
      </c>
      <c r="H378">
        <v>0</v>
      </c>
      <c r="I378" s="6">
        <v>0</v>
      </c>
      <c r="J378" s="6">
        <v>0</v>
      </c>
      <c r="K378" s="6">
        <v>37</v>
      </c>
      <c r="L378" s="6">
        <v>5</v>
      </c>
      <c r="M378" s="6">
        <v>49</v>
      </c>
      <c r="N378" s="6">
        <v>7</v>
      </c>
      <c r="O378" s="6">
        <v>0</v>
      </c>
      <c r="P378" s="6">
        <v>2</v>
      </c>
      <c r="Q378" s="6">
        <v>1</v>
      </c>
      <c r="R378" s="6">
        <v>0</v>
      </c>
      <c r="S378" s="6">
        <v>0</v>
      </c>
      <c r="T378" s="6">
        <v>0</v>
      </c>
      <c r="U378" s="6">
        <v>0</v>
      </c>
    </row>
    <row r="379" spans="1:24">
      <c r="A379" s="7">
        <v>38267</v>
      </c>
      <c r="B379">
        <v>3802</v>
      </c>
      <c r="C379" t="s">
        <v>63</v>
      </c>
      <c r="D379">
        <v>3</v>
      </c>
      <c r="E379">
        <v>0</v>
      </c>
      <c r="F379">
        <v>0</v>
      </c>
      <c r="G379">
        <v>19</v>
      </c>
      <c r="H379">
        <v>2</v>
      </c>
      <c r="I379" s="6">
        <v>0</v>
      </c>
      <c r="J379" s="6">
        <v>0</v>
      </c>
      <c r="K379" s="6">
        <v>32</v>
      </c>
      <c r="L379" s="6">
        <v>6</v>
      </c>
      <c r="M379" s="6">
        <v>6</v>
      </c>
      <c r="N379" s="6">
        <v>2</v>
      </c>
      <c r="O379" s="6">
        <v>0</v>
      </c>
      <c r="P379" s="6">
        <v>0</v>
      </c>
      <c r="Q379" s="6">
        <v>0</v>
      </c>
      <c r="R379" s="6">
        <v>0</v>
      </c>
      <c r="S379" s="6">
        <v>1</v>
      </c>
      <c r="T379" s="6">
        <v>0</v>
      </c>
      <c r="U379" s="6">
        <v>0</v>
      </c>
    </row>
    <row r="380" spans="1:24">
      <c r="A380" s="9">
        <v>38267</v>
      </c>
      <c r="B380">
        <v>3852</v>
      </c>
      <c r="C380" t="s">
        <v>64</v>
      </c>
      <c r="E380">
        <v>0</v>
      </c>
      <c r="F380">
        <v>0</v>
      </c>
      <c r="G380">
        <v>84</v>
      </c>
      <c r="H380">
        <v>0</v>
      </c>
      <c r="I380" s="6">
        <v>0</v>
      </c>
      <c r="J380" s="6">
        <v>0</v>
      </c>
      <c r="K380" s="6">
        <v>12</v>
      </c>
      <c r="L380" s="6">
        <v>7</v>
      </c>
      <c r="M380" s="6">
        <v>7</v>
      </c>
      <c r="N380" s="6">
        <v>0</v>
      </c>
      <c r="O380" s="6">
        <v>0</v>
      </c>
      <c r="P380" s="6">
        <v>0</v>
      </c>
      <c r="Q380" s="6">
        <v>0</v>
      </c>
      <c r="R380" s="6">
        <v>1</v>
      </c>
      <c r="S380" s="6">
        <v>1</v>
      </c>
      <c r="T380">
        <v>1</v>
      </c>
      <c r="U380" s="6">
        <v>0</v>
      </c>
    </row>
    <row r="381" spans="1:24">
      <c r="A381" s="7">
        <v>38268</v>
      </c>
      <c r="B381">
        <v>23</v>
      </c>
      <c r="C381" t="s">
        <v>64</v>
      </c>
      <c r="E381">
        <v>0</v>
      </c>
      <c r="F381">
        <v>0</v>
      </c>
      <c r="G381">
        <v>222</v>
      </c>
      <c r="H381">
        <v>2</v>
      </c>
      <c r="I381" s="6">
        <v>0</v>
      </c>
      <c r="J381" s="6">
        <v>0</v>
      </c>
      <c r="K381" s="6">
        <v>3</v>
      </c>
      <c r="L381" s="6">
        <v>0</v>
      </c>
      <c r="M381" s="6">
        <v>9</v>
      </c>
      <c r="N381" s="6">
        <v>2</v>
      </c>
      <c r="O381" s="6">
        <v>0</v>
      </c>
      <c r="P381" s="6">
        <v>2</v>
      </c>
      <c r="Q381" s="6">
        <v>1</v>
      </c>
      <c r="R381" s="6">
        <v>0</v>
      </c>
      <c r="S381" s="6">
        <v>1</v>
      </c>
      <c r="T381" s="6">
        <v>0</v>
      </c>
      <c r="U381" s="6">
        <v>0</v>
      </c>
    </row>
    <row r="382" spans="1:24">
      <c r="A382" s="7">
        <v>38268</v>
      </c>
      <c r="B382">
        <v>24</v>
      </c>
      <c r="C382" t="s">
        <v>64</v>
      </c>
      <c r="E382">
        <v>0</v>
      </c>
      <c r="F382">
        <v>0</v>
      </c>
      <c r="G382">
        <v>70</v>
      </c>
      <c r="H382">
        <v>1</v>
      </c>
      <c r="I382" s="6">
        <v>0</v>
      </c>
      <c r="J382" s="6">
        <v>0</v>
      </c>
      <c r="K382" s="6">
        <v>14</v>
      </c>
      <c r="L382" s="6">
        <v>0</v>
      </c>
      <c r="M382" s="6">
        <v>18</v>
      </c>
      <c r="N382" s="6">
        <v>2</v>
      </c>
      <c r="O382" s="6">
        <v>0</v>
      </c>
      <c r="P382" s="6">
        <v>0</v>
      </c>
      <c r="Q382" s="6">
        <v>1</v>
      </c>
      <c r="R382" s="6">
        <v>0</v>
      </c>
      <c r="S382" s="6">
        <v>0</v>
      </c>
      <c r="T382" s="6">
        <v>0</v>
      </c>
      <c r="U382" s="6">
        <v>0</v>
      </c>
    </row>
    <row r="383" spans="1:24">
      <c r="A383" s="7">
        <v>38268</v>
      </c>
      <c r="B383">
        <v>222</v>
      </c>
      <c r="C383" t="s">
        <v>64</v>
      </c>
      <c r="D383">
        <v>1</v>
      </c>
      <c r="E383">
        <v>0</v>
      </c>
      <c r="F383">
        <v>0</v>
      </c>
      <c r="G383">
        <v>4</v>
      </c>
      <c r="H383">
        <v>0</v>
      </c>
      <c r="I383" s="6">
        <v>0</v>
      </c>
      <c r="J383" s="6">
        <v>0</v>
      </c>
      <c r="K383" s="6">
        <v>7</v>
      </c>
      <c r="L383" s="6">
        <v>0</v>
      </c>
      <c r="M383" s="6">
        <v>1</v>
      </c>
      <c r="N383" s="6">
        <v>4</v>
      </c>
      <c r="O383" s="6">
        <v>0</v>
      </c>
      <c r="P383" s="6">
        <v>2</v>
      </c>
      <c r="Q383" s="6">
        <v>0</v>
      </c>
      <c r="R383" s="6">
        <v>0</v>
      </c>
      <c r="S383" s="6">
        <v>0</v>
      </c>
      <c r="T383">
        <v>5</v>
      </c>
      <c r="U383" s="6">
        <v>0</v>
      </c>
    </row>
    <row r="384" spans="1:24">
      <c r="A384" s="7">
        <v>38268</v>
      </c>
      <c r="B384">
        <v>222</v>
      </c>
      <c r="C384" t="s">
        <v>64</v>
      </c>
      <c r="D384">
        <v>2</v>
      </c>
      <c r="E384">
        <v>0</v>
      </c>
      <c r="F384">
        <v>0</v>
      </c>
      <c r="G384">
        <v>3</v>
      </c>
      <c r="H384">
        <v>0</v>
      </c>
      <c r="I384" s="6">
        <v>0</v>
      </c>
      <c r="J384" s="6">
        <v>0</v>
      </c>
      <c r="K384" s="6">
        <v>4</v>
      </c>
      <c r="L384" s="6">
        <v>5</v>
      </c>
      <c r="M384" s="6">
        <v>1</v>
      </c>
      <c r="N384" s="6">
        <v>1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>
        <v>1</v>
      </c>
      <c r="U384" s="6">
        <v>0</v>
      </c>
    </row>
    <row r="385" spans="1:22">
      <c r="A385" s="7">
        <v>38268</v>
      </c>
      <c r="B385">
        <v>222</v>
      </c>
      <c r="C385" t="s">
        <v>64</v>
      </c>
      <c r="D385">
        <v>3</v>
      </c>
      <c r="E385">
        <v>0</v>
      </c>
      <c r="F385">
        <v>0</v>
      </c>
      <c r="G385">
        <v>11</v>
      </c>
      <c r="H385">
        <v>0</v>
      </c>
      <c r="I385" s="6">
        <v>0</v>
      </c>
      <c r="J385" s="6">
        <v>0</v>
      </c>
      <c r="K385" s="6">
        <v>4</v>
      </c>
      <c r="L385" s="6">
        <v>2</v>
      </c>
      <c r="M385" s="6">
        <v>2</v>
      </c>
      <c r="N385" s="6">
        <v>0</v>
      </c>
      <c r="O385" s="6">
        <v>0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</row>
    <row r="386" spans="1:22">
      <c r="A386" s="7">
        <v>38268</v>
      </c>
      <c r="B386">
        <v>222</v>
      </c>
      <c r="C386" t="s">
        <v>63</v>
      </c>
      <c r="D386">
        <v>1</v>
      </c>
      <c r="E386">
        <v>0</v>
      </c>
      <c r="F386">
        <v>0</v>
      </c>
      <c r="G386">
        <v>3</v>
      </c>
      <c r="H386">
        <v>1</v>
      </c>
      <c r="I386" s="6">
        <v>0</v>
      </c>
      <c r="J386" s="6">
        <v>0</v>
      </c>
      <c r="K386" s="6">
        <v>16</v>
      </c>
      <c r="L386" s="6">
        <v>0</v>
      </c>
      <c r="M386" s="6">
        <v>2</v>
      </c>
      <c r="N386" s="6">
        <v>0</v>
      </c>
      <c r="O386" s="6">
        <v>0</v>
      </c>
      <c r="P386" s="6">
        <v>2</v>
      </c>
      <c r="Q386" s="6">
        <v>0</v>
      </c>
      <c r="R386" s="6">
        <v>2</v>
      </c>
      <c r="S386" s="6">
        <v>0</v>
      </c>
      <c r="T386" s="6">
        <v>0</v>
      </c>
      <c r="U386" s="6">
        <v>0</v>
      </c>
    </row>
    <row r="387" spans="1:22">
      <c r="A387" s="7">
        <v>38268</v>
      </c>
      <c r="B387">
        <v>222</v>
      </c>
      <c r="C387" t="s">
        <v>63</v>
      </c>
      <c r="D387">
        <v>2</v>
      </c>
      <c r="E387">
        <v>0</v>
      </c>
      <c r="F387">
        <v>0</v>
      </c>
      <c r="G387">
        <v>7</v>
      </c>
      <c r="H387">
        <v>2</v>
      </c>
      <c r="I387" s="6">
        <v>0</v>
      </c>
      <c r="J387" s="6">
        <v>0</v>
      </c>
      <c r="K387" s="6">
        <v>88</v>
      </c>
      <c r="L387" s="6">
        <v>1</v>
      </c>
      <c r="M387" s="6">
        <v>22</v>
      </c>
      <c r="N387" s="6">
        <v>1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</row>
    <row r="388" spans="1:22">
      <c r="A388" s="7">
        <v>38268</v>
      </c>
      <c r="B388">
        <v>222</v>
      </c>
      <c r="C388" t="s">
        <v>63</v>
      </c>
      <c r="D388">
        <v>3</v>
      </c>
      <c r="E388">
        <v>0</v>
      </c>
      <c r="F388">
        <v>0</v>
      </c>
      <c r="G388">
        <v>20</v>
      </c>
      <c r="H388">
        <v>0</v>
      </c>
      <c r="I388" s="6">
        <v>0</v>
      </c>
      <c r="J388" s="6">
        <v>0</v>
      </c>
      <c r="K388" s="6">
        <v>24</v>
      </c>
      <c r="L388" s="6">
        <v>7</v>
      </c>
      <c r="M388" s="6">
        <v>10</v>
      </c>
      <c r="N388" s="6">
        <v>19</v>
      </c>
      <c r="O388" s="6">
        <v>0</v>
      </c>
      <c r="P388" s="6">
        <v>2</v>
      </c>
      <c r="Q388" s="6">
        <v>0</v>
      </c>
      <c r="R388" s="6">
        <v>1</v>
      </c>
      <c r="S388" s="6">
        <v>0</v>
      </c>
      <c r="T388">
        <v>1</v>
      </c>
      <c r="U388" s="6">
        <v>0</v>
      </c>
    </row>
    <row r="389" spans="1:22">
      <c r="A389" s="7">
        <v>38268</v>
      </c>
      <c r="B389">
        <v>3802</v>
      </c>
      <c r="C389" t="s">
        <v>64</v>
      </c>
      <c r="D389">
        <v>1</v>
      </c>
      <c r="E389">
        <v>0</v>
      </c>
      <c r="F389">
        <v>0</v>
      </c>
      <c r="G389">
        <v>8</v>
      </c>
      <c r="H389">
        <v>0</v>
      </c>
      <c r="I389" s="6">
        <v>0</v>
      </c>
      <c r="J389" s="6">
        <v>0</v>
      </c>
      <c r="K389" s="6">
        <v>13</v>
      </c>
      <c r="L389" s="6">
        <v>10</v>
      </c>
      <c r="M389" s="6">
        <v>7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</row>
    <row r="390" spans="1:22">
      <c r="A390" s="7">
        <v>38268</v>
      </c>
      <c r="B390">
        <v>3802</v>
      </c>
      <c r="C390" t="s">
        <v>64</v>
      </c>
      <c r="D390">
        <v>2</v>
      </c>
      <c r="E390">
        <v>0</v>
      </c>
      <c r="F390">
        <v>0</v>
      </c>
      <c r="G390">
        <v>72</v>
      </c>
      <c r="H390">
        <v>0</v>
      </c>
      <c r="I390" s="6">
        <v>0</v>
      </c>
      <c r="J390" s="6">
        <v>0</v>
      </c>
      <c r="K390" s="6">
        <v>16</v>
      </c>
      <c r="L390" s="6">
        <v>0</v>
      </c>
      <c r="M390" s="6">
        <v>9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1:22">
      <c r="A391" s="7">
        <v>38268</v>
      </c>
      <c r="B391">
        <v>3802</v>
      </c>
      <c r="C391" t="s">
        <v>64</v>
      </c>
      <c r="D391">
        <v>3</v>
      </c>
      <c r="E391">
        <v>0</v>
      </c>
      <c r="F391">
        <v>0</v>
      </c>
      <c r="G391">
        <v>41</v>
      </c>
      <c r="H391">
        <v>1</v>
      </c>
      <c r="I391" s="6">
        <v>0</v>
      </c>
      <c r="J391" s="6">
        <v>0</v>
      </c>
      <c r="K391" s="6">
        <v>1</v>
      </c>
      <c r="L391" s="6">
        <v>0</v>
      </c>
      <c r="M391" s="6">
        <v>1</v>
      </c>
      <c r="N391" s="6">
        <v>1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</row>
    <row r="392" spans="1:22">
      <c r="A392" s="7">
        <v>38268</v>
      </c>
      <c r="B392">
        <v>3802</v>
      </c>
      <c r="C392" t="s">
        <v>63</v>
      </c>
      <c r="D392">
        <v>1</v>
      </c>
      <c r="E392">
        <v>0</v>
      </c>
      <c r="F392">
        <v>0</v>
      </c>
      <c r="G392">
        <v>24</v>
      </c>
      <c r="H392">
        <v>0</v>
      </c>
      <c r="I392" s="6">
        <v>0</v>
      </c>
      <c r="J392" s="6">
        <v>0</v>
      </c>
      <c r="K392" s="6">
        <v>0</v>
      </c>
      <c r="L392" s="6">
        <v>0</v>
      </c>
      <c r="M392" s="6">
        <v>58</v>
      </c>
      <c r="N392" s="6">
        <v>21</v>
      </c>
      <c r="O392" s="6">
        <v>0</v>
      </c>
      <c r="P392" s="6">
        <v>6</v>
      </c>
      <c r="Q392" s="6">
        <v>0</v>
      </c>
      <c r="R392" s="6">
        <v>0</v>
      </c>
      <c r="S392" s="6">
        <f>Collections!F182</f>
        <v>0</v>
      </c>
      <c r="T392" s="6">
        <v>0</v>
      </c>
      <c r="U392" s="6">
        <v>0</v>
      </c>
    </row>
    <row r="393" spans="1:22">
      <c r="A393" s="7">
        <v>38268</v>
      </c>
      <c r="B393">
        <v>3802</v>
      </c>
      <c r="C393" t="s">
        <v>63</v>
      </c>
      <c r="D393">
        <v>2</v>
      </c>
      <c r="E393">
        <v>0</v>
      </c>
      <c r="F393">
        <v>0</v>
      </c>
      <c r="G393">
        <v>8</v>
      </c>
      <c r="H393">
        <v>1</v>
      </c>
      <c r="I393" s="6">
        <v>0</v>
      </c>
      <c r="J393" s="6">
        <v>0</v>
      </c>
      <c r="K393" s="6">
        <v>32</v>
      </c>
      <c r="L393" s="6">
        <v>0</v>
      </c>
      <c r="M393" s="6">
        <v>48</v>
      </c>
      <c r="N393" s="6">
        <v>13</v>
      </c>
      <c r="O393" s="6">
        <v>0</v>
      </c>
      <c r="P393" s="6">
        <v>4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</row>
    <row r="394" spans="1:22">
      <c r="A394" s="7">
        <v>38268</v>
      </c>
      <c r="B394">
        <v>3802</v>
      </c>
      <c r="C394" t="s">
        <v>63</v>
      </c>
      <c r="D394">
        <v>3</v>
      </c>
      <c r="E394">
        <v>0</v>
      </c>
      <c r="F394">
        <v>0</v>
      </c>
      <c r="G394">
        <v>69</v>
      </c>
      <c r="H394">
        <v>14</v>
      </c>
      <c r="I394" s="6">
        <v>0</v>
      </c>
      <c r="J394" s="6">
        <v>0</v>
      </c>
      <c r="K394" s="6">
        <v>25</v>
      </c>
      <c r="L394" s="6">
        <v>0</v>
      </c>
      <c r="M394" s="6">
        <v>24</v>
      </c>
      <c r="N394" s="6">
        <v>14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0</v>
      </c>
    </row>
    <row r="395" spans="1:22">
      <c r="A395" s="7">
        <v>38268</v>
      </c>
      <c r="B395">
        <v>3852</v>
      </c>
      <c r="C395" t="s">
        <v>64</v>
      </c>
      <c r="E395">
        <v>0</v>
      </c>
      <c r="F395">
        <v>0</v>
      </c>
      <c r="G395">
        <v>103</v>
      </c>
      <c r="H395">
        <v>0</v>
      </c>
      <c r="I395" s="6">
        <v>0</v>
      </c>
      <c r="J395" s="6">
        <v>0</v>
      </c>
      <c r="K395" s="6">
        <v>7</v>
      </c>
      <c r="L395" s="6">
        <v>8</v>
      </c>
      <c r="M395" s="6">
        <v>4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</row>
    <row r="396" spans="1:22">
      <c r="A396" s="7">
        <v>38269</v>
      </c>
      <c r="B396">
        <v>23</v>
      </c>
      <c r="C396" t="s">
        <v>64</v>
      </c>
      <c r="E396">
        <v>0</v>
      </c>
      <c r="F396">
        <v>0</v>
      </c>
      <c r="G396">
        <v>30</v>
      </c>
      <c r="H396">
        <v>3</v>
      </c>
      <c r="I396" s="6">
        <v>0</v>
      </c>
      <c r="J396" s="6">
        <v>0</v>
      </c>
      <c r="K396" s="6">
        <v>7</v>
      </c>
      <c r="L396" s="6">
        <v>0</v>
      </c>
      <c r="M396" s="6">
        <v>4</v>
      </c>
      <c r="N396" s="6">
        <v>0</v>
      </c>
      <c r="O396" s="6">
        <v>0</v>
      </c>
      <c r="P396" s="6">
        <v>1</v>
      </c>
      <c r="Q396" s="6">
        <v>2</v>
      </c>
      <c r="R396" s="6">
        <v>0</v>
      </c>
      <c r="S396" s="6">
        <v>1</v>
      </c>
      <c r="T396" s="6">
        <v>0</v>
      </c>
      <c r="U396" s="6">
        <v>0</v>
      </c>
    </row>
    <row r="397" spans="1:22">
      <c r="A397" s="7">
        <v>38269</v>
      </c>
      <c r="B397">
        <v>24</v>
      </c>
      <c r="C397" t="s">
        <v>64</v>
      </c>
      <c r="E397">
        <v>0</v>
      </c>
      <c r="F397">
        <v>0</v>
      </c>
      <c r="G397">
        <v>158</v>
      </c>
      <c r="H397">
        <v>0</v>
      </c>
      <c r="I397" s="6">
        <v>0</v>
      </c>
      <c r="J397" s="6">
        <v>0</v>
      </c>
      <c r="K397" s="6">
        <v>3</v>
      </c>
      <c r="L397" s="6">
        <v>0</v>
      </c>
      <c r="M397" s="6">
        <v>11</v>
      </c>
      <c r="N397" s="6">
        <v>0</v>
      </c>
      <c r="O397" s="6">
        <v>0</v>
      </c>
      <c r="P397" s="6">
        <v>1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t="s">
        <v>83</v>
      </c>
    </row>
    <row r="398" spans="1:22">
      <c r="A398" s="7">
        <v>38269</v>
      </c>
      <c r="B398">
        <v>222</v>
      </c>
      <c r="C398" t="s">
        <v>64</v>
      </c>
      <c r="D398">
        <v>1</v>
      </c>
      <c r="E398">
        <v>0</v>
      </c>
      <c r="F398">
        <v>0</v>
      </c>
      <c r="G398">
        <v>2</v>
      </c>
      <c r="H398" s="6">
        <v>0</v>
      </c>
      <c r="I398" s="6">
        <v>0</v>
      </c>
      <c r="J398" s="6">
        <v>0</v>
      </c>
      <c r="K398" s="6">
        <v>1</v>
      </c>
      <c r="L398" s="6">
        <v>0</v>
      </c>
      <c r="M398" s="6">
        <v>0</v>
      </c>
      <c r="N398" s="6">
        <v>1</v>
      </c>
      <c r="O398" s="6">
        <v>0</v>
      </c>
      <c r="P398" s="6">
        <v>1</v>
      </c>
      <c r="Q398" s="6">
        <v>1</v>
      </c>
      <c r="R398" s="6">
        <v>0</v>
      </c>
      <c r="S398" s="6">
        <v>0</v>
      </c>
      <c r="T398" s="6">
        <v>0</v>
      </c>
      <c r="U398" s="6">
        <v>0</v>
      </c>
    </row>
    <row r="399" spans="1:22">
      <c r="A399" s="7">
        <v>38269</v>
      </c>
      <c r="B399">
        <v>222</v>
      </c>
      <c r="C399" t="s">
        <v>64</v>
      </c>
      <c r="D399">
        <v>2</v>
      </c>
      <c r="E399">
        <v>0</v>
      </c>
      <c r="F399">
        <v>0</v>
      </c>
      <c r="G399">
        <v>6</v>
      </c>
      <c r="H399" s="6">
        <v>2</v>
      </c>
      <c r="I399" s="6">
        <v>0</v>
      </c>
      <c r="J399" s="6">
        <v>0</v>
      </c>
      <c r="K399" s="6">
        <v>1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1</v>
      </c>
      <c r="R399" s="6">
        <v>0</v>
      </c>
      <c r="S399" s="6">
        <v>0</v>
      </c>
      <c r="T399" s="6">
        <v>0</v>
      </c>
      <c r="U399" s="6">
        <v>0</v>
      </c>
    </row>
    <row r="400" spans="1:22">
      <c r="A400" s="7">
        <v>38269</v>
      </c>
      <c r="B400">
        <v>222</v>
      </c>
      <c r="C400" t="s">
        <v>64</v>
      </c>
      <c r="D400">
        <v>3</v>
      </c>
      <c r="E400">
        <v>0</v>
      </c>
      <c r="F400">
        <v>0</v>
      </c>
      <c r="G400">
        <v>6</v>
      </c>
      <c r="H400" s="6">
        <v>0</v>
      </c>
      <c r="I400" s="6">
        <v>0</v>
      </c>
      <c r="J400" s="6">
        <v>0</v>
      </c>
      <c r="K400" s="6">
        <v>1</v>
      </c>
      <c r="L400" s="6">
        <v>1</v>
      </c>
      <c r="M400" s="6">
        <v>2</v>
      </c>
      <c r="N400" s="6">
        <v>1</v>
      </c>
      <c r="O400" s="6">
        <v>0</v>
      </c>
      <c r="P400" s="6">
        <v>0</v>
      </c>
      <c r="Q400">
        <v>1</v>
      </c>
      <c r="R400" s="6">
        <v>0</v>
      </c>
      <c r="S400" s="6">
        <v>0</v>
      </c>
      <c r="T400" s="6">
        <v>0</v>
      </c>
      <c r="U400" s="6">
        <v>0</v>
      </c>
    </row>
    <row r="401" spans="1:24">
      <c r="A401" s="7">
        <v>38269</v>
      </c>
      <c r="B401">
        <v>222</v>
      </c>
      <c r="C401" t="s">
        <v>63</v>
      </c>
      <c r="D401">
        <v>1</v>
      </c>
      <c r="E401">
        <v>0</v>
      </c>
      <c r="F401">
        <v>0</v>
      </c>
      <c r="G401">
        <v>0</v>
      </c>
      <c r="H401" s="6">
        <v>0</v>
      </c>
      <c r="I401" s="6">
        <v>0</v>
      </c>
      <c r="J401" s="6">
        <v>0</v>
      </c>
      <c r="K401" s="6">
        <v>23</v>
      </c>
      <c r="L401" s="6">
        <v>0</v>
      </c>
      <c r="M401" s="6">
        <v>19</v>
      </c>
      <c r="N401" s="6">
        <v>9</v>
      </c>
      <c r="O401" s="6">
        <v>0</v>
      </c>
      <c r="P401" s="6">
        <v>0</v>
      </c>
      <c r="Q401" s="6">
        <v>1</v>
      </c>
      <c r="R401" s="6">
        <v>3</v>
      </c>
      <c r="S401" s="6">
        <v>0</v>
      </c>
      <c r="T401" s="6">
        <v>0</v>
      </c>
      <c r="U401" s="6">
        <v>0</v>
      </c>
      <c r="V401" t="s">
        <v>83</v>
      </c>
    </row>
    <row r="402" spans="1:24">
      <c r="A402" s="7">
        <v>38269</v>
      </c>
      <c r="B402">
        <v>222</v>
      </c>
      <c r="C402" t="s">
        <v>63</v>
      </c>
      <c r="D402">
        <v>2</v>
      </c>
      <c r="E402">
        <v>0</v>
      </c>
      <c r="F402">
        <v>0</v>
      </c>
      <c r="G402">
        <v>14</v>
      </c>
      <c r="H402" s="6">
        <v>0</v>
      </c>
      <c r="I402" s="6">
        <v>0</v>
      </c>
      <c r="J402" s="6">
        <v>0</v>
      </c>
      <c r="K402" s="6">
        <v>52</v>
      </c>
      <c r="L402" s="6">
        <v>1</v>
      </c>
      <c r="M402" s="6">
        <v>31</v>
      </c>
      <c r="N402" s="6">
        <v>34</v>
      </c>
      <c r="O402" s="6">
        <v>0</v>
      </c>
      <c r="P402" s="6">
        <v>1</v>
      </c>
      <c r="Q402" s="6">
        <v>0</v>
      </c>
      <c r="R402" s="6">
        <v>0</v>
      </c>
      <c r="S402" s="6">
        <v>0</v>
      </c>
      <c r="T402">
        <v>4</v>
      </c>
      <c r="U402" s="6">
        <v>0</v>
      </c>
    </row>
    <row r="403" spans="1:24">
      <c r="A403" s="7">
        <v>38269</v>
      </c>
      <c r="B403">
        <v>222</v>
      </c>
      <c r="C403" t="s">
        <v>63</v>
      </c>
      <c r="D403">
        <v>3</v>
      </c>
      <c r="E403">
        <v>0</v>
      </c>
      <c r="F403">
        <v>0</v>
      </c>
      <c r="G403">
        <v>8</v>
      </c>
      <c r="H403" s="6">
        <v>0</v>
      </c>
      <c r="I403" s="6">
        <v>0</v>
      </c>
      <c r="J403" s="6">
        <v>0</v>
      </c>
      <c r="K403" s="6">
        <v>68</v>
      </c>
      <c r="L403" s="6">
        <v>0</v>
      </c>
      <c r="M403" s="6">
        <v>54</v>
      </c>
      <c r="N403" s="6">
        <v>30</v>
      </c>
      <c r="O403" s="6">
        <v>0</v>
      </c>
      <c r="P403" s="6">
        <v>6</v>
      </c>
      <c r="Q403" s="6">
        <v>2</v>
      </c>
      <c r="R403" s="6">
        <v>0</v>
      </c>
      <c r="S403" s="6">
        <v>0</v>
      </c>
      <c r="T403" s="6">
        <v>0</v>
      </c>
      <c r="U403" s="6">
        <v>0</v>
      </c>
    </row>
    <row r="404" spans="1:24">
      <c r="A404" s="7">
        <v>38269</v>
      </c>
      <c r="B404">
        <v>3802</v>
      </c>
      <c r="C404" t="s">
        <v>64</v>
      </c>
      <c r="D404">
        <v>1</v>
      </c>
      <c r="E404">
        <v>0</v>
      </c>
      <c r="F404">
        <v>0</v>
      </c>
      <c r="G404">
        <v>15</v>
      </c>
      <c r="H404" s="6">
        <v>4</v>
      </c>
      <c r="I404" s="6">
        <v>0</v>
      </c>
      <c r="J404" s="6">
        <v>0</v>
      </c>
      <c r="K404" s="6">
        <v>0</v>
      </c>
      <c r="L404" s="6">
        <v>1</v>
      </c>
      <c r="M404" s="6">
        <v>0</v>
      </c>
      <c r="N404" s="6">
        <v>0</v>
      </c>
      <c r="O404" s="6">
        <v>0</v>
      </c>
      <c r="P404" s="6">
        <v>0</v>
      </c>
      <c r="Q404" s="6">
        <v>3</v>
      </c>
      <c r="R404" s="6">
        <v>0</v>
      </c>
      <c r="S404" s="6">
        <v>0</v>
      </c>
      <c r="T404" s="6">
        <v>0</v>
      </c>
      <c r="U404" s="6">
        <v>0</v>
      </c>
    </row>
    <row r="405" spans="1:24">
      <c r="A405" s="7">
        <v>38269</v>
      </c>
      <c r="B405">
        <v>3802</v>
      </c>
      <c r="C405" t="s">
        <v>64</v>
      </c>
      <c r="D405">
        <v>2</v>
      </c>
      <c r="E405">
        <v>0</v>
      </c>
      <c r="F405">
        <v>0</v>
      </c>
      <c r="G405">
        <v>22</v>
      </c>
      <c r="H405" s="6">
        <v>1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1:24">
      <c r="A406" s="7">
        <v>38269</v>
      </c>
      <c r="B406">
        <v>3802</v>
      </c>
      <c r="C406" t="s">
        <v>64</v>
      </c>
      <c r="D406">
        <v>3</v>
      </c>
      <c r="E406">
        <v>0</v>
      </c>
      <c r="F406">
        <v>0</v>
      </c>
      <c r="G406">
        <v>30</v>
      </c>
      <c r="H406" s="6">
        <v>3</v>
      </c>
      <c r="I406" s="6">
        <v>0</v>
      </c>
      <c r="J406" s="6">
        <v>0</v>
      </c>
      <c r="K406" s="6">
        <v>1</v>
      </c>
      <c r="L406" s="6">
        <v>0</v>
      </c>
      <c r="M406" s="6">
        <v>1</v>
      </c>
      <c r="N406" s="6">
        <v>0</v>
      </c>
      <c r="O406" s="6">
        <v>0</v>
      </c>
      <c r="P406" s="6">
        <v>0</v>
      </c>
      <c r="Q406" s="6">
        <v>1</v>
      </c>
      <c r="R406" s="6">
        <v>0</v>
      </c>
      <c r="S406" s="6">
        <v>0</v>
      </c>
      <c r="T406" s="6">
        <v>0</v>
      </c>
      <c r="U406" s="6">
        <v>0</v>
      </c>
    </row>
    <row r="407" spans="1:24">
      <c r="A407" s="7">
        <v>38269</v>
      </c>
      <c r="B407">
        <v>3802</v>
      </c>
      <c r="C407" t="s">
        <v>63</v>
      </c>
      <c r="D407">
        <v>1</v>
      </c>
      <c r="E407">
        <v>0</v>
      </c>
      <c r="F407">
        <v>0</v>
      </c>
      <c r="G407">
        <v>0</v>
      </c>
      <c r="H407" s="6">
        <v>0</v>
      </c>
      <c r="I407" s="6">
        <v>0</v>
      </c>
      <c r="K407" s="6">
        <v>11</v>
      </c>
      <c r="L407" s="6">
        <v>0</v>
      </c>
      <c r="M407" s="6">
        <v>8</v>
      </c>
      <c r="N407" s="6">
        <v>1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</row>
    <row r="408" spans="1:24">
      <c r="A408" s="7">
        <v>38269</v>
      </c>
      <c r="B408">
        <v>3802</v>
      </c>
      <c r="C408" t="s">
        <v>63</v>
      </c>
      <c r="D408">
        <v>2</v>
      </c>
      <c r="E408">
        <v>0</v>
      </c>
      <c r="F408">
        <v>0</v>
      </c>
      <c r="G408">
        <v>5</v>
      </c>
      <c r="H408" s="6">
        <v>0</v>
      </c>
      <c r="I408" s="6">
        <v>0</v>
      </c>
      <c r="J408" s="6">
        <v>0</v>
      </c>
      <c r="K408" s="6">
        <v>18</v>
      </c>
      <c r="L408" s="6">
        <v>0</v>
      </c>
      <c r="M408" s="6">
        <v>8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</row>
    <row r="409" spans="1:24">
      <c r="A409" s="7">
        <v>38269</v>
      </c>
      <c r="B409">
        <v>3802</v>
      </c>
      <c r="C409" t="s">
        <v>63</v>
      </c>
      <c r="D409">
        <v>3</v>
      </c>
      <c r="E409">
        <v>0</v>
      </c>
      <c r="F409">
        <v>0</v>
      </c>
      <c r="G409">
        <v>13</v>
      </c>
      <c r="H409" s="6">
        <v>4</v>
      </c>
      <c r="I409" s="6">
        <v>0</v>
      </c>
      <c r="J409" s="6">
        <v>0</v>
      </c>
      <c r="K409" s="6">
        <v>15</v>
      </c>
      <c r="L409" s="6">
        <v>0</v>
      </c>
      <c r="M409" s="6">
        <v>15</v>
      </c>
      <c r="N409" s="6">
        <v>5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</row>
    <row r="410" spans="1:24">
      <c r="A410" s="7">
        <v>38269</v>
      </c>
      <c r="B410">
        <v>3852</v>
      </c>
      <c r="C410" t="s">
        <v>64</v>
      </c>
      <c r="E410">
        <v>0</v>
      </c>
      <c r="F410">
        <v>0</v>
      </c>
      <c r="G410">
        <v>57</v>
      </c>
      <c r="H410" s="6">
        <v>1</v>
      </c>
      <c r="I410" s="6">
        <v>0</v>
      </c>
      <c r="J410" s="6">
        <v>0</v>
      </c>
      <c r="K410" s="6">
        <v>1</v>
      </c>
      <c r="L410" s="6">
        <v>0</v>
      </c>
      <c r="M410" s="6">
        <v>1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1:24">
      <c r="A411" s="9">
        <v>38270</v>
      </c>
      <c r="B411">
        <v>23</v>
      </c>
      <c r="C411" t="s">
        <v>64</v>
      </c>
      <c r="E411">
        <v>0</v>
      </c>
      <c r="F411">
        <v>0</v>
      </c>
      <c r="G411">
        <v>174</v>
      </c>
      <c r="H411">
        <v>0</v>
      </c>
      <c r="I411" s="6">
        <v>0</v>
      </c>
      <c r="J411" s="6">
        <v>0</v>
      </c>
      <c r="K411" s="6">
        <v>3</v>
      </c>
      <c r="L411" s="6">
        <v>0</v>
      </c>
      <c r="M411" s="6">
        <v>0</v>
      </c>
      <c r="N411" s="6">
        <v>0</v>
      </c>
      <c r="O411" s="6">
        <v>0</v>
      </c>
      <c r="P411" s="6">
        <v>1</v>
      </c>
      <c r="Q411" s="6">
        <v>0</v>
      </c>
      <c r="R411" s="6">
        <v>3</v>
      </c>
      <c r="S411" s="6">
        <v>0</v>
      </c>
      <c r="T411" s="6">
        <v>0</v>
      </c>
      <c r="U411" s="6">
        <v>0</v>
      </c>
    </row>
    <row r="412" spans="1:24">
      <c r="A412" s="9">
        <v>38270</v>
      </c>
      <c r="B412">
        <v>24</v>
      </c>
      <c r="C412" t="s">
        <v>64</v>
      </c>
      <c r="E412">
        <v>0</v>
      </c>
      <c r="F412">
        <v>0</v>
      </c>
      <c r="G412">
        <v>81</v>
      </c>
      <c r="H412">
        <v>5</v>
      </c>
      <c r="I412" s="6">
        <v>0</v>
      </c>
      <c r="J412" s="6">
        <v>0</v>
      </c>
      <c r="K412" s="6">
        <v>1</v>
      </c>
      <c r="L412" s="6">
        <v>0</v>
      </c>
      <c r="M412" s="6">
        <v>1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X412" s="6"/>
    </row>
    <row r="413" spans="1:24">
      <c r="A413" s="7">
        <v>38270</v>
      </c>
      <c r="B413">
        <v>222</v>
      </c>
      <c r="C413" t="s">
        <v>64</v>
      </c>
      <c r="D413">
        <v>3</v>
      </c>
      <c r="E413">
        <v>0</v>
      </c>
      <c r="F413">
        <v>0</v>
      </c>
      <c r="G413">
        <v>2</v>
      </c>
      <c r="H413">
        <v>1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X413" s="6"/>
    </row>
    <row r="414" spans="1:24">
      <c r="A414" s="7">
        <v>38270</v>
      </c>
      <c r="B414">
        <v>222</v>
      </c>
      <c r="C414" t="s">
        <v>64</v>
      </c>
      <c r="D414">
        <v>1</v>
      </c>
      <c r="E414">
        <v>0</v>
      </c>
      <c r="F414">
        <v>0</v>
      </c>
      <c r="G414">
        <v>7</v>
      </c>
      <c r="H414">
        <v>1</v>
      </c>
      <c r="I414" s="6">
        <v>0</v>
      </c>
      <c r="J414" s="6">
        <v>0</v>
      </c>
      <c r="K414" s="6">
        <v>1</v>
      </c>
      <c r="L414" s="6">
        <v>0</v>
      </c>
      <c r="M414" s="6">
        <v>0</v>
      </c>
      <c r="N414" s="6">
        <v>0</v>
      </c>
      <c r="O414" s="6">
        <v>0</v>
      </c>
      <c r="P414" s="6">
        <v>2</v>
      </c>
      <c r="Q414" s="6">
        <v>2</v>
      </c>
      <c r="R414" s="6">
        <v>0</v>
      </c>
      <c r="S414" s="6">
        <v>0</v>
      </c>
      <c r="T414">
        <v>4</v>
      </c>
      <c r="U414" s="6">
        <v>0</v>
      </c>
    </row>
    <row r="415" spans="1:24">
      <c r="A415" s="7">
        <v>38270</v>
      </c>
      <c r="B415">
        <v>222</v>
      </c>
      <c r="C415" t="s">
        <v>64</v>
      </c>
      <c r="D415">
        <v>2</v>
      </c>
      <c r="E415">
        <v>0</v>
      </c>
      <c r="F415">
        <v>0</v>
      </c>
      <c r="G415">
        <v>4</v>
      </c>
      <c r="H415">
        <v>0</v>
      </c>
      <c r="I415" s="6">
        <v>0</v>
      </c>
      <c r="J415" s="6">
        <v>0</v>
      </c>
      <c r="K415" s="6">
        <v>0</v>
      </c>
      <c r="L415" s="6">
        <v>0</v>
      </c>
      <c r="M415" s="6">
        <v>1</v>
      </c>
      <c r="N415" s="6">
        <v>0</v>
      </c>
      <c r="O415" s="6">
        <v>0</v>
      </c>
      <c r="P415" s="6">
        <v>0</v>
      </c>
      <c r="Q415" s="6">
        <v>1</v>
      </c>
      <c r="R415" s="6">
        <v>0</v>
      </c>
      <c r="S415" s="6">
        <v>0</v>
      </c>
      <c r="T415" s="6">
        <v>0</v>
      </c>
      <c r="U415" s="6">
        <v>0</v>
      </c>
    </row>
    <row r="416" spans="1:24">
      <c r="A416" s="7">
        <v>38270</v>
      </c>
      <c r="B416">
        <v>222</v>
      </c>
      <c r="C416" t="s">
        <v>63</v>
      </c>
      <c r="D416">
        <v>3</v>
      </c>
      <c r="E416">
        <v>0</v>
      </c>
      <c r="F416">
        <v>0</v>
      </c>
      <c r="G416">
        <v>4</v>
      </c>
      <c r="H416">
        <v>0</v>
      </c>
      <c r="I416" s="6">
        <v>0</v>
      </c>
      <c r="J416" s="6">
        <v>0</v>
      </c>
      <c r="K416" s="6">
        <v>6</v>
      </c>
      <c r="L416" s="6">
        <v>0</v>
      </c>
      <c r="M416" s="6">
        <v>8</v>
      </c>
      <c r="N416" s="6">
        <v>0</v>
      </c>
      <c r="O416" s="6">
        <v>0</v>
      </c>
      <c r="P416" s="6">
        <v>3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t="s">
        <v>113</v>
      </c>
    </row>
    <row r="417" spans="1:24">
      <c r="A417" s="7">
        <v>38270</v>
      </c>
      <c r="B417">
        <v>222</v>
      </c>
      <c r="C417" t="s">
        <v>63</v>
      </c>
      <c r="D417">
        <v>1</v>
      </c>
      <c r="E417">
        <v>0</v>
      </c>
      <c r="F417">
        <v>0</v>
      </c>
      <c r="G417">
        <v>16</v>
      </c>
      <c r="H417">
        <v>0</v>
      </c>
      <c r="I417" s="6">
        <v>0</v>
      </c>
      <c r="J417" s="6">
        <v>0</v>
      </c>
      <c r="K417" s="6">
        <v>13</v>
      </c>
      <c r="L417" s="6">
        <v>0</v>
      </c>
      <c r="M417" s="6">
        <v>28</v>
      </c>
      <c r="N417" s="6">
        <v>8</v>
      </c>
      <c r="O417" s="6">
        <v>0</v>
      </c>
      <c r="P417" s="6">
        <v>6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1:24">
      <c r="A418" s="7">
        <v>38270</v>
      </c>
      <c r="B418">
        <v>222</v>
      </c>
      <c r="C418" t="s">
        <v>63</v>
      </c>
      <c r="D418">
        <v>2</v>
      </c>
      <c r="E418">
        <v>0</v>
      </c>
      <c r="F418">
        <v>0</v>
      </c>
      <c r="G418">
        <v>8</v>
      </c>
      <c r="H418">
        <v>0</v>
      </c>
      <c r="I418" s="6">
        <v>0</v>
      </c>
      <c r="J418" s="6">
        <v>0</v>
      </c>
      <c r="K418" s="6">
        <v>15</v>
      </c>
      <c r="L418" s="6">
        <v>0</v>
      </c>
      <c r="M418" s="6">
        <v>4</v>
      </c>
      <c r="N418" s="6">
        <v>0</v>
      </c>
      <c r="O418" s="6">
        <v>0</v>
      </c>
      <c r="P418" s="6">
        <v>0</v>
      </c>
      <c r="Q418" s="6">
        <v>1</v>
      </c>
      <c r="R418" s="6">
        <v>0</v>
      </c>
      <c r="S418" s="6">
        <v>0</v>
      </c>
      <c r="T418" s="6">
        <v>0</v>
      </c>
      <c r="U418" s="6">
        <v>0</v>
      </c>
    </row>
    <row r="419" spans="1:24">
      <c r="A419" s="7">
        <v>38270</v>
      </c>
      <c r="B419">
        <v>3802</v>
      </c>
      <c r="C419" t="s">
        <v>64</v>
      </c>
      <c r="D419">
        <v>3</v>
      </c>
      <c r="E419">
        <v>0</v>
      </c>
      <c r="F419">
        <v>0</v>
      </c>
      <c r="G419">
        <v>12</v>
      </c>
      <c r="H419">
        <v>3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1</v>
      </c>
      <c r="R419" s="6">
        <v>0</v>
      </c>
      <c r="S419" s="6">
        <v>0</v>
      </c>
      <c r="T419" s="6">
        <v>0</v>
      </c>
      <c r="U419" s="6">
        <v>0</v>
      </c>
      <c r="V419" t="s">
        <v>83</v>
      </c>
      <c r="X419" s="6"/>
    </row>
    <row r="420" spans="1:24">
      <c r="A420" s="7">
        <v>38270</v>
      </c>
      <c r="B420">
        <v>3802</v>
      </c>
      <c r="C420" t="s">
        <v>64</v>
      </c>
      <c r="D420">
        <v>1</v>
      </c>
      <c r="E420">
        <v>0</v>
      </c>
      <c r="F420">
        <v>0</v>
      </c>
      <c r="G420">
        <v>5</v>
      </c>
      <c r="H420">
        <v>2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X420" s="6"/>
    </row>
    <row r="421" spans="1:24">
      <c r="A421" s="7">
        <v>38270</v>
      </c>
      <c r="B421">
        <v>3802</v>
      </c>
      <c r="C421" t="s">
        <v>64</v>
      </c>
      <c r="D421">
        <v>2</v>
      </c>
      <c r="E421">
        <v>0</v>
      </c>
      <c r="F421">
        <v>0</v>
      </c>
      <c r="G421">
        <v>25</v>
      </c>
      <c r="H421">
        <v>9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1</v>
      </c>
      <c r="R421" s="6">
        <v>0</v>
      </c>
      <c r="S421" s="6">
        <v>0</v>
      </c>
      <c r="T421" s="6">
        <v>0</v>
      </c>
      <c r="U421" s="6">
        <v>0</v>
      </c>
      <c r="X421" s="6"/>
    </row>
    <row r="422" spans="1:24">
      <c r="A422" s="7">
        <v>38270</v>
      </c>
      <c r="B422">
        <v>3802</v>
      </c>
      <c r="C422" t="s">
        <v>63</v>
      </c>
      <c r="D422">
        <v>1</v>
      </c>
      <c r="E422">
        <v>0</v>
      </c>
      <c r="F422">
        <v>0</v>
      </c>
      <c r="G422">
        <v>137</v>
      </c>
      <c r="H422">
        <v>0</v>
      </c>
      <c r="I422" s="6">
        <v>0</v>
      </c>
      <c r="J422" s="6">
        <v>0</v>
      </c>
      <c r="K422" s="6">
        <v>1</v>
      </c>
      <c r="L422" s="6">
        <v>0</v>
      </c>
      <c r="M422" s="6">
        <v>1</v>
      </c>
      <c r="N422" s="6">
        <v>2</v>
      </c>
      <c r="O422" s="6">
        <v>0</v>
      </c>
      <c r="P422" s="6">
        <v>2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X422" s="6"/>
    </row>
    <row r="423" spans="1:24">
      <c r="A423" s="7">
        <v>38270</v>
      </c>
      <c r="B423">
        <v>3802</v>
      </c>
      <c r="C423" t="s">
        <v>63</v>
      </c>
      <c r="D423">
        <v>2</v>
      </c>
      <c r="E423">
        <v>0</v>
      </c>
      <c r="F423">
        <v>0</v>
      </c>
      <c r="G423">
        <v>6</v>
      </c>
      <c r="H423">
        <v>0</v>
      </c>
      <c r="I423" s="6">
        <v>0</v>
      </c>
      <c r="J423" s="6">
        <v>0</v>
      </c>
      <c r="K423" s="6">
        <v>5</v>
      </c>
      <c r="L423" s="6">
        <v>0</v>
      </c>
      <c r="M423" s="6">
        <v>11</v>
      </c>
      <c r="N423" s="6">
        <v>3</v>
      </c>
      <c r="O423" s="6">
        <v>0</v>
      </c>
      <c r="P423" s="6">
        <v>0</v>
      </c>
      <c r="Q423" s="6">
        <v>2</v>
      </c>
      <c r="R423" s="6">
        <v>0</v>
      </c>
      <c r="S423" s="6">
        <v>0</v>
      </c>
      <c r="T423" s="6">
        <v>0</v>
      </c>
      <c r="U423" s="6">
        <v>0</v>
      </c>
      <c r="X423" s="6"/>
    </row>
    <row r="424" spans="1:24">
      <c r="A424" s="7">
        <v>38270</v>
      </c>
      <c r="B424">
        <v>3802</v>
      </c>
      <c r="C424" t="s">
        <v>63</v>
      </c>
      <c r="D424">
        <v>3</v>
      </c>
      <c r="E424">
        <v>0</v>
      </c>
      <c r="F424">
        <v>0</v>
      </c>
      <c r="G424">
        <v>4</v>
      </c>
      <c r="H424">
        <v>2</v>
      </c>
      <c r="I424" s="6">
        <v>0</v>
      </c>
      <c r="J424" s="6">
        <v>0</v>
      </c>
      <c r="K424" s="6">
        <v>2</v>
      </c>
      <c r="L424" s="6">
        <v>0</v>
      </c>
      <c r="M424" s="6">
        <v>3</v>
      </c>
      <c r="N424" s="6">
        <v>0</v>
      </c>
      <c r="O424" s="6">
        <v>0</v>
      </c>
      <c r="P424" s="6">
        <v>0</v>
      </c>
      <c r="Q424" s="6">
        <v>1</v>
      </c>
      <c r="R424" s="6">
        <v>0</v>
      </c>
      <c r="S424" s="6">
        <v>0</v>
      </c>
      <c r="T424">
        <v>1</v>
      </c>
      <c r="U424" s="6">
        <v>0</v>
      </c>
    </row>
    <row r="425" spans="1:24">
      <c r="A425" s="7">
        <v>38270</v>
      </c>
      <c r="B425">
        <v>3852</v>
      </c>
      <c r="C425" t="s">
        <v>64</v>
      </c>
      <c r="E425">
        <v>0</v>
      </c>
      <c r="F425">
        <v>0</v>
      </c>
      <c r="G425">
        <v>134</v>
      </c>
      <c r="H425">
        <v>0</v>
      </c>
      <c r="I425" s="6">
        <v>0</v>
      </c>
      <c r="J425" s="6">
        <v>0</v>
      </c>
      <c r="K425" s="6">
        <v>1</v>
      </c>
      <c r="L425" s="6">
        <v>0</v>
      </c>
      <c r="M425" s="6">
        <v>1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1</v>
      </c>
      <c r="T425" s="6">
        <v>0</v>
      </c>
      <c r="U425" s="6">
        <v>0</v>
      </c>
    </row>
    <row r="426" spans="1:24">
      <c r="A426" s="9">
        <v>38271</v>
      </c>
      <c r="B426">
        <v>23</v>
      </c>
      <c r="C426" t="s">
        <v>64</v>
      </c>
      <c r="E426">
        <v>0</v>
      </c>
      <c r="F426">
        <v>0</v>
      </c>
      <c r="G426">
        <v>86</v>
      </c>
      <c r="H426">
        <v>2</v>
      </c>
      <c r="I426" s="6">
        <v>0</v>
      </c>
      <c r="J426" s="6">
        <v>0</v>
      </c>
      <c r="K426" s="6">
        <v>3</v>
      </c>
      <c r="L426" s="6">
        <v>0</v>
      </c>
      <c r="M426" s="6">
        <v>2</v>
      </c>
      <c r="N426" s="6">
        <v>0</v>
      </c>
      <c r="O426" s="6">
        <v>0</v>
      </c>
      <c r="P426" s="6">
        <v>1</v>
      </c>
      <c r="Q426" s="6">
        <v>0</v>
      </c>
      <c r="R426" s="6">
        <v>0</v>
      </c>
      <c r="S426" s="6">
        <v>0</v>
      </c>
      <c r="T426" s="6">
        <v>1</v>
      </c>
      <c r="U426" s="6">
        <v>0</v>
      </c>
      <c r="X426" s="6"/>
    </row>
    <row r="427" spans="1:24">
      <c r="A427" s="9">
        <v>38271</v>
      </c>
      <c r="B427">
        <v>24</v>
      </c>
      <c r="C427" t="s">
        <v>64</v>
      </c>
      <c r="E427">
        <v>0</v>
      </c>
      <c r="F427">
        <v>0</v>
      </c>
      <c r="G427">
        <v>41</v>
      </c>
      <c r="H427">
        <v>1</v>
      </c>
      <c r="I427" s="6">
        <v>0</v>
      </c>
      <c r="J427" s="6">
        <v>0</v>
      </c>
      <c r="K427" s="6">
        <v>0</v>
      </c>
      <c r="L427" s="6">
        <v>0</v>
      </c>
      <c r="M427" s="6">
        <v>2</v>
      </c>
      <c r="N427" s="6">
        <v>0</v>
      </c>
      <c r="O427" s="6">
        <v>0</v>
      </c>
      <c r="P427" s="6">
        <v>2</v>
      </c>
      <c r="Q427" s="6">
        <v>0</v>
      </c>
      <c r="R427" s="6">
        <v>1</v>
      </c>
      <c r="S427" s="6">
        <v>0</v>
      </c>
      <c r="T427" s="6">
        <v>0</v>
      </c>
      <c r="U427" s="6">
        <v>0</v>
      </c>
      <c r="X427" s="6"/>
    </row>
    <row r="428" spans="1:24">
      <c r="A428" s="7">
        <v>38271</v>
      </c>
      <c r="B428">
        <v>222</v>
      </c>
      <c r="C428" t="s">
        <v>64</v>
      </c>
      <c r="D428">
        <v>1</v>
      </c>
      <c r="E428">
        <v>0</v>
      </c>
      <c r="F428">
        <v>0</v>
      </c>
      <c r="G428">
        <v>12</v>
      </c>
      <c r="H428" s="6">
        <v>3</v>
      </c>
      <c r="I428" s="6">
        <v>0</v>
      </c>
      <c r="J428" s="6">
        <v>0</v>
      </c>
      <c r="K428" s="6">
        <v>2</v>
      </c>
      <c r="L428" s="6">
        <v>0</v>
      </c>
      <c r="M428" s="6">
        <v>1</v>
      </c>
      <c r="N428" s="6">
        <v>0</v>
      </c>
      <c r="O428" s="6">
        <v>0</v>
      </c>
      <c r="P428" s="6">
        <v>0</v>
      </c>
      <c r="Q428" s="6">
        <v>0</v>
      </c>
      <c r="R428" s="6">
        <v>1</v>
      </c>
      <c r="S428" s="6">
        <v>0</v>
      </c>
      <c r="T428">
        <v>1</v>
      </c>
      <c r="U428" s="6">
        <v>0</v>
      </c>
    </row>
    <row r="429" spans="1:24">
      <c r="A429" s="7">
        <v>38271</v>
      </c>
      <c r="B429">
        <v>222</v>
      </c>
      <c r="C429" t="s">
        <v>64</v>
      </c>
      <c r="D429">
        <v>2</v>
      </c>
      <c r="E429">
        <v>0</v>
      </c>
      <c r="F429">
        <v>0</v>
      </c>
      <c r="G429">
        <v>4</v>
      </c>
      <c r="H429" s="6">
        <v>1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</row>
    <row r="430" spans="1:24">
      <c r="A430" s="7">
        <v>38271</v>
      </c>
      <c r="B430">
        <v>222</v>
      </c>
      <c r="C430" t="s">
        <v>64</v>
      </c>
      <c r="D430">
        <v>3</v>
      </c>
      <c r="E430">
        <v>0</v>
      </c>
      <c r="F430">
        <v>0</v>
      </c>
      <c r="G430">
        <v>3</v>
      </c>
      <c r="H430" s="6">
        <v>1</v>
      </c>
      <c r="I430" s="6">
        <v>0</v>
      </c>
      <c r="J430" s="6">
        <v>0</v>
      </c>
      <c r="K430" s="6">
        <v>0</v>
      </c>
      <c r="L430" s="6">
        <v>0</v>
      </c>
      <c r="M430" s="6">
        <v>2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1:24">
      <c r="A431" s="7">
        <v>38271</v>
      </c>
      <c r="B431">
        <v>222</v>
      </c>
      <c r="C431" t="s">
        <v>63</v>
      </c>
      <c r="D431">
        <v>1</v>
      </c>
      <c r="E431">
        <v>0</v>
      </c>
      <c r="F431">
        <v>0</v>
      </c>
      <c r="G431">
        <v>1</v>
      </c>
      <c r="H431" s="6">
        <v>0</v>
      </c>
      <c r="I431" s="6">
        <v>0</v>
      </c>
      <c r="J431" s="6">
        <v>0</v>
      </c>
      <c r="K431" s="6">
        <v>14</v>
      </c>
      <c r="L431" s="6">
        <v>0</v>
      </c>
      <c r="M431" s="6">
        <v>28</v>
      </c>
      <c r="N431" s="6">
        <v>1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</row>
    <row r="432" spans="1:24">
      <c r="A432" s="7">
        <v>38271</v>
      </c>
      <c r="B432">
        <v>222</v>
      </c>
      <c r="C432" t="s">
        <v>63</v>
      </c>
      <c r="D432">
        <v>2</v>
      </c>
      <c r="E432">
        <v>0</v>
      </c>
      <c r="F432">
        <v>0</v>
      </c>
      <c r="G432">
        <v>7</v>
      </c>
      <c r="H432" s="6">
        <v>0</v>
      </c>
      <c r="I432" s="6">
        <v>0</v>
      </c>
      <c r="J432" s="6">
        <v>0</v>
      </c>
      <c r="K432" s="6">
        <v>7</v>
      </c>
      <c r="L432" s="6">
        <v>0</v>
      </c>
      <c r="M432" s="6">
        <v>8</v>
      </c>
      <c r="N432" s="6">
        <v>0</v>
      </c>
      <c r="O432" s="6">
        <v>0</v>
      </c>
      <c r="P432" s="6">
        <v>1</v>
      </c>
      <c r="Q432" s="6">
        <v>3</v>
      </c>
      <c r="R432" s="6">
        <v>0</v>
      </c>
      <c r="S432" s="6">
        <v>0</v>
      </c>
      <c r="T432" s="6">
        <v>0</v>
      </c>
      <c r="U432" s="6">
        <v>0</v>
      </c>
      <c r="V432" t="s">
        <v>84</v>
      </c>
    </row>
    <row r="433" spans="1:22">
      <c r="A433" s="7">
        <v>38271</v>
      </c>
      <c r="B433">
        <v>222</v>
      </c>
      <c r="C433" t="s">
        <v>63</v>
      </c>
      <c r="D433">
        <v>3</v>
      </c>
      <c r="E433">
        <v>0</v>
      </c>
      <c r="F433">
        <v>0</v>
      </c>
      <c r="G433">
        <v>2</v>
      </c>
      <c r="H433" s="6">
        <v>0</v>
      </c>
      <c r="I433" s="6">
        <v>0</v>
      </c>
      <c r="J433" s="6">
        <v>0</v>
      </c>
      <c r="K433" s="6">
        <v>5</v>
      </c>
      <c r="L433" s="6">
        <v>0</v>
      </c>
      <c r="M433" s="6">
        <v>8</v>
      </c>
      <c r="N433" s="6">
        <v>0</v>
      </c>
      <c r="O433" s="6">
        <v>0</v>
      </c>
      <c r="P433" s="6">
        <v>1</v>
      </c>
      <c r="Q433" s="6">
        <v>1</v>
      </c>
      <c r="R433" s="6">
        <v>0</v>
      </c>
      <c r="S433" s="6">
        <v>0</v>
      </c>
      <c r="T433" s="6">
        <v>0</v>
      </c>
      <c r="U433" s="6">
        <v>0</v>
      </c>
    </row>
    <row r="434" spans="1:22">
      <c r="A434" s="7">
        <v>38271</v>
      </c>
      <c r="B434">
        <v>3802</v>
      </c>
      <c r="C434" t="s">
        <v>64</v>
      </c>
      <c r="D434">
        <v>1</v>
      </c>
      <c r="E434">
        <v>0</v>
      </c>
      <c r="F434">
        <v>0</v>
      </c>
      <c r="G434">
        <v>19</v>
      </c>
      <c r="H434" s="6">
        <v>11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4</v>
      </c>
      <c r="Q434" s="6">
        <v>0</v>
      </c>
      <c r="R434" s="6">
        <v>2</v>
      </c>
      <c r="S434" s="6">
        <v>0</v>
      </c>
      <c r="T434">
        <v>1</v>
      </c>
      <c r="U434" s="6">
        <v>0</v>
      </c>
    </row>
    <row r="435" spans="1:22">
      <c r="A435" s="7">
        <v>38271</v>
      </c>
      <c r="B435">
        <v>3802</v>
      </c>
      <c r="C435" t="s">
        <v>64</v>
      </c>
      <c r="D435">
        <v>2</v>
      </c>
      <c r="E435">
        <v>0</v>
      </c>
      <c r="F435">
        <v>0</v>
      </c>
      <c r="G435">
        <v>11</v>
      </c>
      <c r="H435" s="6">
        <v>5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</row>
    <row r="436" spans="1:22">
      <c r="A436" s="7">
        <v>38271</v>
      </c>
      <c r="B436">
        <v>3802</v>
      </c>
      <c r="C436" t="s">
        <v>64</v>
      </c>
      <c r="D436">
        <v>3</v>
      </c>
      <c r="E436">
        <v>0</v>
      </c>
      <c r="F436">
        <v>0</v>
      </c>
      <c r="G436">
        <v>3</v>
      </c>
      <c r="H436" s="6">
        <v>3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</row>
    <row r="437" spans="1:22">
      <c r="A437" s="7">
        <v>38271</v>
      </c>
      <c r="B437">
        <v>3802</v>
      </c>
      <c r="C437" t="s">
        <v>63</v>
      </c>
      <c r="D437">
        <v>1</v>
      </c>
      <c r="E437">
        <v>0</v>
      </c>
      <c r="F437">
        <v>0</v>
      </c>
      <c r="G437">
        <v>10</v>
      </c>
      <c r="H437" s="6">
        <v>0</v>
      </c>
      <c r="I437" s="6">
        <v>0</v>
      </c>
      <c r="J437" s="6">
        <v>0</v>
      </c>
      <c r="K437" s="6">
        <v>6</v>
      </c>
      <c r="L437" s="6">
        <v>0</v>
      </c>
      <c r="M437" s="6">
        <v>2</v>
      </c>
      <c r="N437" s="6">
        <v>2</v>
      </c>
      <c r="O437" s="6">
        <v>0</v>
      </c>
      <c r="P437" s="6">
        <v>5</v>
      </c>
      <c r="Q437" s="6">
        <v>0</v>
      </c>
      <c r="R437">
        <v>3</v>
      </c>
      <c r="S437" s="6">
        <v>0</v>
      </c>
      <c r="T437">
        <v>1</v>
      </c>
      <c r="U437" s="6">
        <v>0</v>
      </c>
    </row>
    <row r="438" spans="1:22">
      <c r="A438" s="7">
        <v>38271</v>
      </c>
      <c r="B438">
        <v>3802</v>
      </c>
      <c r="C438" t="s">
        <v>63</v>
      </c>
      <c r="D438">
        <v>2</v>
      </c>
      <c r="E438">
        <v>0</v>
      </c>
      <c r="F438">
        <v>0</v>
      </c>
      <c r="G438">
        <v>11</v>
      </c>
      <c r="H438" s="6">
        <v>0</v>
      </c>
      <c r="I438" s="6">
        <v>0</v>
      </c>
      <c r="J438" s="6">
        <v>0</v>
      </c>
      <c r="K438" s="6">
        <v>2</v>
      </c>
      <c r="L438" s="6">
        <v>1</v>
      </c>
      <c r="M438" s="6">
        <v>1</v>
      </c>
      <c r="N438" s="6">
        <v>0</v>
      </c>
      <c r="O438" s="6">
        <v>0</v>
      </c>
      <c r="P438" s="6">
        <v>0</v>
      </c>
      <c r="Q438" s="6">
        <v>1</v>
      </c>
      <c r="R438" s="6">
        <v>0</v>
      </c>
      <c r="S438" s="6">
        <v>0</v>
      </c>
      <c r="T438" s="6">
        <v>0</v>
      </c>
      <c r="U438" s="6">
        <v>0</v>
      </c>
    </row>
    <row r="439" spans="1:22">
      <c r="A439" s="7">
        <v>38271</v>
      </c>
      <c r="B439">
        <v>3802</v>
      </c>
      <c r="C439" t="s">
        <v>63</v>
      </c>
      <c r="D439">
        <v>3</v>
      </c>
      <c r="E439">
        <v>0</v>
      </c>
      <c r="F439">
        <v>0</v>
      </c>
      <c r="G439">
        <v>4</v>
      </c>
      <c r="H439" s="6">
        <v>0</v>
      </c>
      <c r="I439" s="6">
        <v>0</v>
      </c>
      <c r="J439" s="6">
        <v>0</v>
      </c>
      <c r="K439" s="6">
        <v>5</v>
      </c>
      <c r="L439" s="6">
        <v>0</v>
      </c>
      <c r="M439" s="6">
        <v>2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</row>
    <row r="440" spans="1:22">
      <c r="A440" s="7">
        <v>38271</v>
      </c>
      <c r="B440">
        <v>3852</v>
      </c>
      <c r="C440" t="s">
        <v>64</v>
      </c>
      <c r="E440">
        <v>0</v>
      </c>
      <c r="F440">
        <v>0</v>
      </c>
      <c r="G440">
        <v>34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</row>
    <row r="441" spans="1:22">
      <c r="A441" s="9">
        <v>38272</v>
      </c>
      <c r="B441">
        <v>23</v>
      </c>
      <c r="C441" t="s">
        <v>64</v>
      </c>
      <c r="E441">
        <v>0</v>
      </c>
      <c r="F441">
        <v>0</v>
      </c>
      <c r="G441">
        <v>39</v>
      </c>
      <c r="H441">
        <v>2</v>
      </c>
      <c r="I441" s="6">
        <v>0</v>
      </c>
      <c r="J441" s="6">
        <v>0</v>
      </c>
      <c r="K441" s="6">
        <v>3</v>
      </c>
      <c r="L441" s="6">
        <v>0</v>
      </c>
      <c r="M441" s="6">
        <v>1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1:22">
      <c r="A442" s="7">
        <v>38272</v>
      </c>
      <c r="B442" s="6">
        <v>222</v>
      </c>
      <c r="C442" s="6" t="s">
        <v>64</v>
      </c>
      <c r="D442">
        <v>1</v>
      </c>
      <c r="E442">
        <v>0</v>
      </c>
      <c r="F442">
        <v>0</v>
      </c>
      <c r="G442">
        <v>2</v>
      </c>
      <c r="H442" s="6">
        <v>0</v>
      </c>
      <c r="I442" s="6">
        <v>0</v>
      </c>
      <c r="J442" s="6">
        <v>0</v>
      </c>
      <c r="K442" s="6">
        <v>1</v>
      </c>
      <c r="L442" s="6">
        <v>0</v>
      </c>
      <c r="M442" s="6">
        <v>0</v>
      </c>
      <c r="N442" s="6">
        <v>0</v>
      </c>
      <c r="O442" s="6">
        <v>0</v>
      </c>
      <c r="P442" s="6">
        <v>1</v>
      </c>
      <c r="Q442" s="6">
        <v>1</v>
      </c>
      <c r="R442" s="6">
        <v>0</v>
      </c>
      <c r="S442" s="6">
        <v>0</v>
      </c>
      <c r="T442">
        <v>2</v>
      </c>
      <c r="U442" s="6">
        <v>0</v>
      </c>
      <c r="V442" s="6"/>
    </row>
    <row r="443" spans="1:22">
      <c r="A443" s="7">
        <v>38272</v>
      </c>
      <c r="B443" s="6">
        <v>222</v>
      </c>
      <c r="C443" s="6" t="s">
        <v>64</v>
      </c>
      <c r="D443">
        <v>2</v>
      </c>
      <c r="E443">
        <v>0</v>
      </c>
      <c r="F443">
        <v>0</v>
      </c>
      <c r="G443">
        <v>0</v>
      </c>
      <c r="H443" s="6">
        <v>0</v>
      </c>
      <c r="I443" s="6">
        <v>0</v>
      </c>
      <c r="J443" s="6">
        <v>0</v>
      </c>
      <c r="K443" s="6">
        <v>0</v>
      </c>
      <c r="L443" s="6">
        <v>1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/>
    </row>
    <row r="444" spans="1:22">
      <c r="A444" s="7">
        <v>38272</v>
      </c>
      <c r="B444" s="6">
        <v>222</v>
      </c>
      <c r="C444" s="6" t="s">
        <v>64</v>
      </c>
      <c r="D444">
        <v>3</v>
      </c>
      <c r="E444">
        <v>0</v>
      </c>
      <c r="F444">
        <v>0</v>
      </c>
      <c r="G444">
        <v>2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/>
    </row>
    <row r="445" spans="1:22">
      <c r="A445" s="7">
        <v>38272</v>
      </c>
      <c r="B445" s="6">
        <v>222</v>
      </c>
      <c r="C445" s="6" t="s">
        <v>63</v>
      </c>
      <c r="D445">
        <v>1</v>
      </c>
      <c r="E445">
        <v>0</v>
      </c>
      <c r="F445">
        <v>0</v>
      </c>
      <c r="G445">
        <v>11</v>
      </c>
      <c r="H445" s="6">
        <v>7</v>
      </c>
      <c r="I445" s="6">
        <v>0</v>
      </c>
      <c r="J445" s="6">
        <v>0</v>
      </c>
      <c r="K445" s="6">
        <v>16</v>
      </c>
      <c r="L445" s="6">
        <v>0</v>
      </c>
      <c r="M445" s="6">
        <v>17</v>
      </c>
      <c r="N445" s="6">
        <v>13</v>
      </c>
      <c r="O445" s="6">
        <v>0</v>
      </c>
      <c r="P445" s="6">
        <v>4</v>
      </c>
      <c r="Q445" s="6">
        <v>3</v>
      </c>
      <c r="R445" s="6">
        <v>0</v>
      </c>
      <c r="S445" s="6">
        <v>0</v>
      </c>
      <c r="T445" s="6">
        <v>0</v>
      </c>
      <c r="U445" s="6">
        <v>0</v>
      </c>
      <c r="V445" s="6"/>
    </row>
    <row r="446" spans="1:22">
      <c r="A446" s="7">
        <v>38272</v>
      </c>
      <c r="B446" s="6">
        <v>222</v>
      </c>
      <c r="C446" s="6" t="s">
        <v>63</v>
      </c>
      <c r="D446">
        <v>2</v>
      </c>
      <c r="E446">
        <v>0</v>
      </c>
      <c r="F446">
        <v>0</v>
      </c>
      <c r="G446">
        <v>3</v>
      </c>
      <c r="H446" s="6">
        <v>3</v>
      </c>
      <c r="I446" s="6">
        <v>0</v>
      </c>
      <c r="J446" s="6">
        <v>0</v>
      </c>
      <c r="K446" s="6">
        <v>7</v>
      </c>
      <c r="L446" s="6">
        <v>1</v>
      </c>
      <c r="M446" s="6">
        <v>6</v>
      </c>
      <c r="N446" s="6">
        <v>3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>
        <v>1</v>
      </c>
      <c r="U446" s="6">
        <v>0</v>
      </c>
      <c r="V446" s="6"/>
    </row>
    <row r="447" spans="1:22">
      <c r="A447" s="7">
        <v>38272</v>
      </c>
      <c r="B447" s="6">
        <v>222</v>
      </c>
      <c r="C447" s="6" t="s">
        <v>63</v>
      </c>
      <c r="D447">
        <v>3</v>
      </c>
      <c r="E447">
        <v>0</v>
      </c>
      <c r="F447">
        <v>0</v>
      </c>
      <c r="G447">
        <v>7</v>
      </c>
      <c r="H447" s="6">
        <v>0</v>
      </c>
      <c r="I447" s="6">
        <v>0</v>
      </c>
      <c r="K447" s="6">
        <v>14</v>
      </c>
      <c r="L447" s="6">
        <v>0</v>
      </c>
      <c r="M447" s="6">
        <v>6</v>
      </c>
      <c r="N447" s="6">
        <v>3</v>
      </c>
      <c r="O447" s="6">
        <v>0</v>
      </c>
      <c r="P447" s="6">
        <v>2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/>
    </row>
    <row r="448" spans="1:22">
      <c r="A448" s="7">
        <v>38272</v>
      </c>
      <c r="B448" s="6">
        <v>3802</v>
      </c>
      <c r="C448" s="6" t="s">
        <v>64</v>
      </c>
      <c r="D448">
        <v>1</v>
      </c>
      <c r="E448">
        <v>0</v>
      </c>
      <c r="F448">
        <v>0</v>
      </c>
      <c r="G448">
        <v>5</v>
      </c>
      <c r="H448" s="6">
        <v>3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2</v>
      </c>
      <c r="S448" s="6">
        <v>0</v>
      </c>
      <c r="T448" s="6">
        <v>0</v>
      </c>
      <c r="U448" s="6">
        <v>0</v>
      </c>
      <c r="V448" s="6"/>
    </row>
    <row r="449" spans="1:24">
      <c r="A449" s="7">
        <v>38272</v>
      </c>
      <c r="B449" s="6">
        <v>3802</v>
      </c>
      <c r="C449" s="6" t="s">
        <v>64</v>
      </c>
      <c r="D449">
        <v>2</v>
      </c>
      <c r="E449">
        <v>0</v>
      </c>
      <c r="F449">
        <v>0</v>
      </c>
      <c r="G449">
        <v>16</v>
      </c>
      <c r="H449" s="6">
        <v>3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3</v>
      </c>
      <c r="R449" s="6">
        <v>0</v>
      </c>
      <c r="S449" s="6">
        <v>0</v>
      </c>
      <c r="T449" s="6">
        <v>0</v>
      </c>
      <c r="U449" s="6">
        <v>0</v>
      </c>
      <c r="V449" s="6"/>
    </row>
    <row r="450" spans="1:24">
      <c r="A450" s="7">
        <v>38272</v>
      </c>
      <c r="B450" s="6">
        <v>3802</v>
      </c>
      <c r="C450" s="6" t="s">
        <v>64</v>
      </c>
      <c r="D450">
        <v>3</v>
      </c>
      <c r="E450">
        <v>0</v>
      </c>
      <c r="F450">
        <v>0</v>
      </c>
      <c r="G450">
        <v>9</v>
      </c>
      <c r="H450" s="6">
        <v>2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/>
    </row>
    <row r="451" spans="1:24">
      <c r="A451" s="7">
        <v>38272</v>
      </c>
      <c r="B451" s="6">
        <v>3802</v>
      </c>
      <c r="C451" s="6" t="s">
        <v>63</v>
      </c>
      <c r="D451">
        <v>1</v>
      </c>
      <c r="E451">
        <v>0</v>
      </c>
      <c r="F451">
        <v>0</v>
      </c>
      <c r="G451">
        <v>4</v>
      </c>
      <c r="H451" s="6">
        <v>0</v>
      </c>
      <c r="I451" s="6">
        <v>0</v>
      </c>
      <c r="J451" s="6">
        <v>0</v>
      </c>
      <c r="K451" s="6">
        <v>20</v>
      </c>
      <c r="L451" s="6">
        <v>0</v>
      </c>
      <c r="M451" s="6">
        <v>11</v>
      </c>
      <c r="N451" s="6">
        <v>9</v>
      </c>
      <c r="O451" s="6">
        <v>0</v>
      </c>
      <c r="P451" s="6">
        <v>0</v>
      </c>
      <c r="Q451" s="6">
        <v>0</v>
      </c>
      <c r="R451" s="6">
        <v>7</v>
      </c>
      <c r="S451" s="6">
        <v>0</v>
      </c>
      <c r="T451" s="6">
        <v>0</v>
      </c>
      <c r="U451" s="6">
        <v>0</v>
      </c>
      <c r="V451" s="6"/>
    </row>
    <row r="452" spans="1:24">
      <c r="A452" s="7">
        <v>38272</v>
      </c>
      <c r="B452" s="6">
        <v>3802</v>
      </c>
      <c r="C452" s="6" t="s">
        <v>63</v>
      </c>
      <c r="D452">
        <v>2</v>
      </c>
      <c r="E452">
        <v>0</v>
      </c>
      <c r="F452">
        <v>0</v>
      </c>
      <c r="G452">
        <v>5</v>
      </c>
      <c r="H452" s="6">
        <v>0</v>
      </c>
      <c r="I452" s="6">
        <v>0</v>
      </c>
      <c r="J452" s="6">
        <v>0</v>
      </c>
      <c r="K452" s="6">
        <v>6</v>
      </c>
      <c r="L452" s="6">
        <v>0</v>
      </c>
      <c r="M452" s="6">
        <v>3</v>
      </c>
      <c r="N452" s="6">
        <v>1</v>
      </c>
      <c r="O452" s="6">
        <v>0</v>
      </c>
      <c r="P452" s="6">
        <v>1</v>
      </c>
      <c r="Q452" s="6">
        <v>0</v>
      </c>
      <c r="R452" s="6">
        <v>1</v>
      </c>
      <c r="S452" s="6">
        <v>0</v>
      </c>
      <c r="T452" s="6">
        <v>0</v>
      </c>
      <c r="U452" s="6">
        <v>0</v>
      </c>
      <c r="V452" s="6"/>
    </row>
    <row r="453" spans="1:24">
      <c r="A453" s="7">
        <v>38272</v>
      </c>
      <c r="B453" s="6">
        <v>3802</v>
      </c>
      <c r="C453" s="6" t="s">
        <v>63</v>
      </c>
      <c r="D453">
        <v>3</v>
      </c>
      <c r="E453">
        <v>0</v>
      </c>
      <c r="F453">
        <v>0</v>
      </c>
      <c r="G453">
        <v>8</v>
      </c>
      <c r="H453" s="6">
        <v>1</v>
      </c>
      <c r="I453" s="6">
        <v>0</v>
      </c>
      <c r="J453" s="6">
        <v>0</v>
      </c>
      <c r="K453" s="6">
        <v>16</v>
      </c>
      <c r="L453" s="6">
        <v>1</v>
      </c>
      <c r="M453" s="6">
        <v>18</v>
      </c>
      <c r="N453" s="6">
        <v>3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/>
    </row>
    <row r="454" spans="1:24">
      <c r="A454" s="9">
        <v>38272</v>
      </c>
      <c r="B454">
        <v>3852</v>
      </c>
      <c r="C454" t="s">
        <v>64</v>
      </c>
      <c r="E454">
        <v>0</v>
      </c>
      <c r="F454">
        <v>0</v>
      </c>
      <c r="G454">
        <v>92</v>
      </c>
      <c r="H454">
        <v>0</v>
      </c>
      <c r="I454" s="6">
        <v>0</v>
      </c>
      <c r="J454" s="6">
        <v>0</v>
      </c>
      <c r="K454" s="6">
        <v>5</v>
      </c>
      <c r="L454" s="6">
        <v>0</v>
      </c>
      <c r="M454" s="6">
        <v>4</v>
      </c>
      <c r="N454" s="6">
        <v>0</v>
      </c>
      <c r="O454" s="6">
        <v>0</v>
      </c>
      <c r="P454" s="6">
        <v>0</v>
      </c>
      <c r="Q454" s="6">
        <v>0</v>
      </c>
      <c r="R454" s="6">
        <v>1</v>
      </c>
      <c r="S454" s="6">
        <v>0</v>
      </c>
      <c r="T454" s="6">
        <v>0</v>
      </c>
      <c r="U454" s="6">
        <v>0</v>
      </c>
    </row>
    <row r="455" spans="1:24">
      <c r="A455" s="9">
        <v>38273</v>
      </c>
      <c r="B455">
        <v>23</v>
      </c>
      <c r="C455" t="s">
        <v>64</v>
      </c>
      <c r="E455">
        <v>0</v>
      </c>
      <c r="F455">
        <v>0</v>
      </c>
      <c r="G455">
        <v>246</v>
      </c>
      <c r="H455">
        <v>2</v>
      </c>
      <c r="I455" s="6">
        <v>0</v>
      </c>
      <c r="J455" s="6">
        <v>0</v>
      </c>
      <c r="K455" s="6">
        <v>16</v>
      </c>
      <c r="L455" s="6">
        <v>0</v>
      </c>
      <c r="M455" s="6">
        <v>11</v>
      </c>
      <c r="N455" s="6">
        <v>0</v>
      </c>
      <c r="O455" s="6">
        <v>0</v>
      </c>
      <c r="P455" s="6">
        <v>4</v>
      </c>
      <c r="Q455" s="6">
        <v>2</v>
      </c>
      <c r="R455" s="6">
        <v>0</v>
      </c>
      <c r="S455" s="6">
        <v>0</v>
      </c>
      <c r="T455" s="6">
        <v>0</v>
      </c>
      <c r="U455" s="6">
        <v>0</v>
      </c>
    </row>
    <row r="456" spans="1:24">
      <c r="A456" s="9">
        <v>38273</v>
      </c>
      <c r="B456">
        <v>24</v>
      </c>
      <c r="C456" t="s">
        <v>64</v>
      </c>
      <c r="E456">
        <v>0</v>
      </c>
      <c r="F456">
        <v>0</v>
      </c>
      <c r="G456">
        <v>77</v>
      </c>
      <c r="H456">
        <v>8</v>
      </c>
      <c r="I456" s="6">
        <v>0</v>
      </c>
      <c r="J456" s="6">
        <v>0</v>
      </c>
      <c r="K456" s="6">
        <v>6</v>
      </c>
      <c r="L456" s="6">
        <v>0</v>
      </c>
      <c r="M456" s="6">
        <v>4</v>
      </c>
      <c r="N456" s="6">
        <v>0</v>
      </c>
      <c r="O456" s="6">
        <v>0</v>
      </c>
      <c r="P456" s="6">
        <v>0</v>
      </c>
      <c r="Q456" s="6">
        <v>2</v>
      </c>
      <c r="R456" s="6">
        <v>1</v>
      </c>
      <c r="S456" s="6">
        <v>0</v>
      </c>
      <c r="T456" s="6">
        <v>0</v>
      </c>
      <c r="U456" s="6">
        <v>0</v>
      </c>
      <c r="V456" t="s">
        <v>83</v>
      </c>
    </row>
    <row r="457" spans="1:24">
      <c r="A457" s="7">
        <v>38273</v>
      </c>
      <c r="B457">
        <v>222</v>
      </c>
      <c r="C457" t="s">
        <v>64</v>
      </c>
      <c r="D457">
        <v>1</v>
      </c>
      <c r="E457">
        <v>0</v>
      </c>
      <c r="F457">
        <v>0</v>
      </c>
      <c r="G457">
        <v>4</v>
      </c>
      <c r="H457" s="6">
        <v>1</v>
      </c>
      <c r="I457" s="6">
        <v>0</v>
      </c>
      <c r="J457" s="6">
        <v>0</v>
      </c>
      <c r="K457" s="6">
        <v>3</v>
      </c>
      <c r="L457" s="6">
        <v>0</v>
      </c>
      <c r="M457" s="6">
        <v>4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>
        <v>3</v>
      </c>
      <c r="U457" s="6">
        <v>0</v>
      </c>
    </row>
    <row r="458" spans="1:24">
      <c r="A458" s="7">
        <v>38273</v>
      </c>
      <c r="B458">
        <v>222</v>
      </c>
      <c r="C458" t="s">
        <v>64</v>
      </c>
      <c r="D458">
        <v>2</v>
      </c>
      <c r="E458">
        <v>0</v>
      </c>
      <c r="F458">
        <v>0</v>
      </c>
      <c r="G458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</row>
    <row r="459" spans="1:24">
      <c r="A459" s="7">
        <v>38273</v>
      </c>
      <c r="B459">
        <v>222</v>
      </c>
      <c r="C459" t="s">
        <v>64</v>
      </c>
      <c r="D459">
        <v>3</v>
      </c>
      <c r="E459">
        <v>0</v>
      </c>
      <c r="F459">
        <v>0</v>
      </c>
      <c r="G459">
        <v>1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</row>
    <row r="460" spans="1:24">
      <c r="A460" s="7">
        <v>38273</v>
      </c>
      <c r="B460">
        <v>222</v>
      </c>
      <c r="C460" t="s">
        <v>63</v>
      </c>
      <c r="D460">
        <v>1</v>
      </c>
      <c r="E460">
        <v>0</v>
      </c>
      <c r="F460">
        <v>0</v>
      </c>
      <c r="G460">
        <v>3</v>
      </c>
      <c r="H460" s="6">
        <v>2</v>
      </c>
      <c r="I460" s="6">
        <v>0</v>
      </c>
      <c r="J460" s="6">
        <v>0</v>
      </c>
      <c r="K460" s="6">
        <v>35</v>
      </c>
      <c r="L460" s="6">
        <v>0</v>
      </c>
      <c r="M460" s="6">
        <v>14</v>
      </c>
      <c r="N460" s="6">
        <v>11</v>
      </c>
      <c r="O460" s="6">
        <v>0</v>
      </c>
      <c r="P460" s="6">
        <v>2</v>
      </c>
      <c r="Q460" s="6">
        <v>0</v>
      </c>
      <c r="R460" s="6">
        <v>0</v>
      </c>
      <c r="S460" s="6">
        <v>0</v>
      </c>
      <c r="T460">
        <v>7</v>
      </c>
      <c r="U460" s="6">
        <v>0</v>
      </c>
    </row>
    <row r="461" spans="1:24">
      <c r="A461" s="7">
        <v>38273</v>
      </c>
      <c r="B461">
        <v>222</v>
      </c>
      <c r="C461" t="s">
        <v>63</v>
      </c>
      <c r="D461">
        <v>2</v>
      </c>
      <c r="E461">
        <v>0</v>
      </c>
      <c r="F461">
        <v>0</v>
      </c>
      <c r="G461">
        <v>8</v>
      </c>
      <c r="H461" s="6">
        <v>1</v>
      </c>
      <c r="I461" s="6">
        <v>0</v>
      </c>
      <c r="J461" s="6">
        <v>0</v>
      </c>
      <c r="K461" s="6">
        <v>0</v>
      </c>
      <c r="L461" s="6">
        <v>0</v>
      </c>
      <c r="M461" s="6">
        <v>26</v>
      </c>
      <c r="N461" s="6">
        <v>6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1:24">
      <c r="A462" s="7">
        <v>38273</v>
      </c>
      <c r="B462">
        <v>222</v>
      </c>
      <c r="C462" t="s">
        <v>63</v>
      </c>
      <c r="D462">
        <v>3</v>
      </c>
      <c r="E462">
        <v>0</v>
      </c>
      <c r="F462">
        <v>0</v>
      </c>
      <c r="G462">
        <v>10</v>
      </c>
      <c r="H462" s="6">
        <v>1</v>
      </c>
      <c r="I462" s="6">
        <v>0</v>
      </c>
      <c r="J462" s="6">
        <v>0</v>
      </c>
      <c r="K462" s="6">
        <v>20</v>
      </c>
      <c r="L462" s="6">
        <v>0</v>
      </c>
      <c r="M462" s="6">
        <v>19</v>
      </c>
      <c r="N462" s="6">
        <v>17</v>
      </c>
      <c r="O462" s="6">
        <v>0</v>
      </c>
      <c r="P462" s="6">
        <v>2</v>
      </c>
      <c r="Q462" s="6">
        <v>0</v>
      </c>
      <c r="R462" s="6">
        <v>0</v>
      </c>
      <c r="S462" s="6">
        <v>0</v>
      </c>
      <c r="T462" s="6">
        <v>5</v>
      </c>
      <c r="U462" s="6">
        <v>0</v>
      </c>
      <c r="X462" s="6"/>
    </row>
    <row r="463" spans="1:24">
      <c r="A463" s="7">
        <v>38273</v>
      </c>
      <c r="B463" s="6">
        <v>3802</v>
      </c>
      <c r="C463" s="6" t="s">
        <v>64</v>
      </c>
      <c r="D463">
        <v>1</v>
      </c>
      <c r="E463">
        <v>0</v>
      </c>
      <c r="F463">
        <v>0</v>
      </c>
      <c r="G463">
        <v>18</v>
      </c>
      <c r="H463" s="6">
        <v>3</v>
      </c>
      <c r="I463" s="6">
        <v>0</v>
      </c>
      <c r="J463" s="6">
        <v>0</v>
      </c>
      <c r="K463" s="6">
        <v>0</v>
      </c>
      <c r="L463" s="6">
        <v>1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1</v>
      </c>
      <c r="S463" s="6">
        <v>0</v>
      </c>
      <c r="T463" s="6">
        <v>0</v>
      </c>
      <c r="U463" s="6">
        <v>0</v>
      </c>
      <c r="V463" s="6"/>
      <c r="X463" s="6"/>
    </row>
    <row r="464" spans="1:24">
      <c r="A464" s="7">
        <v>38273</v>
      </c>
      <c r="B464">
        <v>3802</v>
      </c>
      <c r="C464" t="s">
        <v>64</v>
      </c>
      <c r="D464">
        <v>2</v>
      </c>
      <c r="E464">
        <v>0</v>
      </c>
      <c r="F464">
        <v>0</v>
      </c>
      <c r="G464">
        <v>17</v>
      </c>
      <c r="H464" s="6">
        <v>1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X464" s="6"/>
    </row>
    <row r="465" spans="1:24">
      <c r="A465" s="7">
        <v>38273</v>
      </c>
      <c r="B465">
        <v>3802</v>
      </c>
      <c r="C465" t="s">
        <v>64</v>
      </c>
      <c r="D465">
        <v>3</v>
      </c>
      <c r="E465">
        <v>0</v>
      </c>
      <c r="F465">
        <v>0</v>
      </c>
      <c r="G465">
        <v>29</v>
      </c>
      <c r="H465" s="6">
        <v>7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1</v>
      </c>
      <c r="S465" s="6">
        <v>0</v>
      </c>
      <c r="T465" s="6">
        <v>0</v>
      </c>
      <c r="U465" s="6">
        <v>0</v>
      </c>
      <c r="X465" s="6"/>
    </row>
    <row r="466" spans="1:24">
      <c r="A466" s="7">
        <v>38273</v>
      </c>
      <c r="B466">
        <v>3802</v>
      </c>
      <c r="C466" t="s">
        <v>63</v>
      </c>
      <c r="D466">
        <v>1</v>
      </c>
      <c r="E466">
        <v>0</v>
      </c>
      <c r="F466">
        <v>0</v>
      </c>
      <c r="G466">
        <v>12</v>
      </c>
      <c r="H466" s="6">
        <v>0</v>
      </c>
      <c r="I466" s="6">
        <v>0</v>
      </c>
      <c r="J466" s="6">
        <v>0</v>
      </c>
      <c r="K466" s="6">
        <v>14</v>
      </c>
      <c r="L466" s="6">
        <v>0</v>
      </c>
      <c r="M466" s="6">
        <v>10</v>
      </c>
      <c r="N466" s="6">
        <v>9</v>
      </c>
      <c r="O466" s="6">
        <v>0</v>
      </c>
      <c r="P466" s="6">
        <v>2</v>
      </c>
      <c r="Q466" s="6">
        <v>0</v>
      </c>
      <c r="R466" s="6">
        <v>7</v>
      </c>
      <c r="S466" s="6">
        <v>0</v>
      </c>
      <c r="T466" s="6">
        <v>0</v>
      </c>
      <c r="U466" s="6">
        <v>0</v>
      </c>
      <c r="X466" s="6"/>
    </row>
    <row r="467" spans="1:24">
      <c r="A467" s="7">
        <v>38273</v>
      </c>
      <c r="B467">
        <v>3802</v>
      </c>
      <c r="C467" t="s">
        <v>63</v>
      </c>
      <c r="D467">
        <v>2</v>
      </c>
      <c r="E467">
        <v>0</v>
      </c>
      <c r="F467">
        <v>0</v>
      </c>
      <c r="G467">
        <v>2</v>
      </c>
      <c r="H467" s="6">
        <v>0</v>
      </c>
      <c r="I467" s="6">
        <v>0</v>
      </c>
      <c r="J467" s="6">
        <v>0</v>
      </c>
      <c r="K467" s="6">
        <v>35</v>
      </c>
      <c r="L467" s="6">
        <v>0</v>
      </c>
      <c r="M467" s="6">
        <v>3</v>
      </c>
      <c r="N467" s="6">
        <v>8</v>
      </c>
      <c r="O467" s="6">
        <v>0</v>
      </c>
      <c r="P467" s="6">
        <v>0</v>
      </c>
      <c r="Q467" s="6">
        <v>0</v>
      </c>
      <c r="R467" s="6">
        <v>8</v>
      </c>
      <c r="S467" s="6">
        <v>0</v>
      </c>
      <c r="T467" s="6">
        <v>0</v>
      </c>
      <c r="U467" s="6">
        <v>0</v>
      </c>
      <c r="X467" s="6"/>
    </row>
    <row r="468" spans="1:24">
      <c r="A468" s="7">
        <v>38273</v>
      </c>
      <c r="B468">
        <v>3802</v>
      </c>
      <c r="C468" t="s">
        <v>63</v>
      </c>
      <c r="D468">
        <v>3</v>
      </c>
      <c r="E468">
        <v>0</v>
      </c>
      <c r="F468">
        <v>0</v>
      </c>
      <c r="G468">
        <v>7</v>
      </c>
      <c r="H468" s="6">
        <v>2</v>
      </c>
      <c r="I468" s="6">
        <v>0</v>
      </c>
      <c r="J468" s="6">
        <v>0</v>
      </c>
      <c r="K468" s="6">
        <v>28</v>
      </c>
      <c r="L468" s="6">
        <v>1</v>
      </c>
      <c r="M468" s="6">
        <v>9</v>
      </c>
      <c r="N468" s="6">
        <v>8</v>
      </c>
      <c r="O468" s="6">
        <v>0</v>
      </c>
      <c r="P468" s="6">
        <v>0</v>
      </c>
      <c r="Q468" s="6">
        <v>0</v>
      </c>
      <c r="R468" s="6">
        <v>2</v>
      </c>
      <c r="S468" s="6">
        <v>1</v>
      </c>
      <c r="T468" s="6">
        <v>0</v>
      </c>
      <c r="U468" s="6">
        <v>0</v>
      </c>
      <c r="X468" s="6"/>
    </row>
    <row r="469" spans="1:24">
      <c r="A469" s="9">
        <v>38273</v>
      </c>
      <c r="B469">
        <v>3852</v>
      </c>
      <c r="C469" t="s">
        <v>64</v>
      </c>
      <c r="E469">
        <v>0</v>
      </c>
      <c r="F469">
        <v>0</v>
      </c>
      <c r="G469">
        <v>80</v>
      </c>
      <c r="H469">
        <v>0</v>
      </c>
      <c r="I469" s="6">
        <v>0</v>
      </c>
      <c r="J469" s="6">
        <v>0</v>
      </c>
      <c r="K469" s="6">
        <v>2</v>
      </c>
      <c r="L469" s="6">
        <v>4</v>
      </c>
      <c r="M469" s="6">
        <v>1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X469" s="6"/>
    </row>
    <row r="470" spans="1:24">
      <c r="A470" s="7">
        <v>38274</v>
      </c>
      <c r="B470">
        <v>222</v>
      </c>
      <c r="C470" t="s">
        <v>64</v>
      </c>
      <c r="D470">
        <v>1</v>
      </c>
      <c r="E470">
        <v>0</v>
      </c>
      <c r="F470">
        <v>0</v>
      </c>
      <c r="G470">
        <v>7</v>
      </c>
      <c r="H470">
        <v>0</v>
      </c>
      <c r="I470" s="6">
        <v>0</v>
      </c>
      <c r="J470" s="6">
        <v>0</v>
      </c>
      <c r="K470" s="6">
        <v>2</v>
      </c>
      <c r="L470" s="6">
        <v>0</v>
      </c>
      <c r="M470" s="6">
        <v>4</v>
      </c>
      <c r="N470" s="6">
        <v>1</v>
      </c>
      <c r="O470" s="6">
        <v>0</v>
      </c>
      <c r="P470" s="6">
        <v>4</v>
      </c>
      <c r="Q470" s="6">
        <v>0</v>
      </c>
      <c r="R470" s="6">
        <v>0</v>
      </c>
      <c r="S470" s="6">
        <v>0</v>
      </c>
      <c r="T470" s="6">
        <v>8</v>
      </c>
      <c r="U470" s="6">
        <v>0</v>
      </c>
      <c r="X470" s="6"/>
    </row>
    <row r="471" spans="1:24">
      <c r="A471" s="7">
        <v>38274</v>
      </c>
      <c r="B471">
        <v>222</v>
      </c>
      <c r="C471" t="s">
        <v>64</v>
      </c>
      <c r="D471">
        <v>3</v>
      </c>
      <c r="E471">
        <v>0</v>
      </c>
      <c r="F471">
        <v>0</v>
      </c>
      <c r="G471">
        <v>6</v>
      </c>
      <c r="H471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X471" s="6"/>
    </row>
    <row r="472" spans="1:24">
      <c r="A472" s="7">
        <v>38274</v>
      </c>
      <c r="B472">
        <v>222</v>
      </c>
      <c r="C472" t="s">
        <v>63</v>
      </c>
      <c r="D472">
        <v>2</v>
      </c>
      <c r="E472">
        <v>0</v>
      </c>
      <c r="F472">
        <v>0</v>
      </c>
      <c r="G472">
        <v>6</v>
      </c>
      <c r="H472">
        <v>1</v>
      </c>
      <c r="I472" s="6">
        <v>0</v>
      </c>
      <c r="J472" s="6">
        <v>0</v>
      </c>
      <c r="K472" s="6">
        <v>6</v>
      </c>
      <c r="L472" s="6">
        <v>0</v>
      </c>
      <c r="M472" s="6">
        <v>13</v>
      </c>
      <c r="N472" s="6">
        <v>4</v>
      </c>
      <c r="O472" s="6">
        <v>0</v>
      </c>
      <c r="P472" s="6">
        <v>1</v>
      </c>
      <c r="Q472" s="6">
        <v>2</v>
      </c>
      <c r="R472" s="6">
        <v>0</v>
      </c>
      <c r="S472" s="6">
        <v>0</v>
      </c>
      <c r="T472" s="6">
        <v>0</v>
      </c>
      <c r="U472" s="6">
        <v>0</v>
      </c>
      <c r="X472" s="6"/>
    </row>
    <row r="473" spans="1:24">
      <c r="A473" s="7">
        <v>38274</v>
      </c>
      <c r="B473">
        <v>3802</v>
      </c>
      <c r="C473" t="s">
        <v>63</v>
      </c>
      <c r="D473">
        <v>1</v>
      </c>
      <c r="E473">
        <v>0</v>
      </c>
      <c r="F473">
        <v>0</v>
      </c>
      <c r="G473">
        <v>8</v>
      </c>
      <c r="H473">
        <v>0</v>
      </c>
      <c r="I473" s="6">
        <v>0</v>
      </c>
      <c r="J473" s="6">
        <v>0</v>
      </c>
      <c r="K473" s="6">
        <v>16</v>
      </c>
      <c r="L473" s="6">
        <v>0</v>
      </c>
      <c r="M473" s="6">
        <v>23</v>
      </c>
      <c r="N473" s="6">
        <v>0</v>
      </c>
      <c r="O473" s="6">
        <v>0</v>
      </c>
      <c r="P473" s="6">
        <v>0</v>
      </c>
      <c r="Q473" s="6">
        <v>1</v>
      </c>
      <c r="R473" s="6">
        <v>0</v>
      </c>
      <c r="S473" s="6">
        <v>0</v>
      </c>
      <c r="T473" s="6">
        <v>0</v>
      </c>
      <c r="U473" s="6">
        <v>0</v>
      </c>
      <c r="X473" s="6"/>
    </row>
    <row r="474" spans="1:24">
      <c r="E474">
        <f>SUM(E2:E473)</f>
        <v>870</v>
      </c>
      <c r="F474">
        <f t="shared" ref="F474:S474" si="0">SUM(F2:F473)</f>
        <v>1303</v>
      </c>
      <c r="G474">
        <f t="shared" si="0"/>
        <v>15618</v>
      </c>
      <c r="H474">
        <f t="shared" si="0"/>
        <v>801</v>
      </c>
      <c r="I474">
        <f t="shared" si="0"/>
        <v>448</v>
      </c>
      <c r="J474">
        <f t="shared" si="0"/>
        <v>1219</v>
      </c>
      <c r="K474">
        <f t="shared" si="0"/>
        <v>5683</v>
      </c>
      <c r="L474" s="6">
        <f>SUM(L3:L473)</f>
        <v>193</v>
      </c>
      <c r="M474">
        <f t="shared" si="0"/>
        <v>3847</v>
      </c>
      <c r="N474">
        <f t="shared" si="0"/>
        <v>524</v>
      </c>
      <c r="O474">
        <f t="shared" si="0"/>
        <v>336</v>
      </c>
      <c r="P474">
        <f t="shared" si="0"/>
        <v>643</v>
      </c>
      <c r="Q474">
        <f t="shared" si="0"/>
        <v>263</v>
      </c>
      <c r="R474">
        <f t="shared" si="0"/>
        <v>171</v>
      </c>
      <c r="S474">
        <f t="shared" si="0"/>
        <v>31</v>
      </c>
      <c r="T474">
        <f>SUM(T2:T473)</f>
        <v>312</v>
      </c>
      <c r="U474" s="6">
        <f>SUM(U2:U473)</f>
        <v>7</v>
      </c>
      <c r="X474" s="6"/>
    </row>
    <row r="475" spans="1:24">
      <c r="X475" s="6"/>
    </row>
    <row r="478" spans="1:24">
      <c r="G478" s="10" t="s">
        <v>127</v>
      </c>
      <c r="H478" s="10"/>
      <c r="I478" s="10"/>
      <c r="Q478" s="10"/>
      <c r="R478" s="10"/>
      <c r="S478" s="10"/>
    </row>
    <row r="479" spans="1:24">
      <c r="G479" t="s">
        <v>124</v>
      </c>
      <c r="H479" t="s">
        <v>137</v>
      </c>
      <c r="I479" t="s">
        <v>128</v>
      </c>
      <c r="J479" t="s">
        <v>137</v>
      </c>
      <c r="M479" s="10" t="s">
        <v>156</v>
      </c>
      <c r="N479" s="10"/>
      <c r="O479" s="10"/>
    </row>
    <row r="480" spans="1:24">
      <c r="F480" t="s">
        <v>129</v>
      </c>
      <c r="G480">
        <v>14984</v>
      </c>
      <c r="I480">
        <v>762</v>
      </c>
      <c r="M480" t="s">
        <v>124</v>
      </c>
      <c r="N480" t="s">
        <v>137</v>
      </c>
      <c r="O480" t="s">
        <v>128</v>
      </c>
      <c r="P480" t="s">
        <v>137</v>
      </c>
    </row>
    <row r="481" spans="6:15">
      <c r="F481" t="s">
        <v>130</v>
      </c>
      <c r="G481">
        <v>400</v>
      </c>
      <c r="I481">
        <v>0</v>
      </c>
      <c r="L481" t="s">
        <v>95</v>
      </c>
      <c r="M481">
        <v>5516</v>
      </c>
      <c r="O481">
        <v>190</v>
      </c>
    </row>
    <row r="482" spans="6:15">
      <c r="F482" t="s">
        <v>131</v>
      </c>
      <c r="G482">
        <v>609</v>
      </c>
      <c r="I482">
        <v>0</v>
      </c>
      <c r="L482" t="s">
        <v>133</v>
      </c>
      <c r="M482">
        <v>3609</v>
      </c>
      <c r="O482">
        <v>510</v>
      </c>
    </row>
    <row r="483" spans="6:15">
      <c r="F483" t="s">
        <v>81</v>
      </c>
      <c r="G483">
        <v>27</v>
      </c>
      <c r="I483">
        <v>0</v>
      </c>
      <c r="L483" t="s">
        <v>135</v>
      </c>
      <c r="M483">
        <v>146</v>
      </c>
      <c r="O483">
        <v>0</v>
      </c>
    </row>
    <row r="484" spans="6:15">
      <c r="F484" t="s">
        <v>94</v>
      </c>
      <c r="G484">
        <v>325</v>
      </c>
      <c r="I484">
        <v>0</v>
      </c>
      <c r="L484" t="s">
        <v>134</v>
      </c>
      <c r="M484">
        <v>247</v>
      </c>
      <c r="O484">
        <v>12</v>
      </c>
    </row>
    <row r="485" spans="6:15">
      <c r="F485" t="s">
        <v>132</v>
      </c>
      <c r="G485">
        <v>7</v>
      </c>
      <c r="I485">
        <v>0</v>
      </c>
      <c r="L485" t="s">
        <v>136</v>
      </c>
      <c r="M485">
        <v>2</v>
      </c>
    </row>
  </sheetData>
  <autoFilter ref="C1:C485"/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pane ySplit="1" topLeftCell="A70" activePane="bottomLeft" state="frozen"/>
      <selection pane="bottomLeft" activeCell="M50" activeCellId="1" sqref="A50:A79 M50:M79"/>
    </sheetView>
  </sheetViews>
  <sheetFormatPr baseColWidth="10" defaultColWidth="8.7109375" defaultRowHeight="13" x14ac:dyDescent="0"/>
  <sheetData>
    <row r="1" spans="1:15">
      <c r="A1" s="2" t="s">
        <v>35</v>
      </c>
      <c r="B1" t="s">
        <v>36</v>
      </c>
      <c r="C1" t="s">
        <v>37</v>
      </c>
      <c r="D1" t="s">
        <v>57</v>
      </c>
      <c r="E1" t="s">
        <v>38</v>
      </c>
      <c r="F1" t="s">
        <v>59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47</v>
      </c>
      <c r="N1" t="s">
        <v>48</v>
      </c>
    </row>
    <row r="2" spans="1:15">
      <c r="A2" s="8">
        <v>38244</v>
      </c>
      <c r="B2">
        <v>23</v>
      </c>
      <c r="C2" t="s">
        <v>64</v>
      </c>
      <c r="E2" t="s">
        <v>45</v>
      </c>
      <c r="F2" t="s">
        <v>60</v>
      </c>
      <c r="G2">
        <v>4</v>
      </c>
      <c r="H2">
        <v>6</v>
      </c>
      <c r="I2">
        <v>7</v>
      </c>
      <c r="J2">
        <v>8</v>
      </c>
      <c r="K2">
        <v>13</v>
      </c>
      <c r="L2">
        <v>5</v>
      </c>
      <c r="M2">
        <v>0</v>
      </c>
      <c r="N2" t="s">
        <v>49</v>
      </c>
    </row>
    <row r="3" spans="1:15">
      <c r="A3" s="8">
        <v>38245</v>
      </c>
      <c r="B3">
        <v>23</v>
      </c>
      <c r="C3" t="s">
        <v>64</v>
      </c>
      <c r="E3" t="s">
        <v>45</v>
      </c>
      <c r="F3" t="s">
        <v>60</v>
      </c>
      <c r="G3">
        <v>5</v>
      </c>
      <c r="H3">
        <v>7</v>
      </c>
      <c r="I3">
        <v>7</v>
      </c>
      <c r="J3">
        <v>8</v>
      </c>
      <c r="K3">
        <v>11</v>
      </c>
      <c r="L3">
        <v>13</v>
      </c>
      <c r="M3">
        <v>0</v>
      </c>
      <c r="N3" t="s">
        <v>49</v>
      </c>
    </row>
    <row r="4" spans="1:15">
      <c r="A4" s="8">
        <v>38246</v>
      </c>
      <c r="B4">
        <v>23</v>
      </c>
      <c r="C4" t="s">
        <v>64</v>
      </c>
      <c r="E4" t="s">
        <v>45</v>
      </c>
      <c r="F4" t="s">
        <v>61</v>
      </c>
      <c r="G4">
        <v>3</v>
      </c>
      <c r="H4">
        <v>16</v>
      </c>
      <c r="I4">
        <v>3</v>
      </c>
      <c r="J4">
        <v>0</v>
      </c>
      <c r="K4">
        <v>4</v>
      </c>
      <c r="L4">
        <v>13</v>
      </c>
      <c r="M4">
        <v>0</v>
      </c>
      <c r="N4" t="s">
        <v>49</v>
      </c>
    </row>
    <row r="5" spans="1:15">
      <c r="A5" s="8">
        <v>38246</v>
      </c>
      <c r="B5">
        <v>23</v>
      </c>
      <c r="C5" t="s">
        <v>64</v>
      </c>
      <c r="E5" t="s">
        <v>45</v>
      </c>
      <c r="F5" t="s">
        <v>62</v>
      </c>
      <c r="G5">
        <v>2</v>
      </c>
      <c r="H5">
        <v>4</v>
      </c>
      <c r="I5">
        <v>3</v>
      </c>
      <c r="J5">
        <v>1</v>
      </c>
      <c r="K5">
        <v>13</v>
      </c>
      <c r="L5">
        <v>9</v>
      </c>
      <c r="M5">
        <v>0</v>
      </c>
      <c r="N5" t="s">
        <v>49</v>
      </c>
    </row>
    <row r="6" spans="1:15">
      <c r="A6" s="8">
        <v>38247</v>
      </c>
      <c r="B6">
        <v>23</v>
      </c>
      <c r="C6" t="s">
        <v>64</v>
      </c>
      <c r="E6" t="s">
        <v>45</v>
      </c>
      <c r="F6" t="s">
        <v>61</v>
      </c>
      <c r="G6">
        <v>4</v>
      </c>
      <c r="H6">
        <v>17</v>
      </c>
      <c r="I6">
        <v>5</v>
      </c>
      <c r="J6">
        <v>4</v>
      </c>
      <c r="K6">
        <v>9</v>
      </c>
      <c r="L6">
        <v>6</v>
      </c>
      <c r="M6">
        <v>0</v>
      </c>
      <c r="N6" t="s">
        <v>49</v>
      </c>
    </row>
    <row r="7" spans="1:15">
      <c r="A7" s="8">
        <v>38247</v>
      </c>
      <c r="B7">
        <v>23</v>
      </c>
      <c r="C7" t="s">
        <v>64</v>
      </c>
      <c r="E7" t="s">
        <v>45</v>
      </c>
      <c r="F7" t="s">
        <v>62</v>
      </c>
      <c r="G7">
        <v>2</v>
      </c>
      <c r="H7">
        <v>7</v>
      </c>
      <c r="I7">
        <v>5</v>
      </c>
      <c r="J7">
        <v>1</v>
      </c>
      <c r="K7">
        <v>6</v>
      </c>
      <c r="L7">
        <v>6</v>
      </c>
      <c r="M7">
        <v>0</v>
      </c>
      <c r="N7" t="s">
        <v>49</v>
      </c>
    </row>
    <row r="8" spans="1:15">
      <c r="A8" s="8">
        <v>38248</v>
      </c>
      <c r="B8">
        <v>23</v>
      </c>
      <c r="C8" t="s">
        <v>64</v>
      </c>
      <c r="E8" t="s">
        <v>45</v>
      </c>
      <c r="F8" t="s">
        <v>61</v>
      </c>
      <c r="G8">
        <v>1</v>
      </c>
      <c r="H8">
        <v>15</v>
      </c>
      <c r="I8">
        <v>7</v>
      </c>
      <c r="J8">
        <v>2</v>
      </c>
      <c r="K8">
        <v>14</v>
      </c>
      <c r="L8">
        <v>4</v>
      </c>
      <c r="M8">
        <v>0</v>
      </c>
      <c r="N8" t="s">
        <v>49</v>
      </c>
    </row>
    <row r="9" spans="1:15">
      <c r="A9" s="8">
        <v>38248</v>
      </c>
      <c r="B9">
        <v>23</v>
      </c>
      <c r="C9" t="s">
        <v>64</v>
      </c>
      <c r="E9" t="s">
        <v>45</v>
      </c>
      <c r="F9" t="s">
        <v>62</v>
      </c>
      <c r="G9">
        <v>2</v>
      </c>
      <c r="H9">
        <v>9</v>
      </c>
      <c r="I9">
        <v>5</v>
      </c>
      <c r="J9">
        <v>0</v>
      </c>
      <c r="K9">
        <v>13</v>
      </c>
      <c r="L9">
        <v>3</v>
      </c>
      <c r="M9">
        <v>0</v>
      </c>
      <c r="N9" t="s">
        <v>49</v>
      </c>
    </row>
    <row r="10" spans="1:15">
      <c r="A10" s="8">
        <v>38249</v>
      </c>
      <c r="B10">
        <v>23</v>
      </c>
      <c r="C10" t="s">
        <v>64</v>
      </c>
      <c r="E10" t="s">
        <v>45</v>
      </c>
      <c r="F10" t="s">
        <v>61</v>
      </c>
      <c r="G10">
        <v>5</v>
      </c>
      <c r="H10">
        <v>16</v>
      </c>
      <c r="I10">
        <v>3</v>
      </c>
      <c r="J10">
        <v>4</v>
      </c>
      <c r="K10">
        <v>15</v>
      </c>
      <c r="L10">
        <v>6</v>
      </c>
      <c r="M10">
        <v>0</v>
      </c>
      <c r="N10" t="s">
        <v>49</v>
      </c>
    </row>
    <row r="11" spans="1:15">
      <c r="A11" s="8">
        <v>38249</v>
      </c>
      <c r="B11">
        <v>23</v>
      </c>
      <c r="C11" t="s">
        <v>64</v>
      </c>
      <c r="E11" t="s">
        <v>45</v>
      </c>
      <c r="F11" t="s">
        <v>62</v>
      </c>
      <c r="G11">
        <v>0</v>
      </c>
      <c r="H11">
        <v>10</v>
      </c>
      <c r="I11">
        <v>3</v>
      </c>
      <c r="J11">
        <v>1</v>
      </c>
      <c r="K11">
        <v>7</v>
      </c>
      <c r="L11">
        <v>2</v>
      </c>
      <c r="M11">
        <v>0</v>
      </c>
      <c r="N11" t="s">
        <v>49</v>
      </c>
    </row>
    <row r="12" spans="1:15">
      <c r="A12" s="8">
        <v>38250</v>
      </c>
      <c r="B12">
        <v>23</v>
      </c>
      <c r="C12" t="s">
        <v>64</v>
      </c>
      <c r="E12" t="s">
        <v>45</v>
      </c>
      <c r="F12" t="s">
        <v>61</v>
      </c>
      <c r="G12">
        <v>1</v>
      </c>
      <c r="H12">
        <v>7</v>
      </c>
      <c r="I12">
        <v>2</v>
      </c>
      <c r="J12">
        <v>0</v>
      </c>
      <c r="K12">
        <v>13</v>
      </c>
      <c r="L12">
        <v>6</v>
      </c>
      <c r="M12">
        <v>0</v>
      </c>
      <c r="N12" t="s">
        <v>49</v>
      </c>
      <c r="O12" t="s">
        <v>85</v>
      </c>
    </row>
    <row r="13" spans="1:15">
      <c r="A13" s="8">
        <v>38250</v>
      </c>
      <c r="B13">
        <v>23</v>
      </c>
      <c r="C13" t="s">
        <v>64</v>
      </c>
      <c r="E13" t="s">
        <v>45</v>
      </c>
      <c r="F13" t="s">
        <v>62</v>
      </c>
      <c r="G13">
        <v>0</v>
      </c>
      <c r="H13">
        <v>10</v>
      </c>
      <c r="I13">
        <v>2</v>
      </c>
      <c r="J13">
        <v>0</v>
      </c>
      <c r="K13">
        <v>6</v>
      </c>
      <c r="L13">
        <v>2</v>
      </c>
      <c r="M13">
        <v>0</v>
      </c>
      <c r="N13" t="s">
        <v>49</v>
      </c>
    </row>
    <row r="14" spans="1:15">
      <c r="A14" s="8">
        <v>38251</v>
      </c>
      <c r="B14">
        <v>23</v>
      </c>
      <c r="C14" t="s">
        <v>64</v>
      </c>
      <c r="E14" t="s">
        <v>45</v>
      </c>
      <c r="F14" t="s">
        <v>61</v>
      </c>
      <c r="G14">
        <v>3</v>
      </c>
      <c r="H14">
        <v>12</v>
      </c>
      <c r="I14">
        <v>9</v>
      </c>
      <c r="J14">
        <v>1</v>
      </c>
      <c r="K14">
        <v>16</v>
      </c>
      <c r="L14">
        <v>4</v>
      </c>
      <c r="M14">
        <v>0</v>
      </c>
      <c r="N14" t="s">
        <v>49</v>
      </c>
    </row>
    <row r="15" spans="1:15">
      <c r="A15" s="8">
        <v>38251</v>
      </c>
      <c r="B15">
        <v>23</v>
      </c>
      <c r="C15" t="s">
        <v>64</v>
      </c>
      <c r="E15" t="s">
        <v>45</v>
      </c>
      <c r="F15" t="s">
        <v>62</v>
      </c>
      <c r="G15">
        <v>3</v>
      </c>
      <c r="H15">
        <v>8</v>
      </c>
      <c r="I15">
        <v>7</v>
      </c>
      <c r="J15">
        <v>3</v>
      </c>
      <c r="K15">
        <v>7</v>
      </c>
      <c r="L15">
        <v>2</v>
      </c>
      <c r="M15">
        <v>0</v>
      </c>
      <c r="N15" t="s">
        <v>49</v>
      </c>
    </row>
    <row r="16" spans="1:15">
      <c r="A16" s="8">
        <v>38252</v>
      </c>
      <c r="B16">
        <v>23</v>
      </c>
      <c r="C16" t="s">
        <v>64</v>
      </c>
      <c r="E16" t="s">
        <v>45</v>
      </c>
      <c r="F16" t="s">
        <v>61</v>
      </c>
      <c r="G16">
        <v>0</v>
      </c>
      <c r="H16">
        <v>8</v>
      </c>
      <c r="I16">
        <v>6</v>
      </c>
      <c r="J16">
        <v>2</v>
      </c>
      <c r="K16">
        <v>9</v>
      </c>
      <c r="L16">
        <v>10</v>
      </c>
      <c r="M16">
        <v>0</v>
      </c>
      <c r="N16" t="s">
        <v>49</v>
      </c>
    </row>
    <row r="17" spans="1:14">
      <c r="A17" s="8">
        <v>38252</v>
      </c>
      <c r="B17">
        <v>23</v>
      </c>
      <c r="C17" t="s">
        <v>64</v>
      </c>
      <c r="E17" t="s">
        <v>45</v>
      </c>
      <c r="F17" t="s">
        <v>62</v>
      </c>
      <c r="G17">
        <v>4</v>
      </c>
      <c r="H17">
        <v>4</v>
      </c>
      <c r="I17">
        <v>3</v>
      </c>
      <c r="J17">
        <v>3</v>
      </c>
      <c r="K17">
        <v>9</v>
      </c>
      <c r="L17">
        <v>5</v>
      </c>
      <c r="M17">
        <v>0</v>
      </c>
      <c r="N17" t="s">
        <v>49</v>
      </c>
    </row>
    <row r="18" spans="1:14">
      <c r="A18" s="8">
        <v>38253</v>
      </c>
      <c r="B18">
        <v>23</v>
      </c>
      <c r="C18" t="s">
        <v>64</v>
      </c>
      <c r="E18" t="s">
        <v>45</v>
      </c>
      <c r="F18" t="s">
        <v>60</v>
      </c>
      <c r="G18">
        <v>6</v>
      </c>
      <c r="H18">
        <v>10</v>
      </c>
      <c r="I18">
        <v>8</v>
      </c>
      <c r="J18">
        <v>3</v>
      </c>
      <c r="K18">
        <v>8</v>
      </c>
      <c r="L18">
        <v>7</v>
      </c>
      <c r="M18">
        <v>0</v>
      </c>
      <c r="N18" t="s">
        <v>49</v>
      </c>
    </row>
    <row r="19" spans="1:14">
      <c r="A19" s="8">
        <v>38254</v>
      </c>
      <c r="B19">
        <v>23</v>
      </c>
      <c r="C19" t="s">
        <v>64</v>
      </c>
      <c r="E19" t="s">
        <v>45</v>
      </c>
      <c r="F19" t="s">
        <v>61</v>
      </c>
      <c r="G19">
        <v>4</v>
      </c>
      <c r="H19">
        <v>15</v>
      </c>
      <c r="I19">
        <v>7</v>
      </c>
      <c r="J19">
        <v>2</v>
      </c>
      <c r="K19">
        <v>6</v>
      </c>
      <c r="L19">
        <v>10</v>
      </c>
      <c r="M19">
        <v>1</v>
      </c>
      <c r="N19" t="s">
        <v>49</v>
      </c>
    </row>
    <row r="20" spans="1:14">
      <c r="A20" s="8">
        <v>38254</v>
      </c>
      <c r="B20">
        <v>23</v>
      </c>
      <c r="C20" t="s">
        <v>64</v>
      </c>
      <c r="E20" t="s">
        <v>45</v>
      </c>
      <c r="F20" t="s">
        <v>62</v>
      </c>
      <c r="G20">
        <v>4</v>
      </c>
      <c r="H20">
        <v>8</v>
      </c>
      <c r="I20">
        <v>3</v>
      </c>
      <c r="J20">
        <v>1</v>
      </c>
      <c r="K20">
        <v>5</v>
      </c>
      <c r="L20">
        <v>9</v>
      </c>
      <c r="M20">
        <v>0</v>
      </c>
      <c r="N20" t="s">
        <v>49</v>
      </c>
    </row>
    <row r="21" spans="1:14">
      <c r="A21" s="8">
        <v>38255</v>
      </c>
      <c r="B21">
        <v>23</v>
      </c>
      <c r="C21" t="s">
        <v>64</v>
      </c>
      <c r="E21" t="s">
        <v>45</v>
      </c>
      <c r="F21" t="s">
        <v>61</v>
      </c>
      <c r="G21">
        <v>3</v>
      </c>
      <c r="H21">
        <v>18</v>
      </c>
      <c r="I21">
        <v>7</v>
      </c>
      <c r="J21">
        <v>1</v>
      </c>
      <c r="K21">
        <v>2</v>
      </c>
      <c r="L21">
        <v>10</v>
      </c>
      <c r="M21">
        <v>0</v>
      </c>
      <c r="N21" t="s">
        <v>49</v>
      </c>
    </row>
    <row r="22" spans="1:14">
      <c r="A22" s="8">
        <v>38255</v>
      </c>
      <c r="B22">
        <v>23</v>
      </c>
      <c r="C22" t="s">
        <v>64</v>
      </c>
      <c r="E22" t="s">
        <v>45</v>
      </c>
      <c r="F22" t="s">
        <v>62</v>
      </c>
      <c r="G22">
        <v>1</v>
      </c>
      <c r="H22">
        <v>5</v>
      </c>
      <c r="I22">
        <v>5</v>
      </c>
      <c r="J22">
        <v>3</v>
      </c>
      <c r="K22">
        <v>4</v>
      </c>
      <c r="L22">
        <v>6</v>
      </c>
      <c r="M22">
        <v>0</v>
      </c>
      <c r="N22" t="s">
        <v>49</v>
      </c>
    </row>
    <row r="23" spans="1:14">
      <c r="A23" s="8">
        <v>38256</v>
      </c>
      <c r="B23">
        <v>23</v>
      </c>
      <c r="C23" t="s">
        <v>64</v>
      </c>
      <c r="E23" t="s">
        <v>45</v>
      </c>
      <c r="F23" t="s">
        <v>61</v>
      </c>
      <c r="G23">
        <v>3</v>
      </c>
      <c r="H23">
        <v>19</v>
      </c>
      <c r="I23">
        <v>11</v>
      </c>
      <c r="J23">
        <v>0</v>
      </c>
      <c r="K23">
        <v>2</v>
      </c>
      <c r="L23">
        <v>7</v>
      </c>
      <c r="M23">
        <v>1</v>
      </c>
      <c r="N23" t="s">
        <v>49</v>
      </c>
    </row>
    <row r="24" spans="1:14">
      <c r="A24" s="8">
        <v>38256</v>
      </c>
      <c r="B24">
        <v>23</v>
      </c>
      <c r="C24" t="s">
        <v>64</v>
      </c>
      <c r="E24" t="s">
        <v>45</v>
      </c>
      <c r="F24" t="s">
        <v>62</v>
      </c>
      <c r="G24">
        <v>1</v>
      </c>
      <c r="H24">
        <v>4</v>
      </c>
      <c r="I24">
        <v>7</v>
      </c>
      <c r="J24">
        <v>0</v>
      </c>
      <c r="K24">
        <v>0</v>
      </c>
      <c r="L24">
        <v>6</v>
      </c>
      <c r="M24">
        <v>0</v>
      </c>
      <c r="N24" t="s">
        <v>49</v>
      </c>
    </row>
    <row r="25" spans="1:14">
      <c r="A25" s="8">
        <v>38257</v>
      </c>
      <c r="B25">
        <v>23</v>
      </c>
      <c r="C25" t="s">
        <v>64</v>
      </c>
      <c r="E25" t="s">
        <v>45</v>
      </c>
      <c r="F25" t="s">
        <v>60</v>
      </c>
      <c r="G25">
        <v>3</v>
      </c>
      <c r="H25">
        <v>15</v>
      </c>
      <c r="I25">
        <v>4</v>
      </c>
      <c r="J25">
        <v>4</v>
      </c>
      <c r="K25">
        <v>1</v>
      </c>
      <c r="L25">
        <v>7</v>
      </c>
      <c r="M25">
        <v>0</v>
      </c>
      <c r="N25" t="s">
        <v>49</v>
      </c>
    </row>
    <row r="26" spans="1:14">
      <c r="A26" s="8">
        <v>38260</v>
      </c>
      <c r="B26">
        <v>23</v>
      </c>
      <c r="C26" t="s">
        <v>64</v>
      </c>
      <c r="E26" t="s">
        <v>45</v>
      </c>
      <c r="F26" t="s">
        <v>61</v>
      </c>
      <c r="G26">
        <v>3</v>
      </c>
      <c r="H26">
        <v>6</v>
      </c>
      <c r="I26">
        <v>2</v>
      </c>
      <c r="J26">
        <v>1</v>
      </c>
      <c r="K26">
        <v>10</v>
      </c>
      <c r="L26">
        <v>5</v>
      </c>
      <c r="M26">
        <v>0</v>
      </c>
      <c r="N26" t="s">
        <v>49</v>
      </c>
    </row>
    <row r="27" spans="1:14">
      <c r="A27" s="14">
        <v>38261</v>
      </c>
      <c r="B27">
        <v>23</v>
      </c>
      <c r="C27" t="s">
        <v>64</v>
      </c>
      <c r="E27" t="s">
        <v>45</v>
      </c>
      <c r="F27" t="s">
        <v>61</v>
      </c>
      <c r="G27">
        <v>2</v>
      </c>
      <c r="H27">
        <v>9</v>
      </c>
      <c r="I27">
        <v>0</v>
      </c>
      <c r="J27">
        <v>0</v>
      </c>
      <c r="K27">
        <v>17</v>
      </c>
      <c r="L27">
        <v>15</v>
      </c>
      <c r="M27">
        <v>0</v>
      </c>
      <c r="N27" t="s">
        <v>114</v>
      </c>
    </row>
    <row r="28" spans="1:14">
      <c r="A28" s="8">
        <v>38261</v>
      </c>
      <c r="B28">
        <v>23</v>
      </c>
      <c r="C28" t="s">
        <v>64</v>
      </c>
      <c r="E28" t="s">
        <v>45</v>
      </c>
      <c r="F28" t="s">
        <v>61</v>
      </c>
      <c r="G28">
        <v>3</v>
      </c>
      <c r="H28">
        <v>11</v>
      </c>
      <c r="I28">
        <v>1</v>
      </c>
      <c r="J28">
        <v>0</v>
      </c>
      <c r="K28">
        <v>18</v>
      </c>
      <c r="L28">
        <v>4</v>
      </c>
      <c r="M28">
        <v>0</v>
      </c>
      <c r="N28" t="s">
        <v>49</v>
      </c>
    </row>
    <row r="29" spans="1:14">
      <c r="A29" s="8">
        <v>38261</v>
      </c>
      <c r="B29">
        <v>23</v>
      </c>
      <c r="C29" t="s">
        <v>64</v>
      </c>
      <c r="E29" t="s">
        <v>45</v>
      </c>
      <c r="F29" t="s">
        <v>62</v>
      </c>
      <c r="G29">
        <v>2</v>
      </c>
      <c r="H29">
        <v>12</v>
      </c>
      <c r="I29">
        <v>2</v>
      </c>
      <c r="J29">
        <v>0</v>
      </c>
      <c r="K29">
        <v>9</v>
      </c>
      <c r="L29">
        <v>8</v>
      </c>
      <c r="M29">
        <v>1</v>
      </c>
      <c r="N29" t="s">
        <v>49</v>
      </c>
    </row>
    <row r="30" spans="1:14">
      <c r="A30" s="8">
        <v>38262</v>
      </c>
      <c r="B30">
        <v>23</v>
      </c>
      <c r="C30" t="s">
        <v>64</v>
      </c>
      <c r="E30" t="s">
        <v>45</v>
      </c>
      <c r="F30" t="s">
        <v>60</v>
      </c>
      <c r="G30">
        <v>3</v>
      </c>
      <c r="H30">
        <v>8</v>
      </c>
      <c r="I30">
        <v>1</v>
      </c>
      <c r="J30">
        <v>1</v>
      </c>
      <c r="K30">
        <v>10</v>
      </c>
      <c r="L30">
        <v>12</v>
      </c>
      <c r="M30">
        <v>0</v>
      </c>
      <c r="N30" t="s">
        <v>49</v>
      </c>
    </row>
    <row r="31" spans="1:14">
      <c r="A31" s="8">
        <v>38263</v>
      </c>
      <c r="B31">
        <v>23</v>
      </c>
      <c r="C31" t="s">
        <v>64</v>
      </c>
      <c r="E31" t="s">
        <v>45</v>
      </c>
      <c r="F31" t="s">
        <v>61</v>
      </c>
      <c r="G31">
        <v>1</v>
      </c>
      <c r="H31">
        <v>12</v>
      </c>
      <c r="I31">
        <v>0</v>
      </c>
      <c r="J31">
        <v>3</v>
      </c>
      <c r="K31">
        <v>4</v>
      </c>
      <c r="L31">
        <v>14</v>
      </c>
      <c r="M31">
        <v>0</v>
      </c>
      <c r="N31" t="s">
        <v>49</v>
      </c>
    </row>
    <row r="32" spans="1:14">
      <c r="A32" s="8">
        <v>38264</v>
      </c>
      <c r="B32">
        <v>23</v>
      </c>
      <c r="C32" t="s">
        <v>64</v>
      </c>
      <c r="E32" t="s">
        <v>45</v>
      </c>
      <c r="F32" t="s">
        <v>61</v>
      </c>
      <c r="G32">
        <v>1</v>
      </c>
      <c r="H32">
        <v>17</v>
      </c>
      <c r="I32">
        <v>4</v>
      </c>
      <c r="J32">
        <v>0</v>
      </c>
      <c r="K32">
        <v>14</v>
      </c>
      <c r="L32">
        <v>11</v>
      </c>
      <c r="M32">
        <v>0</v>
      </c>
      <c r="N32" t="s">
        <v>49</v>
      </c>
    </row>
    <row r="33" spans="1:15">
      <c r="A33" s="8">
        <v>38264</v>
      </c>
      <c r="B33">
        <v>23</v>
      </c>
      <c r="C33" t="s">
        <v>64</v>
      </c>
      <c r="E33" t="s">
        <v>45</v>
      </c>
      <c r="F33" t="s">
        <v>62</v>
      </c>
      <c r="G33">
        <v>0</v>
      </c>
      <c r="H33">
        <v>7</v>
      </c>
      <c r="I33">
        <v>0</v>
      </c>
      <c r="J33">
        <v>4</v>
      </c>
      <c r="K33">
        <v>10</v>
      </c>
      <c r="L33">
        <v>7</v>
      </c>
      <c r="M33">
        <v>0</v>
      </c>
      <c r="N33" t="s">
        <v>49</v>
      </c>
    </row>
    <row r="34" spans="1:15">
      <c r="A34" s="8">
        <v>38265</v>
      </c>
      <c r="B34">
        <v>23</v>
      </c>
      <c r="C34" t="s">
        <v>64</v>
      </c>
      <c r="E34" t="s">
        <v>45</v>
      </c>
      <c r="F34" t="s">
        <v>61</v>
      </c>
      <c r="G34">
        <v>4</v>
      </c>
      <c r="H34">
        <v>11</v>
      </c>
      <c r="I34">
        <v>9</v>
      </c>
      <c r="J34">
        <v>4</v>
      </c>
      <c r="K34">
        <v>9</v>
      </c>
      <c r="L34">
        <v>2</v>
      </c>
      <c r="M34">
        <v>0</v>
      </c>
      <c r="N34" t="s">
        <v>49</v>
      </c>
    </row>
    <row r="35" spans="1:15">
      <c r="A35" s="8">
        <v>38266</v>
      </c>
      <c r="B35">
        <v>23</v>
      </c>
      <c r="C35" t="s">
        <v>64</v>
      </c>
      <c r="E35" t="s">
        <v>45</v>
      </c>
      <c r="F35" t="s">
        <v>61</v>
      </c>
      <c r="G35">
        <v>2</v>
      </c>
      <c r="H35">
        <v>10</v>
      </c>
      <c r="I35">
        <v>2</v>
      </c>
      <c r="J35">
        <v>8</v>
      </c>
      <c r="K35">
        <v>14</v>
      </c>
      <c r="L35">
        <v>9</v>
      </c>
      <c r="M35">
        <v>0</v>
      </c>
      <c r="N35" t="s">
        <v>49</v>
      </c>
    </row>
    <row r="36" spans="1:15">
      <c r="A36" s="8">
        <v>38267</v>
      </c>
      <c r="B36">
        <v>23</v>
      </c>
      <c r="C36" t="s">
        <v>64</v>
      </c>
      <c r="E36" t="s">
        <v>45</v>
      </c>
      <c r="F36" t="s">
        <v>61</v>
      </c>
      <c r="G36">
        <v>0</v>
      </c>
      <c r="H36">
        <v>17</v>
      </c>
      <c r="I36">
        <v>4</v>
      </c>
      <c r="J36">
        <v>3</v>
      </c>
      <c r="K36">
        <v>8</v>
      </c>
      <c r="L36">
        <v>11</v>
      </c>
      <c r="M36">
        <v>0</v>
      </c>
      <c r="N36" t="s">
        <v>49</v>
      </c>
    </row>
    <row r="37" spans="1:15">
      <c r="A37" s="8">
        <v>38267</v>
      </c>
      <c r="B37">
        <v>23</v>
      </c>
      <c r="C37" t="s">
        <v>64</v>
      </c>
      <c r="E37" t="s">
        <v>45</v>
      </c>
      <c r="F37" t="s">
        <v>62</v>
      </c>
      <c r="G37">
        <v>1</v>
      </c>
      <c r="H37">
        <v>7</v>
      </c>
      <c r="I37">
        <v>5</v>
      </c>
      <c r="J37">
        <v>1</v>
      </c>
      <c r="K37">
        <v>10</v>
      </c>
      <c r="L37">
        <v>4</v>
      </c>
      <c r="M37">
        <v>0</v>
      </c>
      <c r="N37" t="s">
        <v>49</v>
      </c>
    </row>
    <row r="38" spans="1:15">
      <c r="A38" s="8">
        <v>38268</v>
      </c>
      <c r="B38">
        <v>23</v>
      </c>
      <c r="C38" t="s">
        <v>64</v>
      </c>
      <c r="E38" t="s">
        <v>45</v>
      </c>
      <c r="F38" t="s">
        <v>61</v>
      </c>
      <c r="G38">
        <v>3</v>
      </c>
      <c r="H38">
        <v>17</v>
      </c>
      <c r="I38">
        <v>10</v>
      </c>
      <c r="J38">
        <v>7</v>
      </c>
      <c r="K38">
        <v>10</v>
      </c>
      <c r="L38">
        <v>2</v>
      </c>
      <c r="M38">
        <v>0</v>
      </c>
      <c r="N38" t="s">
        <v>49</v>
      </c>
    </row>
    <row r="39" spans="1:15">
      <c r="A39" s="8">
        <v>38269</v>
      </c>
      <c r="B39">
        <v>23</v>
      </c>
      <c r="C39" t="s">
        <v>64</v>
      </c>
      <c r="E39" t="s">
        <v>45</v>
      </c>
      <c r="F39" t="s">
        <v>61</v>
      </c>
      <c r="G39">
        <v>1</v>
      </c>
      <c r="H39">
        <v>11</v>
      </c>
      <c r="I39">
        <v>7</v>
      </c>
      <c r="J39">
        <v>2</v>
      </c>
      <c r="K39">
        <v>13</v>
      </c>
      <c r="L39">
        <v>5</v>
      </c>
      <c r="M39">
        <v>0</v>
      </c>
      <c r="N39" t="s">
        <v>49</v>
      </c>
    </row>
    <row r="40" spans="1:15">
      <c r="A40" s="8">
        <v>38270</v>
      </c>
      <c r="B40">
        <v>23</v>
      </c>
      <c r="C40" t="s">
        <v>64</v>
      </c>
      <c r="E40" t="s">
        <v>45</v>
      </c>
      <c r="F40" t="s">
        <v>61</v>
      </c>
      <c r="G40">
        <v>1</v>
      </c>
      <c r="H40">
        <v>6</v>
      </c>
      <c r="I40">
        <v>11</v>
      </c>
      <c r="J40">
        <v>3</v>
      </c>
      <c r="K40">
        <v>3</v>
      </c>
      <c r="L40">
        <v>6</v>
      </c>
      <c r="M40">
        <v>0</v>
      </c>
      <c r="N40" t="s">
        <v>49</v>
      </c>
    </row>
    <row r="41" spans="1:15">
      <c r="A41" s="8">
        <v>38271</v>
      </c>
      <c r="B41">
        <v>23</v>
      </c>
      <c r="C41" t="s">
        <v>64</v>
      </c>
      <c r="E41" t="s">
        <v>45</v>
      </c>
      <c r="F41" t="s">
        <v>61</v>
      </c>
      <c r="G41">
        <v>0</v>
      </c>
      <c r="H41">
        <v>5</v>
      </c>
      <c r="I41">
        <v>2</v>
      </c>
      <c r="J41">
        <v>1</v>
      </c>
      <c r="K41">
        <v>5</v>
      </c>
      <c r="L41">
        <v>1</v>
      </c>
      <c r="M41">
        <v>0</v>
      </c>
      <c r="N41" t="s">
        <v>49</v>
      </c>
    </row>
    <row r="42" spans="1:15">
      <c r="A42" s="14">
        <v>38272</v>
      </c>
      <c r="B42">
        <v>23</v>
      </c>
      <c r="C42" t="s">
        <v>64</v>
      </c>
      <c r="E42" t="s">
        <v>45</v>
      </c>
      <c r="F42" t="s">
        <v>61</v>
      </c>
      <c r="G42">
        <v>1</v>
      </c>
      <c r="H42">
        <v>4</v>
      </c>
      <c r="I42">
        <v>1</v>
      </c>
      <c r="J42">
        <v>0</v>
      </c>
      <c r="K42">
        <v>3</v>
      </c>
      <c r="L42">
        <v>4</v>
      </c>
      <c r="M42">
        <v>0</v>
      </c>
      <c r="N42" t="s">
        <v>114</v>
      </c>
      <c r="O42" t="s">
        <v>116</v>
      </c>
    </row>
    <row r="43" spans="1:15">
      <c r="A43" s="8">
        <v>38272</v>
      </c>
      <c r="B43">
        <v>23</v>
      </c>
      <c r="C43" t="s">
        <v>64</v>
      </c>
      <c r="E43" t="s">
        <v>45</v>
      </c>
      <c r="F43" t="s">
        <v>62</v>
      </c>
      <c r="G43">
        <v>0</v>
      </c>
      <c r="H43">
        <v>0</v>
      </c>
      <c r="I43">
        <v>0</v>
      </c>
      <c r="J43">
        <v>0</v>
      </c>
      <c r="K43">
        <v>3</v>
      </c>
      <c r="L43">
        <v>1</v>
      </c>
      <c r="M43">
        <v>0</v>
      </c>
      <c r="N43" t="s">
        <v>49</v>
      </c>
    </row>
    <row r="44" spans="1:15">
      <c r="A44" s="8">
        <v>38272</v>
      </c>
      <c r="B44">
        <v>23</v>
      </c>
      <c r="C44" t="s">
        <v>64</v>
      </c>
      <c r="E44" t="s">
        <v>45</v>
      </c>
      <c r="F44" t="s">
        <v>61</v>
      </c>
      <c r="G44">
        <v>4</v>
      </c>
      <c r="H44">
        <v>4</v>
      </c>
      <c r="I44">
        <v>3</v>
      </c>
      <c r="J44">
        <v>0</v>
      </c>
      <c r="K44">
        <v>6</v>
      </c>
      <c r="L44">
        <v>1</v>
      </c>
      <c r="M44">
        <v>0</v>
      </c>
      <c r="N44" t="s">
        <v>49</v>
      </c>
    </row>
    <row r="45" spans="1:15">
      <c r="A45" s="14">
        <v>38273</v>
      </c>
      <c r="B45">
        <v>23</v>
      </c>
      <c r="C45" t="s">
        <v>64</v>
      </c>
      <c r="E45" t="s">
        <v>45</v>
      </c>
      <c r="F45" t="s">
        <v>61</v>
      </c>
      <c r="G45">
        <v>4</v>
      </c>
      <c r="H45">
        <v>10</v>
      </c>
      <c r="I45">
        <v>2</v>
      </c>
      <c r="J45">
        <v>0</v>
      </c>
      <c r="K45">
        <v>9</v>
      </c>
      <c r="L45">
        <v>6</v>
      </c>
      <c r="M45">
        <v>0</v>
      </c>
      <c r="N45" t="s">
        <v>114</v>
      </c>
      <c r="O45" t="s">
        <v>116</v>
      </c>
    </row>
    <row r="46" spans="1:15">
      <c r="A46" s="8">
        <v>38273</v>
      </c>
      <c r="B46">
        <v>23</v>
      </c>
      <c r="C46" t="s">
        <v>64</v>
      </c>
      <c r="E46" t="s">
        <v>45</v>
      </c>
      <c r="F46" t="s">
        <v>61</v>
      </c>
      <c r="G46">
        <v>3</v>
      </c>
      <c r="H46">
        <v>8</v>
      </c>
      <c r="I46">
        <v>6</v>
      </c>
      <c r="J46">
        <v>3</v>
      </c>
      <c r="K46">
        <v>5</v>
      </c>
      <c r="L46">
        <v>5</v>
      </c>
      <c r="M46">
        <v>1</v>
      </c>
      <c r="N46" t="s">
        <v>49</v>
      </c>
    </row>
    <row r="47" spans="1:15">
      <c r="A47" s="8">
        <v>38273</v>
      </c>
      <c r="B47">
        <v>23</v>
      </c>
      <c r="C47" t="s">
        <v>64</v>
      </c>
      <c r="E47" t="s">
        <v>45</v>
      </c>
      <c r="F47" t="s">
        <v>61</v>
      </c>
      <c r="G47">
        <v>1</v>
      </c>
      <c r="H47">
        <v>0</v>
      </c>
      <c r="I47">
        <v>9</v>
      </c>
      <c r="J47">
        <v>1</v>
      </c>
      <c r="K47">
        <v>1</v>
      </c>
      <c r="L47">
        <v>1</v>
      </c>
      <c r="M47">
        <v>0</v>
      </c>
      <c r="N47" t="s">
        <v>49</v>
      </c>
      <c r="O47" s="1">
        <v>0.8125</v>
      </c>
    </row>
    <row r="48" spans="1:15">
      <c r="A48" s="8">
        <v>38274</v>
      </c>
      <c r="B48">
        <v>23</v>
      </c>
      <c r="C48" t="s">
        <v>64</v>
      </c>
      <c r="E48" t="s">
        <v>45</v>
      </c>
      <c r="F48" t="s">
        <v>61</v>
      </c>
      <c r="G48">
        <v>2</v>
      </c>
      <c r="H48">
        <v>6</v>
      </c>
      <c r="I48">
        <v>4</v>
      </c>
      <c r="J48">
        <v>0</v>
      </c>
      <c r="K48">
        <v>12</v>
      </c>
      <c r="L48">
        <v>8</v>
      </c>
      <c r="M48">
        <v>0</v>
      </c>
      <c r="N48" t="s">
        <v>49</v>
      </c>
    </row>
    <row r="50" spans="1:13">
      <c r="A50" s="2" t="s">
        <v>35</v>
      </c>
      <c r="B50" t="s">
        <v>39</v>
      </c>
      <c r="C50" t="s">
        <v>40</v>
      </c>
      <c r="D50" t="s">
        <v>41</v>
      </c>
      <c r="E50" t="s">
        <v>42</v>
      </c>
      <c r="F50" t="s">
        <v>43</v>
      </c>
      <c r="G50" t="s">
        <v>44</v>
      </c>
      <c r="H50" t="s">
        <v>145</v>
      </c>
      <c r="I50" t="s">
        <v>168</v>
      </c>
      <c r="J50" t="s">
        <v>10</v>
      </c>
      <c r="K50" t="s">
        <v>11</v>
      </c>
      <c r="L50" t="s">
        <v>13</v>
      </c>
      <c r="M50" t="s">
        <v>14</v>
      </c>
    </row>
    <row r="51" spans="1:13">
      <c r="A51" s="19">
        <v>38244</v>
      </c>
      <c r="B51">
        <v>4</v>
      </c>
      <c r="C51">
        <v>6</v>
      </c>
      <c r="D51">
        <v>7</v>
      </c>
      <c r="E51">
        <v>8</v>
      </c>
      <c r="F51">
        <v>13</v>
      </c>
      <c r="G51">
        <v>5</v>
      </c>
      <c r="H51">
        <f>SUM(B51:G51)</f>
        <v>43</v>
      </c>
      <c r="I51">
        <f>SUM(F51:G51)</f>
        <v>18</v>
      </c>
      <c r="J51">
        <f>+I51/H51</f>
        <v>0.41860465116279072</v>
      </c>
      <c r="K51">
        <f>+F51/I51</f>
        <v>0.72222222222222221</v>
      </c>
      <c r="L51">
        <f>+B51/(B51+C51+D51)</f>
        <v>0.23529411764705882</v>
      </c>
      <c r="M51">
        <f>+C51/(C51+D51+B51)</f>
        <v>0.35294117647058826</v>
      </c>
    </row>
    <row r="52" spans="1:13">
      <c r="A52" s="19">
        <v>38245</v>
      </c>
      <c r="B52">
        <v>5</v>
      </c>
      <c r="C52">
        <v>7</v>
      </c>
      <c r="D52">
        <v>7</v>
      </c>
      <c r="E52">
        <v>8</v>
      </c>
      <c r="F52">
        <v>11</v>
      </c>
      <c r="G52">
        <v>13</v>
      </c>
      <c r="H52">
        <f t="shared" ref="H52:H79" si="0">SUM(B52:G52)</f>
        <v>51</v>
      </c>
      <c r="I52">
        <f t="shared" ref="I52:I79" si="1">SUM(F52:G52)</f>
        <v>24</v>
      </c>
      <c r="J52">
        <f t="shared" ref="J52:J79" si="2">+I52/H52</f>
        <v>0.47058823529411764</v>
      </c>
      <c r="K52">
        <f t="shared" ref="K52:K79" si="3">+F52/I52</f>
        <v>0.45833333333333331</v>
      </c>
      <c r="L52">
        <f t="shared" ref="L52:L79" si="4">+B52/(B52+C52+D52)</f>
        <v>0.26315789473684209</v>
      </c>
      <c r="M52">
        <f t="shared" ref="M52:M79" si="5">+C52/(C52+D52+B52)</f>
        <v>0.36842105263157893</v>
      </c>
    </row>
    <row r="53" spans="1:13">
      <c r="A53" s="19">
        <v>38246</v>
      </c>
      <c r="B53">
        <v>5</v>
      </c>
      <c r="C53">
        <v>20</v>
      </c>
      <c r="D53">
        <v>6</v>
      </c>
      <c r="E53">
        <v>1</v>
      </c>
      <c r="F53">
        <v>17</v>
      </c>
      <c r="G53">
        <v>22</v>
      </c>
      <c r="H53">
        <f t="shared" si="0"/>
        <v>71</v>
      </c>
      <c r="I53">
        <f t="shared" si="1"/>
        <v>39</v>
      </c>
      <c r="J53">
        <f t="shared" si="2"/>
        <v>0.54929577464788737</v>
      </c>
      <c r="K53">
        <f t="shared" si="3"/>
        <v>0.4358974358974359</v>
      </c>
      <c r="L53">
        <f t="shared" si="4"/>
        <v>0.16129032258064516</v>
      </c>
      <c r="M53">
        <f t="shared" si="5"/>
        <v>0.64516129032258063</v>
      </c>
    </row>
    <row r="54" spans="1:13">
      <c r="A54" s="19">
        <v>38247</v>
      </c>
      <c r="B54">
        <v>6</v>
      </c>
      <c r="C54">
        <v>24</v>
      </c>
      <c r="D54">
        <v>10</v>
      </c>
      <c r="E54">
        <v>5</v>
      </c>
      <c r="F54">
        <v>15</v>
      </c>
      <c r="G54">
        <v>12</v>
      </c>
      <c r="H54">
        <f t="shared" si="0"/>
        <v>72</v>
      </c>
      <c r="I54">
        <f t="shared" si="1"/>
        <v>27</v>
      </c>
      <c r="J54">
        <f t="shared" si="2"/>
        <v>0.375</v>
      </c>
      <c r="K54">
        <f t="shared" si="3"/>
        <v>0.55555555555555558</v>
      </c>
      <c r="L54">
        <f t="shared" si="4"/>
        <v>0.15</v>
      </c>
      <c r="M54">
        <f t="shared" si="5"/>
        <v>0.6</v>
      </c>
    </row>
    <row r="55" spans="1:13">
      <c r="A55" s="19">
        <v>38248</v>
      </c>
      <c r="B55">
        <v>3</v>
      </c>
      <c r="C55">
        <v>24</v>
      </c>
      <c r="D55">
        <v>12</v>
      </c>
      <c r="E55">
        <v>2</v>
      </c>
      <c r="F55">
        <v>27</v>
      </c>
      <c r="G55">
        <v>7</v>
      </c>
      <c r="H55">
        <f t="shared" si="0"/>
        <v>75</v>
      </c>
      <c r="I55">
        <f t="shared" si="1"/>
        <v>34</v>
      </c>
      <c r="J55">
        <f t="shared" si="2"/>
        <v>0.45333333333333331</v>
      </c>
      <c r="K55">
        <f t="shared" si="3"/>
        <v>0.79411764705882348</v>
      </c>
      <c r="L55">
        <f t="shared" si="4"/>
        <v>7.6923076923076927E-2</v>
      </c>
      <c r="M55">
        <f t="shared" si="5"/>
        <v>0.61538461538461542</v>
      </c>
    </row>
    <row r="56" spans="1:13">
      <c r="A56" s="19">
        <v>38249</v>
      </c>
      <c r="B56">
        <v>5</v>
      </c>
      <c r="C56">
        <v>26</v>
      </c>
      <c r="D56">
        <v>6</v>
      </c>
      <c r="E56">
        <v>5</v>
      </c>
      <c r="F56">
        <v>22</v>
      </c>
      <c r="G56">
        <v>8</v>
      </c>
      <c r="H56">
        <f t="shared" si="0"/>
        <v>72</v>
      </c>
      <c r="I56">
        <f t="shared" si="1"/>
        <v>30</v>
      </c>
      <c r="J56">
        <f t="shared" si="2"/>
        <v>0.41666666666666669</v>
      </c>
      <c r="K56">
        <f t="shared" si="3"/>
        <v>0.73333333333333328</v>
      </c>
      <c r="L56">
        <f t="shared" si="4"/>
        <v>0.13513513513513514</v>
      </c>
      <c r="M56">
        <f t="shared" si="5"/>
        <v>0.70270270270270274</v>
      </c>
    </row>
    <row r="57" spans="1:13">
      <c r="A57" s="19">
        <v>38250</v>
      </c>
      <c r="B57">
        <v>1</v>
      </c>
      <c r="C57">
        <v>17</v>
      </c>
      <c r="D57">
        <v>4</v>
      </c>
      <c r="E57">
        <v>0</v>
      </c>
      <c r="F57">
        <v>19</v>
      </c>
      <c r="G57">
        <v>8</v>
      </c>
      <c r="H57">
        <f t="shared" si="0"/>
        <v>49</v>
      </c>
      <c r="I57">
        <f t="shared" si="1"/>
        <v>27</v>
      </c>
      <c r="J57">
        <f t="shared" si="2"/>
        <v>0.55102040816326525</v>
      </c>
      <c r="K57">
        <f t="shared" si="3"/>
        <v>0.70370370370370372</v>
      </c>
      <c r="L57">
        <f t="shared" si="4"/>
        <v>4.5454545454545456E-2</v>
      </c>
      <c r="M57">
        <f t="shared" si="5"/>
        <v>0.77272727272727271</v>
      </c>
    </row>
    <row r="58" spans="1:13">
      <c r="A58" s="19">
        <v>38251</v>
      </c>
      <c r="B58">
        <v>6</v>
      </c>
      <c r="C58">
        <v>20</v>
      </c>
      <c r="D58">
        <v>16</v>
      </c>
      <c r="E58">
        <v>4</v>
      </c>
      <c r="F58">
        <v>23</v>
      </c>
      <c r="G58">
        <v>6</v>
      </c>
      <c r="H58">
        <f t="shared" si="0"/>
        <v>75</v>
      </c>
      <c r="I58">
        <f t="shared" si="1"/>
        <v>29</v>
      </c>
      <c r="J58">
        <f t="shared" si="2"/>
        <v>0.38666666666666666</v>
      </c>
      <c r="K58">
        <f t="shared" si="3"/>
        <v>0.7931034482758621</v>
      </c>
      <c r="L58">
        <f t="shared" si="4"/>
        <v>0.14285714285714285</v>
      </c>
      <c r="M58">
        <f t="shared" si="5"/>
        <v>0.47619047619047616</v>
      </c>
    </row>
    <row r="59" spans="1:13">
      <c r="A59" s="19">
        <v>38252</v>
      </c>
      <c r="B59">
        <v>4</v>
      </c>
      <c r="C59">
        <v>12</v>
      </c>
      <c r="D59">
        <v>9</v>
      </c>
      <c r="E59">
        <v>5</v>
      </c>
      <c r="F59">
        <v>18</v>
      </c>
      <c r="G59">
        <v>15</v>
      </c>
      <c r="H59">
        <f t="shared" si="0"/>
        <v>63</v>
      </c>
      <c r="I59">
        <f t="shared" si="1"/>
        <v>33</v>
      </c>
      <c r="J59">
        <f t="shared" si="2"/>
        <v>0.52380952380952384</v>
      </c>
      <c r="K59">
        <f t="shared" si="3"/>
        <v>0.54545454545454541</v>
      </c>
      <c r="L59">
        <f t="shared" si="4"/>
        <v>0.16</v>
      </c>
      <c r="M59">
        <f t="shared" si="5"/>
        <v>0.48</v>
      </c>
    </row>
    <row r="60" spans="1:13">
      <c r="A60" s="19">
        <v>38253</v>
      </c>
      <c r="B60">
        <v>6</v>
      </c>
      <c r="C60">
        <v>10</v>
      </c>
      <c r="D60">
        <v>8</v>
      </c>
      <c r="E60">
        <v>3</v>
      </c>
      <c r="F60">
        <v>8</v>
      </c>
      <c r="G60">
        <v>7</v>
      </c>
      <c r="H60">
        <f t="shared" si="0"/>
        <v>42</v>
      </c>
      <c r="I60">
        <f t="shared" si="1"/>
        <v>15</v>
      </c>
      <c r="J60">
        <f t="shared" si="2"/>
        <v>0.35714285714285715</v>
      </c>
      <c r="K60">
        <f t="shared" si="3"/>
        <v>0.53333333333333333</v>
      </c>
      <c r="L60">
        <f t="shared" si="4"/>
        <v>0.25</v>
      </c>
      <c r="M60">
        <f t="shared" si="5"/>
        <v>0.41666666666666669</v>
      </c>
    </row>
    <row r="61" spans="1:13">
      <c r="A61" s="19">
        <v>38254</v>
      </c>
      <c r="B61">
        <v>8</v>
      </c>
      <c r="C61">
        <v>23</v>
      </c>
      <c r="D61">
        <v>10</v>
      </c>
      <c r="E61">
        <v>3</v>
      </c>
      <c r="F61">
        <v>11</v>
      </c>
      <c r="G61">
        <v>19</v>
      </c>
      <c r="H61">
        <f t="shared" si="0"/>
        <v>74</v>
      </c>
      <c r="I61">
        <f t="shared" si="1"/>
        <v>30</v>
      </c>
      <c r="J61">
        <f t="shared" si="2"/>
        <v>0.40540540540540543</v>
      </c>
      <c r="K61">
        <f t="shared" si="3"/>
        <v>0.36666666666666664</v>
      </c>
      <c r="L61">
        <f t="shared" si="4"/>
        <v>0.1951219512195122</v>
      </c>
      <c r="M61">
        <f t="shared" si="5"/>
        <v>0.56097560975609762</v>
      </c>
    </row>
    <row r="62" spans="1:13">
      <c r="A62" s="19">
        <v>38255</v>
      </c>
      <c r="B62">
        <v>4</v>
      </c>
      <c r="C62">
        <v>23</v>
      </c>
      <c r="D62">
        <v>12</v>
      </c>
      <c r="E62">
        <v>4</v>
      </c>
      <c r="F62">
        <v>6</v>
      </c>
      <c r="G62">
        <v>16</v>
      </c>
      <c r="H62">
        <f t="shared" si="0"/>
        <v>65</v>
      </c>
      <c r="I62">
        <f t="shared" si="1"/>
        <v>22</v>
      </c>
      <c r="J62">
        <f t="shared" si="2"/>
        <v>0.33846153846153848</v>
      </c>
      <c r="K62">
        <f t="shared" si="3"/>
        <v>0.27272727272727271</v>
      </c>
      <c r="L62">
        <f t="shared" si="4"/>
        <v>0.10256410256410256</v>
      </c>
      <c r="M62">
        <f t="shared" si="5"/>
        <v>0.58974358974358976</v>
      </c>
    </row>
    <row r="63" spans="1:13">
      <c r="A63" s="19">
        <v>38256</v>
      </c>
      <c r="B63">
        <v>4</v>
      </c>
      <c r="C63">
        <v>23</v>
      </c>
      <c r="D63">
        <v>18</v>
      </c>
      <c r="E63">
        <v>0</v>
      </c>
      <c r="F63">
        <v>2</v>
      </c>
      <c r="G63">
        <v>13</v>
      </c>
      <c r="H63">
        <f t="shared" si="0"/>
        <v>60</v>
      </c>
      <c r="I63">
        <f t="shared" si="1"/>
        <v>15</v>
      </c>
      <c r="J63">
        <f t="shared" si="2"/>
        <v>0.25</v>
      </c>
      <c r="K63">
        <f t="shared" si="3"/>
        <v>0.13333333333333333</v>
      </c>
      <c r="L63">
        <f t="shared" si="4"/>
        <v>8.8888888888888892E-2</v>
      </c>
      <c r="M63">
        <f t="shared" si="5"/>
        <v>0.51111111111111107</v>
      </c>
    </row>
    <row r="64" spans="1:13">
      <c r="A64" s="19">
        <v>38257</v>
      </c>
      <c r="B64">
        <v>3</v>
      </c>
      <c r="C64">
        <v>15</v>
      </c>
      <c r="D64">
        <v>4</v>
      </c>
      <c r="E64">
        <v>4</v>
      </c>
      <c r="F64">
        <v>1</v>
      </c>
      <c r="G64">
        <v>7</v>
      </c>
      <c r="H64">
        <f t="shared" si="0"/>
        <v>34</v>
      </c>
      <c r="I64">
        <f t="shared" si="1"/>
        <v>8</v>
      </c>
      <c r="J64">
        <f t="shared" si="2"/>
        <v>0.23529411764705882</v>
      </c>
      <c r="K64">
        <f t="shared" si="3"/>
        <v>0.125</v>
      </c>
      <c r="L64">
        <f t="shared" si="4"/>
        <v>0.13636363636363635</v>
      </c>
      <c r="M64">
        <f t="shared" si="5"/>
        <v>0.68181818181818177</v>
      </c>
    </row>
    <row r="65" spans="1:13">
      <c r="A65" s="19">
        <v>38260</v>
      </c>
      <c r="B65">
        <v>3</v>
      </c>
      <c r="C65">
        <v>6</v>
      </c>
      <c r="D65">
        <v>2</v>
      </c>
      <c r="E65">
        <v>1</v>
      </c>
      <c r="F65">
        <v>10</v>
      </c>
      <c r="G65">
        <v>5</v>
      </c>
      <c r="H65">
        <f t="shared" si="0"/>
        <v>27</v>
      </c>
      <c r="I65">
        <f t="shared" si="1"/>
        <v>15</v>
      </c>
      <c r="J65">
        <f t="shared" si="2"/>
        <v>0.55555555555555558</v>
      </c>
      <c r="K65">
        <f t="shared" si="3"/>
        <v>0.66666666666666663</v>
      </c>
      <c r="L65">
        <f t="shared" si="4"/>
        <v>0.27272727272727271</v>
      </c>
      <c r="M65">
        <f t="shared" si="5"/>
        <v>0.54545454545454541</v>
      </c>
    </row>
    <row r="66" spans="1:13">
      <c r="A66" s="19">
        <v>38261</v>
      </c>
      <c r="B66">
        <v>7</v>
      </c>
      <c r="C66">
        <v>32</v>
      </c>
      <c r="D66">
        <v>3</v>
      </c>
      <c r="E66">
        <v>0</v>
      </c>
      <c r="F66">
        <v>44</v>
      </c>
      <c r="G66">
        <v>27</v>
      </c>
      <c r="H66">
        <f t="shared" si="0"/>
        <v>113</v>
      </c>
      <c r="I66">
        <f t="shared" si="1"/>
        <v>71</v>
      </c>
      <c r="J66">
        <f t="shared" si="2"/>
        <v>0.62831858407079644</v>
      </c>
      <c r="K66">
        <f t="shared" si="3"/>
        <v>0.61971830985915488</v>
      </c>
      <c r="L66">
        <f t="shared" si="4"/>
        <v>0.16666666666666666</v>
      </c>
      <c r="M66">
        <f t="shared" si="5"/>
        <v>0.76190476190476186</v>
      </c>
    </row>
    <row r="67" spans="1:13">
      <c r="A67" s="19">
        <v>38262</v>
      </c>
      <c r="B67">
        <v>3</v>
      </c>
      <c r="C67">
        <v>8</v>
      </c>
      <c r="D67">
        <v>1</v>
      </c>
      <c r="E67">
        <v>1</v>
      </c>
      <c r="F67">
        <v>10</v>
      </c>
      <c r="G67">
        <v>12</v>
      </c>
      <c r="H67">
        <f t="shared" si="0"/>
        <v>35</v>
      </c>
      <c r="I67">
        <f t="shared" si="1"/>
        <v>22</v>
      </c>
      <c r="J67">
        <f t="shared" si="2"/>
        <v>0.62857142857142856</v>
      </c>
      <c r="K67">
        <f t="shared" si="3"/>
        <v>0.45454545454545453</v>
      </c>
      <c r="L67">
        <f t="shared" si="4"/>
        <v>0.25</v>
      </c>
      <c r="M67">
        <f t="shared" si="5"/>
        <v>0.66666666666666663</v>
      </c>
    </row>
    <row r="68" spans="1:13">
      <c r="A68" s="19">
        <v>38263</v>
      </c>
      <c r="B68">
        <v>1</v>
      </c>
      <c r="C68">
        <v>12</v>
      </c>
      <c r="D68">
        <v>0</v>
      </c>
      <c r="E68">
        <v>3</v>
      </c>
      <c r="F68">
        <v>4</v>
      </c>
      <c r="G68">
        <v>14</v>
      </c>
      <c r="H68">
        <f t="shared" si="0"/>
        <v>34</v>
      </c>
      <c r="I68">
        <f t="shared" si="1"/>
        <v>18</v>
      </c>
      <c r="J68">
        <f t="shared" si="2"/>
        <v>0.52941176470588236</v>
      </c>
      <c r="K68">
        <f t="shared" si="3"/>
        <v>0.22222222222222221</v>
      </c>
      <c r="L68">
        <f t="shared" si="4"/>
        <v>7.6923076923076927E-2</v>
      </c>
      <c r="M68">
        <f t="shared" si="5"/>
        <v>0.92307692307692313</v>
      </c>
    </row>
    <row r="69" spans="1:13">
      <c r="A69" s="19">
        <v>38264</v>
      </c>
      <c r="B69">
        <v>1</v>
      </c>
      <c r="C69">
        <v>24</v>
      </c>
      <c r="D69">
        <v>4</v>
      </c>
      <c r="E69">
        <v>4</v>
      </c>
      <c r="F69">
        <v>24</v>
      </c>
      <c r="G69">
        <v>18</v>
      </c>
      <c r="H69">
        <f t="shared" si="0"/>
        <v>75</v>
      </c>
      <c r="I69">
        <f t="shared" si="1"/>
        <v>42</v>
      </c>
      <c r="J69">
        <f t="shared" si="2"/>
        <v>0.56000000000000005</v>
      </c>
      <c r="K69">
        <f t="shared" si="3"/>
        <v>0.5714285714285714</v>
      </c>
      <c r="L69">
        <f t="shared" si="4"/>
        <v>3.4482758620689655E-2</v>
      </c>
      <c r="M69">
        <f t="shared" si="5"/>
        <v>0.82758620689655171</v>
      </c>
    </row>
    <row r="70" spans="1:13">
      <c r="A70" s="19">
        <v>38265</v>
      </c>
      <c r="B70">
        <v>4</v>
      </c>
      <c r="C70">
        <v>11</v>
      </c>
      <c r="D70">
        <v>9</v>
      </c>
      <c r="E70">
        <v>4</v>
      </c>
      <c r="F70">
        <v>9</v>
      </c>
      <c r="G70">
        <v>2</v>
      </c>
      <c r="H70">
        <f t="shared" si="0"/>
        <v>39</v>
      </c>
      <c r="I70">
        <f t="shared" si="1"/>
        <v>11</v>
      </c>
      <c r="J70">
        <f t="shared" si="2"/>
        <v>0.28205128205128205</v>
      </c>
      <c r="K70">
        <f t="shared" si="3"/>
        <v>0.81818181818181823</v>
      </c>
      <c r="L70">
        <f t="shared" si="4"/>
        <v>0.16666666666666666</v>
      </c>
      <c r="M70">
        <f t="shared" si="5"/>
        <v>0.45833333333333331</v>
      </c>
    </row>
    <row r="71" spans="1:13">
      <c r="A71" s="19">
        <v>38266</v>
      </c>
      <c r="B71">
        <v>2</v>
      </c>
      <c r="C71">
        <v>10</v>
      </c>
      <c r="D71">
        <v>2</v>
      </c>
      <c r="E71">
        <v>8</v>
      </c>
      <c r="F71">
        <v>14</v>
      </c>
      <c r="G71">
        <v>9</v>
      </c>
      <c r="H71">
        <f t="shared" si="0"/>
        <v>45</v>
      </c>
      <c r="I71">
        <f t="shared" si="1"/>
        <v>23</v>
      </c>
      <c r="J71">
        <f t="shared" si="2"/>
        <v>0.51111111111111107</v>
      </c>
      <c r="K71">
        <f t="shared" si="3"/>
        <v>0.60869565217391308</v>
      </c>
      <c r="L71">
        <f t="shared" si="4"/>
        <v>0.14285714285714285</v>
      </c>
      <c r="M71">
        <f t="shared" si="5"/>
        <v>0.7142857142857143</v>
      </c>
    </row>
    <row r="72" spans="1:13">
      <c r="A72" s="19">
        <v>38267</v>
      </c>
      <c r="B72">
        <v>1</v>
      </c>
      <c r="C72">
        <v>24</v>
      </c>
      <c r="D72">
        <v>9</v>
      </c>
      <c r="E72">
        <v>4</v>
      </c>
      <c r="F72">
        <v>18</v>
      </c>
      <c r="G72">
        <v>15</v>
      </c>
      <c r="H72">
        <f t="shared" si="0"/>
        <v>71</v>
      </c>
      <c r="I72">
        <f t="shared" si="1"/>
        <v>33</v>
      </c>
      <c r="J72">
        <f t="shared" si="2"/>
        <v>0.46478873239436619</v>
      </c>
      <c r="K72">
        <f t="shared" si="3"/>
        <v>0.54545454545454541</v>
      </c>
      <c r="L72">
        <f t="shared" si="4"/>
        <v>2.9411764705882353E-2</v>
      </c>
      <c r="M72">
        <f t="shared" si="5"/>
        <v>0.70588235294117652</v>
      </c>
    </row>
    <row r="73" spans="1:13">
      <c r="A73" s="19">
        <v>38268</v>
      </c>
      <c r="B73">
        <v>3</v>
      </c>
      <c r="C73">
        <v>17</v>
      </c>
      <c r="D73">
        <v>10</v>
      </c>
      <c r="E73">
        <v>7</v>
      </c>
      <c r="F73">
        <v>10</v>
      </c>
      <c r="G73">
        <v>2</v>
      </c>
      <c r="H73">
        <f t="shared" si="0"/>
        <v>49</v>
      </c>
      <c r="I73">
        <f t="shared" si="1"/>
        <v>12</v>
      </c>
      <c r="J73">
        <f t="shared" si="2"/>
        <v>0.24489795918367346</v>
      </c>
      <c r="K73">
        <f t="shared" si="3"/>
        <v>0.83333333333333337</v>
      </c>
      <c r="L73">
        <f t="shared" si="4"/>
        <v>0.1</v>
      </c>
      <c r="M73">
        <f t="shared" si="5"/>
        <v>0.56666666666666665</v>
      </c>
    </row>
    <row r="74" spans="1:13">
      <c r="A74" s="19">
        <v>38269</v>
      </c>
      <c r="B74">
        <v>1</v>
      </c>
      <c r="C74">
        <v>11</v>
      </c>
      <c r="D74">
        <v>7</v>
      </c>
      <c r="E74">
        <v>2</v>
      </c>
      <c r="F74">
        <v>13</v>
      </c>
      <c r="G74">
        <v>5</v>
      </c>
      <c r="H74">
        <f t="shared" si="0"/>
        <v>39</v>
      </c>
      <c r="I74">
        <f t="shared" si="1"/>
        <v>18</v>
      </c>
      <c r="J74">
        <f t="shared" si="2"/>
        <v>0.46153846153846156</v>
      </c>
      <c r="K74">
        <f t="shared" si="3"/>
        <v>0.72222222222222221</v>
      </c>
      <c r="L74">
        <f t="shared" si="4"/>
        <v>5.2631578947368418E-2</v>
      </c>
      <c r="M74">
        <f t="shared" si="5"/>
        <v>0.57894736842105265</v>
      </c>
    </row>
    <row r="75" spans="1:13">
      <c r="A75" s="19">
        <v>38270</v>
      </c>
      <c r="B75">
        <v>1</v>
      </c>
      <c r="C75">
        <v>6</v>
      </c>
      <c r="D75">
        <v>11</v>
      </c>
      <c r="E75">
        <v>3</v>
      </c>
      <c r="F75">
        <v>3</v>
      </c>
      <c r="G75">
        <v>6</v>
      </c>
      <c r="H75">
        <f t="shared" si="0"/>
        <v>30</v>
      </c>
      <c r="I75">
        <f t="shared" si="1"/>
        <v>9</v>
      </c>
      <c r="J75">
        <f t="shared" si="2"/>
        <v>0.3</v>
      </c>
      <c r="K75">
        <f t="shared" si="3"/>
        <v>0.33333333333333331</v>
      </c>
      <c r="L75">
        <f t="shared" si="4"/>
        <v>5.5555555555555552E-2</v>
      </c>
      <c r="M75">
        <f t="shared" si="5"/>
        <v>0.33333333333333331</v>
      </c>
    </row>
    <row r="76" spans="1:13">
      <c r="A76" s="19">
        <v>38271</v>
      </c>
      <c r="B76">
        <v>0</v>
      </c>
      <c r="C76">
        <v>5</v>
      </c>
      <c r="D76">
        <v>2</v>
      </c>
      <c r="E76">
        <v>1</v>
      </c>
      <c r="F76">
        <v>5</v>
      </c>
      <c r="G76">
        <v>1</v>
      </c>
      <c r="H76">
        <f t="shared" si="0"/>
        <v>14</v>
      </c>
      <c r="I76">
        <f t="shared" si="1"/>
        <v>6</v>
      </c>
      <c r="J76">
        <f t="shared" si="2"/>
        <v>0.42857142857142855</v>
      </c>
      <c r="K76">
        <f t="shared" si="3"/>
        <v>0.83333333333333337</v>
      </c>
      <c r="L76">
        <f t="shared" si="4"/>
        <v>0</v>
      </c>
      <c r="M76">
        <f t="shared" si="5"/>
        <v>0.7142857142857143</v>
      </c>
    </row>
    <row r="77" spans="1:13">
      <c r="A77" s="19">
        <v>38272</v>
      </c>
      <c r="B77">
        <v>5</v>
      </c>
      <c r="C77">
        <v>8</v>
      </c>
      <c r="D77">
        <v>4</v>
      </c>
      <c r="E77">
        <v>0</v>
      </c>
      <c r="F77">
        <v>12</v>
      </c>
      <c r="G77">
        <v>6</v>
      </c>
      <c r="H77">
        <f t="shared" si="0"/>
        <v>35</v>
      </c>
      <c r="I77">
        <f t="shared" si="1"/>
        <v>18</v>
      </c>
      <c r="J77">
        <f t="shared" si="2"/>
        <v>0.51428571428571423</v>
      </c>
      <c r="K77">
        <f t="shared" si="3"/>
        <v>0.66666666666666663</v>
      </c>
      <c r="L77">
        <f t="shared" si="4"/>
        <v>0.29411764705882354</v>
      </c>
      <c r="M77">
        <f t="shared" si="5"/>
        <v>0.47058823529411764</v>
      </c>
    </row>
    <row r="78" spans="1:13">
      <c r="A78" s="19">
        <v>38273</v>
      </c>
      <c r="B78">
        <v>8</v>
      </c>
      <c r="C78">
        <v>18</v>
      </c>
      <c r="D78">
        <v>17</v>
      </c>
      <c r="E78">
        <v>4</v>
      </c>
      <c r="F78">
        <v>15</v>
      </c>
      <c r="G78">
        <v>12</v>
      </c>
      <c r="H78">
        <f t="shared" si="0"/>
        <v>74</v>
      </c>
      <c r="I78">
        <f t="shared" si="1"/>
        <v>27</v>
      </c>
      <c r="J78">
        <f t="shared" si="2"/>
        <v>0.36486486486486486</v>
      </c>
      <c r="K78">
        <f t="shared" si="3"/>
        <v>0.55555555555555558</v>
      </c>
      <c r="L78">
        <f t="shared" si="4"/>
        <v>0.18604651162790697</v>
      </c>
      <c r="M78">
        <f t="shared" si="5"/>
        <v>0.41860465116279072</v>
      </c>
    </row>
    <row r="79" spans="1:13">
      <c r="A79" s="19">
        <v>38274</v>
      </c>
      <c r="B79">
        <v>2</v>
      </c>
      <c r="C79">
        <v>6</v>
      </c>
      <c r="D79">
        <v>4</v>
      </c>
      <c r="E79">
        <v>0</v>
      </c>
      <c r="F79">
        <v>12</v>
      </c>
      <c r="G79">
        <v>8</v>
      </c>
      <c r="H79">
        <f t="shared" si="0"/>
        <v>32</v>
      </c>
      <c r="I79">
        <f t="shared" si="1"/>
        <v>20</v>
      </c>
      <c r="J79">
        <f t="shared" si="2"/>
        <v>0.625</v>
      </c>
      <c r="K79">
        <f t="shared" si="3"/>
        <v>0.6</v>
      </c>
      <c r="L79">
        <f t="shared" si="4"/>
        <v>0.16666666666666666</v>
      </c>
      <c r="M79">
        <f t="shared" si="5"/>
        <v>0.5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Dissections</vt:lpstr>
      <vt:lpstr>moon times</vt:lpstr>
      <vt:lpstr>Sheet1</vt:lpstr>
      <vt:lpstr>Ghana data</vt:lpstr>
      <vt:lpstr>Sheet4</vt:lpstr>
      <vt:lpstr>funestus age by period etc</vt:lpstr>
      <vt:lpstr>Sheet3</vt:lpstr>
      <vt:lpstr>Collections</vt:lpstr>
      <vt:lpstr>casa 23 diss</vt:lpstr>
      <vt:lpstr>Sheet5</vt:lpstr>
      <vt:lpstr>moonlight proportions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 Sefic</dc:creator>
  <cp:lastModifiedBy>Jacques Derek Charlwood</cp:lastModifiedBy>
  <dcterms:created xsi:type="dcterms:W3CDTF">2008-09-11T13:50:05Z</dcterms:created>
  <dcterms:modified xsi:type="dcterms:W3CDTF">2015-08-29T17:56:03Z</dcterms:modified>
</cp:coreProperties>
</file>