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6060" tabRatio="500" activeTab="3"/>
  </bookViews>
  <sheets>
    <sheet name="Final" sheetId="9" r:id="rId1"/>
    <sheet name="CountDepthula" sheetId="13" r:id="rId2"/>
    <sheet name="Stats" sheetId="8" r:id="rId3"/>
    <sheet name="Sheet1" sheetId="1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9" l="1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E3" i="8"/>
  <c r="B82" i="9"/>
  <c r="B83" i="9"/>
  <c r="B84" i="9"/>
  <c r="B85" i="9"/>
  <c r="B86" i="9"/>
  <c r="B87" i="9"/>
  <c r="B88" i="9"/>
  <c r="B89" i="9"/>
  <c r="B90" i="9"/>
  <c r="B91" i="9"/>
  <c r="B92" i="9"/>
  <c r="B93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G4" i="8"/>
  <c r="F4" i="8"/>
  <c r="F3" i="8"/>
  <c r="G2" i="8"/>
  <c r="G3" i="8"/>
  <c r="F2" i="8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I4" i="8"/>
  <c r="H4" i="8"/>
  <c r="I2" i="8"/>
  <c r="I3" i="8"/>
  <c r="H3" i="8"/>
  <c r="H2" i="8"/>
  <c r="E4" i="8"/>
  <c r="D4" i="8"/>
  <c r="D3" i="8"/>
  <c r="D2" i="8"/>
  <c r="E2" i="8"/>
  <c r="C2" i="8"/>
  <c r="C3" i="8"/>
  <c r="C4" i="8"/>
  <c r="C6" i="8"/>
  <c r="C8" i="8"/>
  <c r="D6" i="8"/>
  <c r="D8" i="8"/>
  <c r="E6" i="8"/>
  <c r="E8" i="8"/>
  <c r="F6" i="8"/>
  <c r="F8" i="8"/>
  <c r="G6" i="8"/>
  <c r="G8" i="8"/>
  <c r="H6" i="8"/>
  <c r="H8" i="8"/>
  <c r="I6" i="8"/>
  <c r="I8" i="8"/>
  <c r="C7" i="8"/>
  <c r="D7" i="8"/>
  <c r="E7" i="8"/>
  <c r="F7" i="8"/>
  <c r="G7" i="8"/>
  <c r="H7" i="8"/>
  <c r="I7" i="8"/>
  <c r="B2" i="8"/>
  <c r="B3" i="8"/>
  <c r="B4" i="8"/>
  <c r="B6" i="8"/>
  <c r="B8" i="8"/>
  <c r="B7" i="8"/>
</calcChain>
</file>

<file path=xl/sharedStrings.xml><?xml version="1.0" encoding="utf-8"?>
<sst xmlns="http://schemas.openxmlformats.org/spreadsheetml/2006/main" count="398" uniqueCount="38">
  <si>
    <t>Depth</t>
  </si>
  <si>
    <t>Size</t>
  </si>
  <si>
    <t>Average</t>
  </si>
  <si>
    <t>Standard Deviation</t>
  </si>
  <si>
    <t>sample size</t>
  </si>
  <si>
    <t>Confidence Coff.</t>
  </si>
  <si>
    <t>Margin of Error</t>
  </si>
  <si>
    <t>Upper Bound</t>
  </si>
  <si>
    <t>Lower Bound</t>
  </si>
  <si>
    <t>Opunahu</t>
  </si>
  <si>
    <t>Cook's Buoy</t>
  </si>
  <si>
    <t>Cook's Dock</t>
  </si>
  <si>
    <t>1-1.09</t>
  </si>
  <si>
    <t>1.10-1.19</t>
  </si>
  <si>
    <t>Cook's Bay</t>
  </si>
  <si>
    <t>CD-Depth</t>
  </si>
  <si>
    <t>CD-Size</t>
  </si>
  <si>
    <t>O-D</t>
  </si>
  <si>
    <t>O-S</t>
  </si>
  <si>
    <t>Site 1</t>
  </si>
  <si>
    <t>Site 2</t>
  </si>
  <si>
    <t>Site 3</t>
  </si>
  <si>
    <t>Name</t>
  </si>
  <si>
    <t>Site</t>
  </si>
  <si>
    <t>Count</t>
  </si>
  <si>
    <t>0.4-0.49</t>
  </si>
  <si>
    <t>0.5-0.59</t>
  </si>
  <si>
    <t>0.6-0.69</t>
  </si>
  <si>
    <t>0.7-0.79</t>
  </si>
  <si>
    <t>0.8-0.89</t>
  </si>
  <si>
    <t>1.2-1.29</t>
  </si>
  <si>
    <t>1.3-1.39</t>
  </si>
  <si>
    <t>1.4-1.49</t>
  </si>
  <si>
    <t>1.5-1.59</t>
  </si>
  <si>
    <t>1.6-1.69</t>
  </si>
  <si>
    <t>0.9-0.99</t>
  </si>
  <si>
    <t>Depth.Range</t>
  </si>
  <si>
    <t>Depth_Simple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</si>
</sst>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0" fillId="0" borderId="0" xfId="0" applyFill="1"/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Final!$B$1</c:f>
              <c:strCache>
                <c:ptCount val="1"/>
                <c:pt idx="0">
                  <c:v>Size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0155293088363954"/>
                  <c:y val="-0.410432341790609"/>
                </c:manualLayout>
              </c:layout>
              <c:numFmt formatCode="General" sourceLinked="0"/>
            </c:trendlineLbl>
          </c:trendline>
          <c:xVal>
            <c:numRef>
              <c:f>Final!$A$2:$A$117</c:f>
              <c:numCache>
                <c:formatCode>General</c:formatCode>
                <c:ptCount val="116"/>
                <c:pt idx="0">
                  <c:v>1.1</c:v>
                </c:pt>
                <c:pt idx="1">
                  <c:v>1.0</c:v>
                </c:pt>
                <c:pt idx="2">
                  <c:v>0.9</c:v>
                </c:pt>
                <c:pt idx="3">
                  <c:v>0.9</c:v>
                </c:pt>
                <c:pt idx="4">
                  <c:v>1.1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0.95</c:v>
                </c:pt>
                <c:pt idx="10">
                  <c:v>0.95</c:v>
                </c:pt>
                <c:pt idx="11">
                  <c:v>1.1</c:v>
                </c:pt>
                <c:pt idx="12">
                  <c:v>1.15</c:v>
                </c:pt>
                <c:pt idx="13">
                  <c:v>1.15</c:v>
                </c:pt>
                <c:pt idx="14">
                  <c:v>1.05</c:v>
                </c:pt>
                <c:pt idx="15">
                  <c:v>1.05</c:v>
                </c:pt>
                <c:pt idx="16">
                  <c:v>1.15</c:v>
                </c:pt>
                <c:pt idx="17">
                  <c:v>1.15</c:v>
                </c:pt>
                <c:pt idx="18">
                  <c:v>1.2</c:v>
                </c:pt>
                <c:pt idx="19">
                  <c:v>1.15</c:v>
                </c:pt>
                <c:pt idx="20">
                  <c:v>1.05</c:v>
                </c:pt>
                <c:pt idx="21">
                  <c:v>1.05</c:v>
                </c:pt>
                <c:pt idx="22">
                  <c:v>1.05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0.75</c:v>
                </c:pt>
                <c:pt idx="27">
                  <c:v>0.9</c:v>
                </c:pt>
                <c:pt idx="28">
                  <c:v>0.95</c:v>
                </c:pt>
                <c:pt idx="29">
                  <c:v>1.0</c:v>
                </c:pt>
                <c:pt idx="30">
                  <c:v>0.7</c:v>
                </c:pt>
                <c:pt idx="31">
                  <c:v>0.85</c:v>
                </c:pt>
                <c:pt idx="32">
                  <c:v>0.9</c:v>
                </c:pt>
                <c:pt idx="33">
                  <c:v>1.0</c:v>
                </c:pt>
                <c:pt idx="34">
                  <c:v>0.75</c:v>
                </c:pt>
                <c:pt idx="35">
                  <c:v>1.05</c:v>
                </c:pt>
                <c:pt idx="36">
                  <c:v>0.7</c:v>
                </c:pt>
                <c:pt idx="37">
                  <c:v>0.55</c:v>
                </c:pt>
                <c:pt idx="38">
                  <c:v>0.85</c:v>
                </c:pt>
                <c:pt idx="39">
                  <c:v>1.05</c:v>
                </c:pt>
                <c:pt idx="40">
                  <c:v>0.95</c:v>
                </c:pt>
                <c:pt idx="41">
                  <c:v>0.95</c:v>
                </c:pt>
                <c:pt idx="42">
                  <c:v>0.87</c:v>
                </c:pt>
                <c:pt idx="43">
                  <c:v>1.3</c:v>
                </c:pt>
                <c:pt idx="44">
                  <c:v>0.7</c:v>
                </c:pt>
                <c:pt idx="45">
                  <c:v>0.55</c:v>
                </c:pt>
                <c:pt idx="46">
                  <c:v>1.25</c:v>
                </c:pt>
                <c:pt idx="47">
                  <c:v>1.25</c:v>
                </c:pt>
                <c:pt idx="48">
                  <c:v>0.65</c:v>
                </c:pt>
                <c:pt idx="49">
                  <c:v>0.65</c:v>
                </c:pt>
                <c:pt idx="50">
                  <c:v>0.6</c:v>
                </c:pt>
                <c:pt idx="51">
                  <c:v>0.9</c:v>
                </c:pt>
                <c:pt idx="52">
                  <c:v>0.7</c:v>
                </c:pt>
                <c:pt idx="53">
                  <c:v>0.8</c:v>
                </c:pt>
                <c:pt idx="54">
                  <c:v>0.85</c:v>
                </c:pt>
                <c:pt idx="55">
                  <c:v>1.1</c:v>
                </c:pt>
                <c:pt idx="56">
                  <c:v>1.05</c:v>
                </c:pt>
                <c:pt idx="57">
                  <c:v>0.95</c:v>
                </c:pt>
                <c:pt idx="58">
                  <c:v>1.05</c:v>
                </c:pt>
                <c:pt idx="59">
                  <c:v>1.2</c:v>
                </c:pt>
                <c:pt idx="60">
                  <c:v>1.0</c:v>
                </c:pt>
                <c:pt idx="61">
                  <c:v>0.85</c:v>
                </c:pt>
                <c:pt idx="62">
                  <c:v>1.05</c:v>
                </c:pt>
                <c:pt idx="63">
                  <c:v>1.1</c:v>
                </c:pt>
                <c:pt idx="64">
                  <c:v>0.85</c:v>
                </c:pt>
                <c:pt idx="65">
                  <c:v>0.85</c:v>
                </c:pt>
                <c:pt idx="66">
                  <c:v>0.85</c:v>
                </c:pt>
                <c:pt idx="67">
                  <c:v>0.85</c:v>
                </c:pt>
                <c:pt idx="68">
                  <c:v>0.85</c:v>
                </c:pt>
                <c:pt idx="69">
                  <c:v>0.85</c:v>
                </c:pt>
                <c:pt idx="70">
                  <c:v>0.85</c:v>
                </c:pt>
                <c:pt idx="71">
                  <c:v>0.85</c:v>
                </c:pt>
                <c:pt idx="72">
                  <c:v>1.1</c:v>
                </c:pt>
                <c:pt idx="73">
                  <c:v>1.1</c:v>
                </c:pt>
                <c:pt idx="74">
                  <c:v>1.0</c:v>
                </c:pt>
                <c:pt idx="75">
                  <c:v>0.55</c:v>
                </c:pt>
                <c:pt idx="76">
                  <c:v>1.1</c:v>
                </c:pt>
                <c:pt idx="77">
                  <c:v>1.15</c:v>
                </c:pt>
                <c:pt idx="78">
                  <c:v>1.05</c:v>
                </c:pt>
                <c:pt idx="79">
                  <c:v>1.0</c:v>
                </c:pt>
                <c:pt idx="80">
                  <c:v>0.7</c:v>
                </c:pt>
                <c:pt idx="81">
                  <c:v>0.8</c:v>
                </c:pt>
                <c:pt idx="82">
                  <c:v>0.85</c:v>
                </c:pt>
                <c:pt idx="83">
                  <c:v>1.1</c:v>
                </c:pt>
                <c:pt idx="84">
                  <c:v>1.05</c:v>
                </c:pt>
                <c:pt idx="85">
                  <c:v>0.95</c:v>
                </c:pt>
                <c:pt idx="86">
                  <c:v>1.05</c:v>
                </c:pt>
                <c:pt idx="87">
                  <c:v>1.2</c:v>
                </c:pt>
                <c:pt idx="88">
                  <c:v>1.0</c:v>
                </c:pt>
                <c:pt idx="89">
                  <c:v>0.85</c:v>
                </c:pt>
                <c:pt idx="90">
                  <c:v>1.05</c:v>
                </c:pt>
                <c:pt idx="91">
                  <c:v>1.1</c:v>
                </c:pt>
                <c:pt idx="92">
                  <c:v>0.85</c:v>
                </c:pt>
                <c:pt idx="93">
                  <c:v>0.85</c:v>
                </c:pt>
                <c:pt idx="94">
                  <c:v>0.85</c:v>
                </c:pt>
                <c:pt idx="95">
                  <c:v>0.85</c:v>
                </c:pt>
                <c:pt idx="96">
                  <c:v>0.85</c:v>
                </c:pt>
                <c:pt idx="97">
                  <c:v>0.85</c:v>
                </c:pt>
                <c:pt idx="98">
                  <c:v>0.85</c:v>
                </c:pt>
                <c:pt idx="99">
                  <c:v>0.85</c:v>
                </c:pt>
                <c:pt idx="100">
                  <c:v>1.1</c:v>
                </c:pt>
                <c:pt idx="101">
                  <c:v>1.1</c:v>
                </c:pt>
                <c:pt idx="102">
                  <c:v>1.0</c:v>
                </c:pt>
                <c:pt idx="103">
                  <c:v>0.55</c:v>
                </c:pt>
                <c:pt idx="104">
                  <c:v>1.1</c:v>
                </c:pt>
                <c:pt idx="105">
                  <c:v>1.15</c:v>
                </c:pt>
                <c:pt idx="106">
                  <c:v>1.05</c:v>
                </c:pt>
                <c:pt idx="107">
                  <c:v>1.0</c:v>
                </c:pt>
                <c:pt idx="108">
                  <c:v>1.0</c:v>
                </c:pt>
                <c:pt idx="109">
                  <c:v>0.95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0.4</c:v>
                </c:pt>
                <c:pt idx="114">
                  <c:v>0.9</c:v>
                </c:pt>
                <c:pt idx="115">
                  <c:v>1.0</c:v>
                </c:pt>
              </c:numCache>
            </c:numRef>
          </c:xVal>
          <c:yVal>
            <c:numRef>
              <c:f>Final!$B$2:$B$117</c:f>
              <c:numCache>
                <c:formatCode>General</c:formatCode>
                <c:ptCount val="116"/>
                <c:pt idx="0">
                  <c:v>1125.0</c:v>
                </c:pt>
                <c:pt idx="1">
                  <c:v>150.0</c:v>
                </c:pt>
                <c:pt idx="2">
                  <c:v>250.0</c:v>
                </c:pt>
                <c:pt idx="3">
                  <c:v>225.0</c:v>
                </c:pt>
                <c:pt idx="4">
                  <c:v>50.0</c:v>
                </c:pt>
                <c:pt idx="5">
                  <c:v>1250.0</c:v>
                </c:pt>
                <c:pt idx="6">
                  <c:v>450.0</c:v>
                </c:pt>
                <c:pt idx="7">
                  <c:v>750.0</c:v>
                </c:pt>
                <c:pt idx="8">
                  <c:v>750.0</c:v>
                </c:pt>
                <c:pt idx="9">
                  <c:v>250.0</c:v>
                </c:pt>
                <c:pt idx="10">
                  <c:v>9.0</c:v>
                </c:pt>
                <c:pt idx="11">
                  <c:v>150.0</c:v>
                </c:pt>
                <c:pt idx="12">
                  <c:v>225.0</c:v>
                </c:pt>
                <c:pt idx="13">
                  <c:v>1.0</c:v>
                </c:pt>
                <c:pt idx="14">
                  <c:v>75.0</c:v>
                </c:pt>
                <c:pt idx="15">
                  <c:v>27.0</c:v>
                </c:pt>
                <c:pt idx="16">
                  <c:v>40.0</c:v>
                </c:pt>
                <c:pt idx="17">
                  <c:v>5.0</c:v>
                </c:pt>
                <c:pt idx="18">
                  <c:v>500.0</c:v>
                </c:pt>
                <c:pt idx="19">
                  <c:v>1000.0</c:v>
                </c:pt>
                <c:pt idx="20">
                  <c:v>225.0</c:v>
                </c:pt>
                <c:pt idx="21">
                  <c:v>1.0</c:v>
                </c:pt>
                <c:pt idx="22">
                  <c:v>9375.0</c:v>
                </c:pt>
                <c:pt idx="23">
                  <c:v>1500.0</c:v>
                </c:pt>
                <c:pt idx="24">
                  <c:v>50.0</c:v>
                </c:pt>
                <c:pt idx="25">
                  <c:v>100.0</c:v>
                </c:pt>
                <c:pt idx="26">
                  <c:v>150.0</c:v>
                </c:pt>
                <c:pt idx="27">
                  <c:v>250.0</c:v>
                </c:pt>
                <c:pt idx="28">
                  <c:v>100.0</c:v>
                </c:pt>
                <c:pt idx="29">
                  <c:v>25.0</c:v>
                </c:pt>
                <c:pt idx="30">
                  <c:v>1000.0</c:v>
                </c:pt>
                <c:pt idx="31">
                  <c:v>750.0</c:v>
                </c:pt>
                <c:pt idx="32">
                  <c:v>200.0</c:v>
                </c:pt>
                <c:pt idx="33">
                  <c:v>500.0</c:v>
                </c:pt>
                <c:pt idx="34">
                  <c:v>100.0</c:v>
                </c:pt>
                <c:pt idx="35">
                  <c:v>125.0</c:v>
                </c:pt>
                <c:pt idx="36">
                  <c:v>2250.0</c:v>
                </c:pt>
                <c:pt idx="37">
                  <c:v>60.0</c:v>
                </c:pt>
                <c:pt idx="38">
                  <c:v>35.0</c:v>
                </c:pt>
                <c:pt idx="39">
                  <c:v>525.0</c:v>
                </c:pt>
                <c:pt idx="40">
                  <c:v>150.0</c:v>
                </c:pt>
                <c:pt idx="41">
                  <c:v>675.0</c:v>
                </c:pt>
                <c:pt idx="42">
                  <c:v>3375.0</c:v>
                </c:pt>
                <c:pt idx="43">
                  <c:v>8.0</c:v>
                </c:pt>
                <c:pt idx="44">
                  <c:v>27.0</c:v>
                </c:pt>
                <c:pt idx="45">
                  <c:v>2250.0</c:v>
                </c:pt>
                <c:pt idx="46">
                  <c:v>20.0</c:v>
                </c:pt>
                <c:pt idx="47">
                  <c:v>8.0</c:v>
                </c:pt>
                <c:pt idx="48">
                  <c:v>1.0</c:v>
                </c:pt>
                <c:pt idx="49">
                  <c:v>150.0</c:v>
                </c:pt>
                <c:pt idx="50">
                  <c:v>100.0</c:v>
                </c:pt>
                <c:pt idx="51">
                  <c:v>8.0</c:v>
                </c:pt>
                <c:pt idx="52">
                  <c:v>1500.0</c:v>
                </c:pt>
                <c:pt idx="53">
                  <c:v>150.0</c:v>
                </c:pt>
                <c:pt idx="54">
                  <c:v>1500.0</c:v>
                </c:pt>
                <c:pt idx="55">
                  <c:v>45.0</c:v>
                </c:pt>
                <c:pt idx="56">
                  <c:v>147.0</c:v>
                </c:pt>
                <c:pt idx="57">
                  <c:v>150.0</c:v>
                </c:pt>
                <c:pt idx="58">
                  <c:v>490.0</c:v>
                </c:pt>
                <c:pt idx="59">
                  <c:v>750.0</c:v>
                </c:pt>
                <c:pt idx="60">
                  <c:v>1125.0</c:v>
                </c:pt>
                <c:pt idx="61">
                  <c:v>250.0</c:v>
                </c:pt>
                <c:pt idx="62">
                  <c:v>3000.0</c:v>
                </c:pt>
                <c:pt idx="63">
                  <c:v>2500.0</c:v>
                </c:pt>
                <c:pt idx="64">
                  <c:v>750.0</c:v>
                </c:pt>
                <c:pt idx="65">
                  <c:v>1875.0</c:v>
                </c:pt>
                <c:pt idx="66">
                  <c:v>125.0</c:v>
                </c:pt>
                <c:pt idx="67">
                  <c:v>375.0</c:v>
                </c:pt>
                <c:pt idx="68">
                  <c:v>420.0</c:v>
                </c:pt>
                <c:pt idx="69">
                  <c:v>3000.0</c:v>
                </c:pt>
                <c:pt idx="70">
                  <c:v>750.0</c:v>
                </c:pt>
                <c:pt idx="71">
                  <c:v>750.0</c:v>
                </c:pt>
                <c:pt idx="72">
                  <c:v>450.0</c:v>
                </c:pt>
                <c:pt idx="73">
                  <c:v>450.0</c:v>
                </c:pt>
                <c:pt idx="74">
                  <c:v>30.0</c:v>
                </c:pt>
                <c:pt idx="75">
                  <c:v>135.0</c:v>
                </c:pt>
                <c:pt idx="76">
                  <c:v>225.0</c:v>
                </c:pt>
                <c:pt idx="77">
                  <c:v>750.0</c:v>
                </c:pt>
                <c:pt idx="78">
                  <c:v>60.0</c:v>
                </c:pt>
                <c:pt idx="79">
                  <c:v>4500.0</c:v>
                </c:pt>
                <c:pt idx="80">
                  <c:v>1500.0</c:v>
                </c:pt>
                <c:pt idx="81">
                  <c:v>150.0</c:v>
                </c:pt>
                <c:pt idx="82">
                  <c:v>1500.0</c:v>
                </c:pt>
                <c:pt idx="83">
                  <c:v>45.0</c:v>
                </c:pt>
                <c:pt idx="84">
                  <c:v>147.0</c:v>
                </c:pt>
                <c:pt idx="85">
                  <c:v>150.0</c:v>
                </c:pt>
                <c:pt idx="86">
                  <c:v>490.0</c:v>
                </c:pt>
                <c:pt idx="87">
                  <c:v>750.0</c:v>
                </c:pt>
                <c:pt idx="88">
                  <c:v>1125.0</c:v>
                </c:pt>
                <c:pt idx="89">
                  <c:v>250.0</c:v>
                </c:pt>
                <c:pt idx="90">
                  <c:v>3000.0</c:v>
                </c:pt>
                <c:pt idx="91">
                  <c:v>2500.0</c:v>
                </c:pt>
                <c:pt idx="92">
                  <c:v>1150.0</c:v>
                </c:pt>
                <c:pt idx="93">
                  <c:v>1875.0</c:v>
                </c:pt>
                <c:pt idx="94">
                  <c:v>125.0</c:v>
                </c:pt>
                <c:pt idx="95">
                  <c:v>375.0</c:v>
                </c:pt>
                <c:pt idx="96">
                  <c:v>420.0</c:v>
                </c:pt>
                <c:pt idx="97">
                  <c:v>3000.0</c:v>
                </c:pt>
                <c:pt idx="98">
                  <c:v>750.0</c:v>
                </c:pt>
                <c:pt idx="99">
                  <c:v>750.0</c:v>
                </c:pt>
                <c:pt idx="100">
                  <c:v>450.0</c:v>
                </c:pt>
                <c:pt idx="101">
                  <c:v>450.0</c:v>
                </c:pt>
                <c:pt idx="102">
                  <c:v>30.0</c:v>
                </c:pt>
                <c:pt idx="103">
                  <c:v>135.0</c:v>
                </c:pt>
                <c:pt idx="104">
                  <c:v>225.0</c:v>
                </c:pt>
                <c:pt idx="105">
                  <c:v>750.0</c:v>
                </c:pt>
                <c:pt idx="106">
                  <c:v>60.0</c:v>
                </c:pt>
                <c:pt idx="107">
                  <c:v>4500.0</c:v>
                </c:pt>
                <c:pt idx="108">
                  <c:v>1000.0</c:v>
                </c:pt>
                <c:pt idx="109">
                  <c:v>500.0</c:v>
                </c:pt>
                <c:pt idx="110">
                  <c:v>500.0</c:v>
                </c:pt>
                <c:pt idx="111">
                  <c:v>500.0</c:v>
                </c:pt>
                <c:pt idx="112">
                  <c:v>100.0</c:v>
                </c:pt>
                <c:pt idx="113">
                  <c:v>100.0</c:v>
                </c:pt>
                <c:pt idx="114">
                  <c:v>1000.0</c:v>
                </c:pt>
                <c:pt idx="115">
                  <c:v>1000.0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569144"/>
        <c:axId val="2128571928"/>
      </c:scatterChart>
      <c:valAx>
        <c:axId val="212856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571928"/>
        <c:crosses val="autoZero"/>
        <c:crossBetween val="midCat"/>
      </c:valAx>
      <c:valAx>
        <c:axId val="212857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569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4</xdr:row>
      <xdr:rowOff>165100</xdr:rowOff>
    </xdr:from>
    <xdr:to>
      <xdr:col>12</xdr:col>
      <xdr:colOff>50800</xdr:colOff>
      <xdr:row>19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F118" sqref="F118"/>
    </sheetView>
  </sheetViews>
  <sheetFormatPr baseColWidth="10" defaultRowHeight="15" x14ac:dyDescent="0"/>
  <sheetData>
    <row r="1" spans="1:5">
      <c r="A1" t="s">
        <v>0</v>
      </c>
      <c r="B1" t="s">
        <v>1</v>
      </c>
      <c r="C1" t="s">
        <v>23</v>
      </c>
      <c r="D1" t="s">
        <v>22</v>
      </c>
      <c r="E1" t="s">
        <v>37</v>
      </c>
    </row>
    <row r="2" spans="1:5">
      <c r="A2">
        <v>1.1000000000000001</v>
      </c>
      <c r="B2">
        <f>15*15*5</f>
        <v>1125</v>
      </c>
      <c r="C2" t="s">
        <v>19</v>
      </c>
      <c r="D2" t="s">
        <v>9</v>
      </c>
      <c r="E2" s="1" t="s">
        <v>25</v>
      </c>
    </row>
    <row r="3" spans="1:5">
      <c r="A3">
        <v>1</v>
      </c>
      <c r="B3">
        <f>15*5*2</f>
        <v>150</v>
      </c>
      <c r="C3" t="s">
        <v>19</v>
      </c>
      <c r="D3" t="s">
        <v>9</v>
      </c>
      <c r="E3" s="1" t="s">
        <v>26</v>
      </c>
    </row>
    <row r="4" spans="1:5">
      <c r="A4">
        <v>0.9</v>
      </c>
      <c r="B4">
        <f>(20*5*10)*0.25</f>
        <v>250</v>
      </c>
      <c r="C4" t="s">
        <v>19</v>
      </c>
      <c r="D4" t="s">
        <v>9</v>
      </c>
      <c r="E4" s="1" t="s">
        <v>26</v>
      </c>
    </row>
    <row r="5" spans="1:5">
      <c r="A5">
        <v>0.9</v>
      </c>
      <c r="B5">
        <f>15*5*3</f>
        <v>225</v>
      </c>
      <c r="C5" t="s">
        <v>19</v>
      </c>
      <c r="D5" t="s">
        <v>9</v>
      </c>
      <c r="E5" s="1" t="s">
        <v>26</v>
      </c>
    </row>
    <row r="6" spans="1:5">
      <c r="A6">
        <v>1.1000000000000001</v>
      </c>
      <c r="B6">
        <f>5*5*2</f>
        <v>50</v>
      </c>
      <c r="C6" t="s">
        <v>19</v>
      </c>
      <c r="D6" t="s">
        <v>9</v>
      </c>
      <c r="E6" s="1" t="s">
        <v>26</v>
      </c>
    </row>
    <row r="7" spans="1:5">
      <c r="A7">
        <v>1.1499999999999999</v>
      </c>
      <c r="B7">
        <f>25*10*5</f>
        <v>1250</v>
      </c>
      <c r="C7" t="s">
        <v>19</v>
      </c>
      <c r="D7" t="s">
        <v>9</v>
      </c>
      <c r="E7" s="1" t="s">
        <v>27</v>
      </c>
    </row>
    <row r="8" spans="1:5">
      <c r="A8">
        <v>1.2</v>
      </c>
      <c r="B8">
        <f>15*10*3</f>
        <v>450</v>
      </c>
      <c r="C8" t="s">
        <v>19</v>
      </c>
      <c r="D8" t="s">
        <v>9</v>
      </c>
      <c r="E8" s="1" t="s">
        <v>27</v>
      </c>
    </row>
    <row r="9" spans="1:5">
      <c r="A9">
        <v>1.2</v>
      </c>
      <c r="B9">
        <f>25*10*3</f>
        <v>750</v>
      </c>
      <c r="C9" t="s">
        <v>19</v>
      </c>
      <c r="D9" t="s">
        <v>9</v>
      </c>
      <c r="E9" s="1" t="s">
        <v>27</v>
      </c>
    </row>
    <row r="10" spans="1:5">
      <c r="A10">
        <v>0.9</v>
      </c>
      <c r="B10">
        <f>15*10*5</f>
        <v>750</v>
      </c>
      <c r="C10" t="s">
        <v>19</v>
      </c>
      <c r="D10" t="s">
        <v>9</v>
      </c>
      <c r="E10" s="1" t="s">
        <v>28</v>
      </c>
    </row>
    <row r="11" spans="1:5">
      <c r="A11">
        <v>0.95</v>
      </c>
      <c r="B11">
        <f>10*5*5</f>
        <v>250</v>
      </c>
      <c r="C11" t="s">
        <v>19</v>
      </c>
      <c r="D11" t="s">
        <v>9</v>
      </c>
      <c r="E11" s="1" t="s">
        <v>28</v>
      </c>
    </row>
    <row r="12" spans="1:5">
      <c r="A12">
        <v>0.95</v>
      </c>
      <c r="B12">
        <f>3*3*1</f>
        <v>9</v>
      </c>
      <c r="C12" t="s">
        <v>19</v>
      </c>
      <c r="D12" t="s">
        <v>9</v>
      </c>
      <c r="E12" s="1" t="s">
        <v>28</v>
      </c>
    </row>
    <row r="13" spans="1:5">
      <c r="A13">
        <v>1.1000000000000001</v>
      </c>
      <c r="B13">
        <f>2*15*5</f>
        <v>150</v>
      </c>
      <c r="C13" t="s">
        <v>19</v>
      </c>
      <c r="D13" t="s">
        <v>9</v>
      </c>
      <c r="E13" s="1" t="s">
        <v>28</v>
      </c>
    </row>
    <row r="14" spans="1:5">
      <c r="A14">
        <v>1.1499999999999999</v>
      </c>
      <c r="B14">
        <f>15*5*3</f>
        <v>225</v>
      </c>
      <c r="C14" t="s">
        <v>19</v>
      </c>
      <c r="D14" t="s">
        <v>9</v>
      </c>
      <c r="E14" s="1" t="s">
        <v>28</v>
      </c>
    </row>
    <row r="15" spans="1:5">
      <c r="A15">
        <v>1.1499999999999999</v>
      </c>
      <c r="B15">
        <f>1*1*1</f>
        <v>1</v>
      </c>
      <c r="C15" t="s">
        <v>19</v>
      </c>
      <c r="D15" t="s">
        <v>9</v>
      </c>
      <c r="E15" s="1" t="s">
        <v>28</v>
      </c>
    </row>
    <row r="16" spans="1:5">
      <c r="A16">
        <v>1.05</v>
      </c>
      <c r="B16">
        <f>5*5*3</f>
        <v>75</v>
      </c>
      <c r="C16" t="s">
        <v>19</v>
      </c>
      <c r="D16" t="s">
        <v>9</v>
      </c>
      <c r="E16" s="1" t="s">
        <v>28</v>
      </c>
    </row>
    <row r="17" spans="1:5">
      <c r="A17">
        <v>1.05</v>
      </c>
      <c r="B17">
        <f>3*3*3</f>
        <v>27</v>
      </c>
      <c r="C17" t="s">
        <v>19</v>
      </c>
      <c r="D17" t="s">
        <v>9</v>
      </c>
      <c r="E17" s="1" t="s">
        <v>29</v>
      </c>
    </row>
    <row r="18" spans="1:5">
      <c r="A18">
        <v>1.1499999999999999</v>
      </c>
      <c r="B18">
        <f>5*4*2</f>
        <v>40</v>
      </c>
      <c r="C18" t="s">
        <v>19</v>
      </c>
      <c r="D18" t="s">
        <v>9</v>
      </c>
      <c r="E18" s="1" t="s">
        <v>29</v>
      </c>
    </row>
    <row r="19" spans="1:5">
      <c r="A19">
        <v>1.1499999999999999</v>
      </c>
      <c r="B19">
        <f>5*1*1</f>
        <v>5</v>
      </c>
      <c r="C19" t="s">
        <v>19</v>
      </c>
      <c r="D19" t="s">
        <v>9</v>
      </c>
      <c r="E19" s="1" t="s">
        <v>29</v>
      </c>
    </row>
    <row r="20" spans="1:5">
      <c r="A20">
        <v>1.2</v>
      </c>
      <c r="B20">
        <f>10*10*5</f>
        <v>500</v>
      </c>
      <c r="C20" t="s">
        <v>19</v>
      </c>
      <c r="D20" t="s">
        <v>9</v>
      </c>
      <c r="E20" s="1" t="s">
        <v>29</v>
      </c>
    </row>
    <row r="21" spans="1:5">
      <c r="A21">
        <v>1.1499999999999999</v>
      </c>
      <c r="B21">
        <f>10*20*5</f>
        <v>1000</v>
      </c>
      <c r="C21" t="s">
        <v>19</v>
      </c>
      <c r="D21" t="s">
        <v>9</v>
      </c>
      <c r="E21" s="1" t="s">
        <v>29</v>
      </c>
    </row>
    <row r="22" spans="1:5">
      <c r="A22">
        <v>1.05</v>
      </c>
      <c r="B22">
        <f>15*5*3</f>
        <v>225</v>
      </c>
      <c r="C22" t="s">
        <v>19</v>
      </c>
      <c r="D22" t="s">
        <v>9</v>
      </c>
      <c r="E22" s="1" t="s">
        <v>29</v>
      </c>
    </row>
    <row r="23" spans="1:5">
      <c r="A23">
        <v>1.05</v>
      </c>
      <c r="B23">
        <f>1*1*1</f>
        <v>1</v>
      </c>
      <c r="C23" t="s">
        <v>19</v>
      </c>
      <c r="D23" t="s">
        <v>9</v>
      </c>
      <c r="E23" s="1" t="s">
        <v>29</v>
      </c>
    </row>
    <row r="24" spans="1:5">
      <c r="A24">
        <v>1.05</v>
      </c>
      <c r="B24">
        <f>25*25*15</f>
        <v>9375</v>
      </c>
      <c r="C24" t="s">
        <v>19</v>
      </c>
      <c r="D24" t="s">
        <v>9</v>
      </c>
      <c r="E24" s="1" t="s">
        <v>29</v>
      </c>
    </row>
    <row r="25" spans="1:5">
      <c r="A25">
        <v>0.95</v>
      </c>
      <c r="B25">
        <f>20*15*5</f>
        <v>1500</v>
      </c>
      <c r="C25" t="s">
        <v>19</v>
      </c>
      <c r="D25" t="s">
        <v>9</v>
      </c>
      <c r="E25" s="1" t="s">
        <v>29</v>
      </c>
    </row>
    <row r="26" spans="1:5">
      <c r="A26">
        <v>0.95</v>
      </c>
      <c r="B26">
        <f>5*5*2</f>
        <v>50</v>
      </c>
      <c r="C26" t="s">
        <v>19</v>
      </c>
      <c r="D26" t="s">
        <v>9</v>
      </c>
      <c r="E26" s="1" t="s">
        <v>29</v>
      </c>
    </row>
    <row r="27" spans="1:5">
      <c r="A27">
        <v>0.95</v>
      </c>
      <c r="B27">
        <f>10*5*2</f>
        <v>100</v>
      </c>
      <c r="C27" t="s">
        <v>19</v>
      </c>
      <c r="D27" t="s">
        <v>9</v>
      </c>
      <c r="E27" s="1" t="s">
        <v>29</v>
      </c>
    </row>
    <row r="28" spans="1:5">
      <c r="A28">
        <v>0.75</v>
      </c>
      <c r="B28">
        <f>15*10</f>
        <v>150</v>
      </c>
      <c r="C28" t="s">
        <v>20</v>
      </c>
      <c r="D28" t="s">
        <v>11</v>
      </c>
      <c r="E28" s="1" t="s">
        <v>29</v>
      </c>
    </row>
    <row r="29" spans="1:5">
      <c r="A29">
        <v>0.9</v>
      </c>
      <c r="B29">
        <f>5*10*5</f>
        <v>250</v>
      </c>
      <c r="C29" t="s">
        <v>20</v>
      </c>
      <c r="D29" t="s">
        <v>11</v>
      </c>
      <c r="E29" s="1" t="s">
        <v>29</v>
      </c>
    </row>
    <row r="30" spans="1:5">
      <c r="A30">
        <v>0.95</v>
      </c>
      <c r="B30">
        <f>10*10</f>
        <v>100</v>
      </c>
      <c r="C30" t="s">
        <v>20</v>
      </c>
      <c r="D30" t="s">
        <v>11</v>
      </c>
      <c r="E30" s="1" t="s">
        <v>29</v>
      </c>
    </row>
    <row r="31" spans="1:5">
      <c r="A31">
        <v>1</v>
      </c>
      <c r="B31">
        <f>5*5</f>
        <v>25</v>
      </c>
      <c r="C31" t="s">
        <v>20</v>
      </c>
      <c r="D31" t="s">
        <v>11</v>
      </c>
      <c r="E31" s="1" t="s">
        <v>29</v>
      </c>
    </row>
    <row r="32" spans="1:5">
      <c r="A32">
        <v>0.7</v>
      </c>
      <c r="B32">
        <f>20*10*5</f>
        <v>1000</v>
      </c>
      <c r="C32" t="s">
        <v>20</v>
      </c>
      <c r="D32" t="s">
        <v>11</v>
      </c>
      <c r="E32" s="1" t="s">
        <v>29</v>
      </c>
    </row>
    <row r="33" spans="1:5">
      <c r="A33">
        <v>0.85</v>
      </c>
      <c r="B33">
        <f>15*10*5</f>
        <v>750</v>
      </c>
      <c r="C33" t="s">
        <v>20</v>
      </c>
      <c r="D33" t="s">
        <v>11</v>
      </c>
      <c r="E33" s="1" t="s">
        <v>29</v>
      </c>
    </row>
    <row r="34" spans="1:5">
      <c r="A34" s="2">
        <v>0.9</v>
      </c>
      <c r="B34">
        <f>10*5*4</f>
        <v>200</v>
      </c>
      <c r="C34" t="s">
        <v>20</v>
      </c>
      <c r="D34" t="s">
        <v>11</v>
      </c>
      <c r="E34" s="1" t="s">
        <v>29</v>
      </c>
    </row>
    <row r="35" spans="1:5">
      <c r="A35" s="2">
        <v>1</v>
      </c>
      <c r="B35">
        <f>10*10*5</f>
        <v>500</v>
      </c>
      <c r="C35" t="s">
        <v>20</v>
      </c>
      <c r="D35" t="s">
        <v>11</v>
      </c>
      <c r="E35" s="1" t="s">
        <v>29</v>
      </c>
    </row>
    <row r="36" spans="1:5">
      <c r="A36" s="2">
        <v>0.75</v>
      </c>
      <c r="B36">
        <f>10*5*2</f>
        <v>100</v>
      </c>
      <c r="C36" t="s">
        <v>20</v>
      </c>
      <c r="D36" t="s">
        <v>11</v>
      </c>
      <c r="E36" s="1" t="s">
        <v>29</v>
      </c>
    </row>
    <row r="37" spans="1:5">
      <c r="A37" s="2">
        <v>1.05</v>
      </c>
      <c r="B37">
        <f>5*5*5</f>
        <v>125</v>
      </c>
      <c r="C37" t="s">
        <v>20</v>
      </c>
      <c r="D37" t="s">
        <v>11</v>
      </c>
      <c r="E37" s="1" t="s">
        <v>29</v>
      </c>
    </row>
    <row r="38" spans="1:5">
      <c r="A38" s="2">
        <v>0.7</v>
      </c>
      <c r="B38">
        <f>15*15*10</f>
        <v>2250</v>
      </c>
      <c r="C38" t="s">
        <v>20</v>
      </c>
      <c r="D38" t="s">
        <v>11</v>
      </c>
      <c r="E38" s="1" t="s">
        <v>29</v>
      </c>
    </row>
    <row r="39" spans="1:5">
      <c r="A39" s="2">
        <v>0.55000000000000004</v>
      </c>
      <c r="B39">
        <f>10*3*2</f>
        <v>60</v>
      </c>
      <c r="C39" t="s">
        <v>20</v>
      </c>
      <c r="D39" t="s">
        <v>11</v>
      </c>
      <c r="E39" s="1" t="s">
        <v>29</v>
      </c>
    </row>
    <row r="40" spans="1:5">
      <c r="A40" s="2">
        <v>0.85</v>
      </c>
      <c r="B40">
        <f>7*5*1</f>
        <v>35</v>
      </c>
      <c r="C40" t="s">
        <v>20</v>
      </c>
      <c r="D40" t="s">
        <v>11</v>
      </c>
      <c r="E40" s="1" t="s">
        <v>29</v>
      </c>
    </row>
    <row r="41" spans="1:5">
      <c r="A41" s="2">
        <v>1.05</v>
      </c>
      <c r="B41">
        <f>15*7*5</f>
        <v>525</v>
      </c>
      <c r="C41" t="s">
        <v>20</v>
      </c>
      <c r="D41" t="s">
        <v>11</v>
      </c>
      <c r="E41" s="1" t="s">
        <v>29</v>
      </c>
    </row>
    <row r="42" spans="1:5">
      <c r="A42" s="2">
        <v>0.95</v>
      </c>
      <c r="B42">
        <f>5*10*3</f>
        <v>150</v>
      </c>
      <c r="C42" t="s">
        <v>20</v>
      </c>
      <c r="D42" t="s">
        <v>11</v>
      </c>
      <c r="E42" s="1" t="s">
        <v>35</v>
      </c>
    </row>
    <row r="43" spans="1:5">
      <c r="A43" s="2">
        <v>0.95</v>
      </c>
      <c r="B43">
        <f>15*9*5</f>
        <v>675</v>
      </c>
      <c r="C43" t="s">
        <v>20</v>
      </c>
      <c r="D43" t="s">
        <v>11</v>
      </c>
      <c r="E43" s="1" t="s">
        <v>35</v>
      </c>
    </row>
    <row r="44" spans="1:5">
      <c r="A44" s="2">
        <v>0.87</v>
      </c>
      <c r="B44">
        <f>15*15*15</f>
        <v>3375</v>
      </c>
      <c r="C44" t="s">
        <v>20</v>
      </c>
      <c r="D44" t="s">
        <v>11</v>
      </c>
      <c r="E44" s="1" t="s">
        <v>35</v>
      </c>
    </row>
    <row r="45" spans="1:5">
      <c r="A45" s="2">
        <v>1.3</v>
      </c>
      <c r="B45">
        <f>2*2*2</f>
        <v>8</v>
      </c>
      <c r="C45" t="s">
        <v>20</v>
      </c>
      <c r="D45" t="s">
        <v>11</v>
      </c>
      <c r="E45" s="1" t="s">
        <v>35</v>
      </c>
    </row>
    <row r="46" spans="1:5">
      <c r="A46" s="2">
        <v>0.7</v>
      </c>
      <c r="B46">
        <f>3*3*3</f>
        <v>27</v>
      </c>
      <c r="C46" t="s">
        <v>20</v>
      </c>
      <c r="D46" t="s">
        <v>11</v>
      </c>
      <c r="E46" s="1" t="s">
        <v>35</v>
      </c>
    </row>
    <row r="47" spans="1:5">
      <c r="A47" s="2">
        <v>0.55000000000000004</v>
      </c>
      <c r="B47">
        <f>15*15*10</f>
        <v>2250</v>
      </c>
      <c r="C47" t="s">
        <v>20</v>
      </c>
      <c r="D47" t="s">
        <v>11</v>
      </c>
      <c r="E47" s="1" t="s">
        <v>35</v>
      </c>
    </row>
    <row r="48" spans="1:5">
      <c r="A48" s="2">
        <v>1.25</v>
      </c>
      <c r="B48">
        <f>5*2*2</f>
        <v>20</v>
      </c>
      <c r="C48" t="s">
        <v>20</v>
      </c>
      <c r="D48" t="s">
        <v>11</v>
      </c>
      <c r="E48" s="1" t="s">
        <v>35</v>
      </c>
    </row>
    <row r="49" spans="1:5">
      <c r="A49" s="2">
        <v>1.25</v>
      </c>
      <c r="B49">
        <f>2*2*2</f>
        <v>8</v>
      </c>
      <c r="C49" t="s">
        <v>20</v>
      </c>
      <c r="D49" t="s">
        <v>11</v>
      </c>
      <c r="E49" s="1" t="s">
        <v>35</v>
      </c>
    </row>
    <row r="50" spans="1:5">
      <c r="A50" s="2">
        <v>0.65</v>
      </c>
      <c r="B50">
        <f>1</f>
        <v>1</v>
      </c>
      <c r="C50" t="s">
        <v>20</v>
      </c>
      <c r="D50" t="s">
        <v>11</v>
      </c>
      <c r="E50" s="1" t="s">
        <v>35</v>
      </c>
    </row>
    <row r="51" spans="1:5">
      <c r="A51" s="2">
        <v>0.65</v>
      </c>
      <c r="B51">
        <f>10*5*3</f>
        <v>150</v>
      </c>
      <c r="C51" t="s">
        <v>20</v>
      </c>
      <c r="D51" t="s">
        <v>11</v>
      </c>
      <c r="E51" s="1" t="s">
        <v>35</v>
      </c>
    </row>
    <row r="52" spans="1:5">
      <c r="A52">
        <v>0.6</v>
      </c>
      <c r="B52">
        <f>10*5*2</f>
        <v>100</v>
      </c>
      <c r="C52" t="s">
        <v>20</v>
      </c>
      <c r="D52" t="s">
        <v>11</v>
      </c>
      <c r="E52" s="1" t="s">
        <v>35</v>
      </c>
    </row>
    <row r="53" spans="1:5">
      <c r="A53">
        <v>0.9</v>
      </c>
      <c r="B53">
        <f>2*2*2</f>
        <v>8</v>
      </c>
      <c r="C53" t="s">
        <v>20</v>
      </c>
      <c r="D53" t="s">
        <v>11</v>
      </c>
      <c r="E53" s="1" t="s">
        <v>35</v>
      </c>
    </row>
    <row r="54" spans="1:5">
      <c r="A54">
        <v>0.7</v>
      </c>
      <c r="B54">
        <v>1500</v>
      </c>
      <c r="C54" t="s">
        <v>20</v>
      </c>
      <c r="D54" t="s">
        <v>11</v>
      </c>
      <c r="E54" s="1" t="s">
        <v>35</v>
      </c>
    </row>
    <row r="55" spans="1:5">
      <c r="A55">
        <v>0.8</v>
      </c>
      <c r="B55">
        <v>150</v>
      </c>
      <c r="C55" t="s">
        <v>20</v>
      </c>
      <c r="D55" t="s">
        <v>11</v>
      </c>
      <c r="E55" s="1" t="s">
        <v>35</v>
      </c>
    </row>
    <row r="56" spans="1:5">
      <c r="A56">
        <v>0.85</v>
      </c>
      <c r="B56">
        <v>1500</v>
      </c>
      <c r="C56" t="s">
        <v>20</v>
      </c>
      <c r="D56" t="s">
        <v>11</v>
      </c>
      <c r="E56" s="1" t="s">
        <v>35</v>
      </c>
    </row>
    <row r="57" spans="1:5">
      <c r="A57">
        <v>1.1000000000000001</v>
      </c>
      <c r="B57">
        <v>45</v>
      </c>
      <c r="C57" t="s">
        <v>20</v>
      </c>
      <c r="D57" t="s">
        <v>11</v>
      </c>
      <c r="E57" s="1" t="s">
        <v>35</v>
      </c>
    </row>
    <row r="58" spans="1:5">
      <c r="A58">
        <v>1.05</v>
      </c>
      <c r="B58">
        <v>147</v>
      </c>
      <c r="C58" t="s">
        <v>20</v>
      </c>
      <c r="D58" t="s">
        <v>11</v>
      </c>
      <c r="E58" s="1" t="s">
        <v>35</v>
      </c>
    </row>
    <row r="59" spans="1:5">
      <c r="A59">
        <v>0.95</v>
      </c>
      <c r="B59">
        <v>150</v>
      </c>
      <c r="C59" t="s">
        <v>20</v>
      </c>
      <c r="D59" t="s">
        <v>11</v>
      </c>
      <c r="E59" s="1" t="s">
        <v>35</v>
      </c>
    </row>
    <row r="60" spans="1:5">
      <c r="A60">
        <v>1.05</v>
      </c>
      <c r="B60">
        <v>490</v>
      </c>
      <c r="C60" t="s">
        <v>20</v>
      </c>
      <c r="D60" t="s">
        <v>11</v>
      </c>
      <c r="E60" s="1" t="s">
        <v>12</v>
      </c>
    </row>
    <row r="61" spans="1:5">
      <c r="A61">
        <v>1.2</v>
      </c>
      <c r="B61">
        <v>750</v>
      </c>
      <c r="C61" t="s">
        <v>20</v>
      </c>
      <c r="D61" t="s">
        <v>11</v>
      </c>
      <c r="E61" s="1" t="s">
        <v>12</v>
      </c>
    </row>
    <row r="62" spans="1:5">
      <c r="A62">
        <v>1</v>
      </c>
      <c r="B62">
        <v>1125</v>
      </c>
      <c r="C62" t="s">
        <v>20</v>
      </c>
      <c r="D62" t="s">
        <v>11</v>
      </c>
      <c r="E62" s="1" t="s">
        <v>12</v>
      </c>
    </row>
    <row r="63" spans="1:5">
      <c r="A63">
        <v>0.85</v>
      </c>
      <c r="B63">
        <v>250</v>
      </c>
      <c r="C63" t="s">
        <v>20</v>
      </c>
      <c r="D63" t="s">
        <v>11</v>
      </c>
      <c r="E63" s="1" t="s">
        <v>12</v>
      </c>
    </row>
    <row r="64" spans="1:5">
      <c r="A64">
        <v>1.05</v>
      </c>
      <c r="B64">
        <v>3000</v>
      </c>
      <c r="C64" t="s">
        <v>20</v>
      </c>
      <c r="D64" t="s">
        <v>11</v>
      </c>
      <c r="E64" s="1" t="s">
        <v>12</v>
      </c>
    </row>
    <row r="65" spans="1:5">
      <c r="A65">
        <v>1.1000000000000001</v>
      </c>
      <c r="B65">
        <v>2500</v>
      </c>
      <c r="C65" t="s">
        <v>20</v>
      </c>
      <c r="D65" t="s">
        <v>11</v>
      </c>
      <c r="E65" s="1" t="s">
        <v>12</v>
      </c>
    </row>
    <row r="66" spans="1:5">
      <c r="A66">
        <v>0.85</v>
      </c>
      <c r="B66">
        <v>750</v>
      </c>
      <c r="C66" t="s">
        <v>20</v>
      </c>
      <c r="D66" t="s">
        <v>11</v>
      </c>
      <c r="E66" s="1" t="s">
        <v>12</v>
      </c>
    </row>
    <row r="67" spans="1:5">
      <c r="A67">
        <v>0.85</v>
      </c>
      <c r="B67">
        <v>1875</v>
      </c>
      <c r="C67" t="s">
        <v>20</v>
      </c>
      <c r="D67" t="s">
        <v>11</v>
      </c>
      <c r="E67" s="1" t="s">
        <v>12</v>
      </c>
    </row>
    <row r="68" spans="1:5">
      <c r="A68">
        <v>0.85</v>
      </c>
      <c r="B68">
        <v>125</v>
      </c>
      <c r="C68" t="s">
        <v>20</v>
      </c>
      <c r="D68" t="s">
        <v>11</v>
      </c>
      <c r="E68" s="1" t="s">
        <v>12</v>
      </c>
    </row>
    <row r="69" spans="1:5">
      <c r="A69">
        <v>0.85</v>
      </c>
      <c r="B69">
        <v>375</v>
      </c>
      <c r="C69" t="s">
        <v>20</v>
      </c>
      <c r="D69" t="s">
        <v>11</v>
      </c>
      <c r="E69" s="1" t="s">
        <v>12</v>
      </c>
    </row>
    <row r="70" spans="1:5">
      <c r="A70">
        <v>0.85</v>
      </c>
      <c r="B70">
        <v>420</v>
      </c>
      <c r="C70" t="s">
        <v>20</v>
      </c>
      <c r="D70" t="s">
        <v>11</v>
      </c>
      <c r="E70" s="1" t="s">
        <v>12</v>
      </c>
    </row>
    <row r="71" spans="1:5">
      <c r="A71">
        <v>0.85</v>
      </c>
      <c r="B71">
        <v>3000</v>
      </c>
      <c r="C71" t="s">
        <v>20</v>
      </c>
      <c r="D71" t="s">
        <v>11</v>
      </c>
      <c r="E71" s="1" t="s">
        <v>12</v>
      </c>
    </row>
    <row r="72" spans="1:5">
      <c r="A72">
        <v>0.85</v>
      </c>
      <c r="B72">
        <v>750</v>
      </c>
      <c r="C72" t="s">
        <v>20</v>
      </c>
      <c r="D72" t="s">
        <v>11</v>
      </c>
      <c r="E72" s="1" t="s">
        <v>12</v>
      </c>
    </row>
    <row r="73" spans="1:5">
      <c r="A73">
        <v>0.85</v>
      </c>
      <c r="B73">
        <v>750</v>
      </c>
      <c r="C73" t="s">
        <v>20</v>
      </c>
      <c r="D73" t="s">
        <v>11</v>
      </c>
      <c r="E73" s="1" t="s">
        <v>12</v>
      </c>
    </row>
    <row r="74" spans="1:5">
      <c r="A74">
        <v>1.1000000000000001</v>
      </c>
      <c r="B74">
        <v>450</v>
      </c>
      <c r="C74" t="s">
        <v>20</v>
      </c>
      <c r="D74" t="s">
        <v>11</v>
      </c>
      <c r="E74" s="1" t="s">
        <v>12</v>
      </c>
    </row>
    <row r="75" spans="1:5">
      <c r="A75">
        <v>1.1000000000000001</v>
      </c>
      <c r="B75">
        <v>450</v>
      </c>
      <c r="C75" t="s">
        <v>20</v>
      </c>
      <c r="D75" t="s">
        <v>11</v>
      </c>
      <c r="E75" s="1" t="s">
        <v>12</v>
      </c>
    </row>
    <row r="76" spans="1:5">
      <c r="A76">
        <v>1</v>
      </c>
      <c r="B76">
        <v>30</v>
      </c>
      <c r="C76" t="s">
        <v>20</v>
      </c>
      <c r="D76" t="s">
        <v>11</v>
      </c>
      <c r="E76" s="1" t="s">
        <v>12</v>
      </c>
    </row>
    <row r="77" spans="1:5">
      <c r="A77">
        <v>0.55000000000000004</v>
      </c>
      <c r="B77">
        <v>135</v>
      </c>
      <c r="C77" t="s">
        <v>20</v>
      </c>
      <c r="D77" t="s">
        <v>11</v>
      </c>
      <c r="E77" s="1" t="s">
        <v>12</v>
      </c>
    </row>
    <row r="78" spans="1:5">
      <c r="A78">
        <v>1.1000000000000001</v>
      </c>
      <c r="B78">
        <v>225</v>
      </c>
      <c r="C78" t="s">
        <v>20</v>
      </c>
      <c r="D78" t="s">
        <v>11</v>
      </c>
      <c r="E78" s="1" t="s">
        <v>12</v>
      </c>
    </row>
    <row r="79" spans="1:5">
      <c r="A79">
        <v>1.1499999999999999</v>
      </c>
      <c r="B79">
        <v>750</v>
      </c>
      <c r="C79" t="s">
        <v>20</v>
      </c>
      <c r="D79" t="s">
        <v>11</v>
      </c>
      <c r="E79" s="1" t="s">
        <v>12</v>
      </c>
    </row>
    <row r="80" spans="1:5">
      <c r="A80">
        <v>1.05</v>
      </c>
      <c r="B80">
        <v>60</v>
      </c>
      <c r="C80" t="s">
        <v>20</v>
      </c>
      <c r="D80" t="s">
        <v>11</v>
      </c>
      <c r="E80" s="1" t="s">
        <v>12</v>
      </c>
    </row>
    <row r="81" spans="1:5">
      <c r="A81">
        <v>1</v>
      </c>
      <c r="B81">
        <v>4500</v>
      </c>
      <c r="C81" t="s">
        <v>20</v>
      </c>
      <c r="D81" t="s">
        <v>11</v>
      </c>
      <c r="E81" s="1" t="s">
        <v>12</v>
      </c>
    </row>
    <row r="82" spans="1:5">
      <c r="A82">
        <v>0.7</v>
      </c>
      <c r="B82">
        <f>30*10*5</f>
        <v>1500</v>
      </c>
      <c r="C82" t="s">
        <v>21</v>
      </c>
      <c r="D82" t="s">
        <v>10</v>
      </c>
      <c r="E82" s="1" t="s">
        <v>12</v>
      </c>
    </row>
    <row r="83" spans="1:5">
      <c r="A83">
        <v>0.8</v>
      </c>
      <c r="B83">
        <f>15*5*2</f>
        <v>150</v>
      </c>
      <c r="C83" t="s">
        <v>21</v>
      </c>
      <c r="D83" t="s">
        <v>10</v>
      </c>
      <c r="E83" s="1" t="s">
        <v>12</v>
      </c>
    </row>
    <row r="84" spans="1:5">
      <c r="A84">
        <v>0.85</v>
      </c>
      <c r="B84">
        <f>30*10*5</f>
        <v>1500</v>
      </c>
      <c r="C84" t="s">
        <v>21</v>
      </c>
      <c r="D84" t="s">
        <v>10</v>
      </c>
      <c r="E84" s="1" t="s">
        <v>12</v>
      </c>
    </row>
    <row r="85" spans="1:5">
      <c r="A85">
        <v>1.1000000000000001</v>
      </c>
      <c r="B85">
        <f>5*3*3</f>
        <v>45</v>
      </c>
      <c r="C85" t="s">
        <v>21</v>
      </c>
      <c r="D85" t="s">
        <v>10</v>
      </c>
      <c r="E85" s="1" t="s">
        <v>12</v>
      </c>
    </row>
    <row r="86" spans="1:5">
      <c r="A86">
        <v>1.05</v>
      </c>
      <c r="B86">
        <f>7*7*3</f>
        <v>147</v>
      </c>
      <c r="C86" t="s">
        <v>21</v>
      </c>
      <c r="D86" t="s">
        <v>10</v>
      </c>
      <c r="E86" s="1" t="s">
        <v>12</v>
      </c>
    </row>
    <row r="87" spans="1:5">
      <c r="A87">
        <v>0.95</v>
      </c>
      <c r="B87">
        <f>10*5*3</f>
        <v>150</v>
      </c>
      <c r="C87" t="s">
        <v>21</v>
      </c>
      <c r="D87" t="s">
        <v>10</v>
      </c>
      <c r="E87" s="1" t="s">
        <v>12</v>
      </c>
    </row>
    <row r="88" spans="1:5">
      <c r="A88">
        <v>1.05</v>
      </c>
      <c r="B88">
        <f>10*7*7</f>
        <v>490</v>
      </c>
      <c r="C88" t="s">
        <v>21</v>
      </c>
      <c r="D88" t="s">
        <v>10</v>
      </c>
      <c r="E88" s="1" t="s">
        <v>12</v>
      </c>
    </row>
    <row r="89" spans="1:5">
      <c r="A89">
        <v>1.2</v>
      </c>
      <c r="B89">
        <f>10*15*5</f>
        <v>750</v>
      </c>
      <c r="C89" t="s">
        <v>21</v>
      </c>
      <c r="D89" t="s">
        <v>10</v>
      </c>
      <c r="E89" s="1" t="s">
        <v>13</v>
      </c>
    </row>
    <row r="90" spans="1:5">
      <c r="A90">
        <v>1</v>
      </c>
      <c r="B90">
        <f>15*15*5</f>
        <v>1125</v>
      </c>
      <c r="C90" t="s">
        <v>21</v>
      </c>
      <c r="D90" t="s">
        <v>10</v>
      </c>
      <c r="E90" s="1" t="s">
        <v>13</v>
      </c>
    </row>
    <row r="91" spans="1:5">
      <c r="A91">
        <v>0.85</v>
      </c>
      <c r="B91">
        <f>10*5*5</f>
        <v>250</v>
      </c>
      <c r="C91" t="s">
        <v>21</v>
      </c>
      <c r="D91" t="s">
        <v>10</v>
      </c>
      <c r="E91" s="1" t="s">
        <v>13</v>
      </c>
    </row>
    <row r="92" spans="1:5">
      <c r="A92">
        <v>1.05</v>
      </c>
      <c r="B92">
        <f>30*20*5</f>
        <v>3000</v>
      </c>
      <c r="C92" t="s">
        <v>21</v>
      </c>
      <c r="D92" t="s">
        <v>10</v>
      </c>
      <c r="E92" s="1" t="s">
        <v>13</v>
      </c>
    </row>
    <row r="93" spans="1:5">
      <c r="A93">
        <v>1.1000000000000001</v>
      </c>
      <c r="B93">
        <f>25*10*10</f>
        <v>2500</v>
      </c>
      <c r="C93" t="s">
        <v>21</v>
      </c>
      <c r="D93" t="s">
        <v>10</v>
      </c>
      <c r="E93" s="1" t="s">
        <v>13</v>
      </c>
    </row>
    <row r="94" spans="1:5">
      <c r="A94">
        <v>0.85</v>
      </c>
      <c r="B94">
        <v>1150</v>
      </c>
      <c r="C94" t="s">
        <v>21</v>
      </c>
      <c r="D94" t="s">
        <v>10</v>
      </c>
      <c r="E94" s="1" t="s">
        <v>13</v>
      </c>
    </row>
    <row r="95" spans="1:5">
      <c r="A95">
        <v>0.85</v>
      </c>
      <c r="B95">
        <f>25*15*5</f>
        <v>1875</v>
      </c>
      <c r="C95" t="s">
        <v>21</v>
      </c>
      <c r="D95" t="s">
        <v>10</v>
      </c>
      <c r="E95" s="1" t="s">
        <v>13</v>
      </c>
    </row>
    <row r="96" spans="1:5">
      <c r="A96">
        <v>0.85</v>
      </c>
      <c r="B96">
        <f>5*5*5</f>
        <v>125</v>
      </c>
      <c r="C96" t="s">
        <v>21</v>
      </c>
      <c r="D96" t="s">
        <v>10</v>
      </c>
      <c r="E96" s="1" t="s">
        <v>13</v>
      </c>
    </row>
    <row r="97" spans="1:5">
      <c r="A97">
        <v>0.85</v>
      </c>
      <c r="B97">
        <f>15*5*5</f>
        <v>375</v>
      </c>
      <c r="C97" t="s">
        <v>21</v>
      </c>
      <c r="D97" t="s">
        <v>10</v>
      </c>
      <c r="E97" s="1" t="s">
        <v>13</v>
      </c>
    </row>
    <row r="98" spans="1:5">
      <c r="A98">
        <v>0.85</v>
      </c>
      <c r="B98">
        <f>15*7*4</f>
        <v>420</v>
      </c>
      <c r="C98" t="s">
        <v>21</v>
      </c>
      <c r="D98" t="s">
        <v>10</v>
      </c>
      <c r="E98" s="1" t="s">
        <v>13</v>
      </c>
    </row>
    <row r="99" spans="1:5">
      <c r="A99">
        <v>0.85</v>
      </c>
      <c r="B99">
        <f>20*15*10</f>
        <v>3000</v>
      </c>
      <c r="C99" t="s">
        <v>21</v>
      </c>
      <c r="D99" t="s">
        <v>10</v>
      </c>
      <c r="E99" s="1" t="s">
        <v>13</v>
      </c>
    </row>
    <row r="100" spans="1:5">
      <c r="A100">
        <v>0.85</v>
      </c>
      <c r="B100">
        <f>15*10*5</f>
        <v>750</v>
      </c>
      <c r="C100" t="s">
        <v>21</v>
      </c>
      <c r="D100" t="s">
        <v>10</v>
      </c>
      <c r="E100" s="1" t="s">
        <v>13</v>
      </c>
    </row>
    <row r="101" spans="1:5">
      <c r="A101">
        <v>0.85</v>
      </c>
      <c r="B101">
        <f>B100</f>
        <v>750</v>
      </c>
      <c r="C101" t="s">
        <v>21</v>
      </c>
      <c r="D101" t="s">
        <v>10</v>
      </c>
      <c r="E101" s="1" t="s">
        <v>13</v>
      </c>
    </row>
    <row r="102" spans="1:5">
      <c r="A102">
        <v>1.1000000000000001</v>
      </c>
      <c r="B102">
        <f>15*10*3</f>
        <v>450</v>
      </c>
      <c r="C102" t="s">
        <v>21</v>
      </c>
      <c r="D102" t="s">
        <v>10</v>
      </c>
      <c r="E102" s="1" t="s">
        <v>13</v>
      </c>
    </row>
    <row r="103" spans="1:5">
      <c r="A103">
        <v>1.1000000000000001</v>
      </c>
      <c r="B103">
        <f>15*10*3</f>
        <v>450</v>
      </c>
      <c r="C103" t="s">
        <v>21</v>
      </c>
      <c r="D103" t="s">
        <v>10</v>
      </c>
      <c r="E103" s="1" t="s">
        <v>13</v>
      </c>
    </row>
    <row r="104" spans="1:5">
      <c r="A104">
        <v>1</v>
      </c>
      <c r="B104">
        <f>2*5*3</f>
        <v>30</v>
      </c>
      <c r="C104" t="s">
        <v>21</v>
      </c>
      <c r="D104" t="s">
        <v>10</v>
      </c>
      <c r="E104" s="1" t="s">
        <v>13</v>
      </c>
    </row>
    <row r="105" spans="1:5">
      <c r="A105">
        <v>0.55000000000000004</v>
      </c>
      <c r="B105">
        <f>15*3*3</f>
        <v>135</v>
      </c>
      <c r="C105" t="s">
        <v>21</v>
      </c>
      <c r="D105" t="s">
        <v>10</v>
      </c>
      <c r="E105" s="1" t="s">
        <v>13</v>
      </c>
    </row>
    <row r="106" spans="1:5">
      <c r="A106">
        <v>1.1000000000000001</v>
      </c>
      <c r="B106">
        <f>15*5*3</f>
        <v>225</v>
      </c>
      <c r="C106" t="s">
        <v>21</v>
      </c>
      <c r="D106" t="s">
        <v>10</v>
      </c>
      <c r="E106" s="1" t="s">
        <v>13</v>
      </c>
    </row>
    <row r="107" spans="1:5">
      <c r="A107">
        <v>1.1499999999999999</v>
      </c>
      <c r="B107">
        <f>15*10*5</f>
        <v>750</v>
      </c>
      <c r="C107" t="s">
        <v>21</v>
      </c>
      <c r="D107" t="s">
        <v>10</v>
      </c>
      <c r="E107" s="1" t="s">
        <v>13</v>
      </c>
    </row>
    <row r="108" spans="1:5">
      <c r="A108">
        <v>1.05</v>
      </c>
      <c r="B108">
        <f>10*3*2</f>
        <v>60</v>
      </c>
      <c r="C108" t="s">
        <v>21</v>
      </c>
      <c r="D108" t="s">
        <v>10</v>
      </c>
      <c r="E108" s="1" t="s">
        <v>13</v>
      </c>
    </row>
    <row r="109" spans="1:5">
      <c r="A109">
        <v>1</v>
      </c>
      <c r="B109">
        <f>15*20*15</f>
        <v>4500</v>
      </c>
      <c r="C109" t="s">
        <v>21</v>
      </c>
      <c r="D109" t="s">
        <v>10</v>
      </c>
      <c r="E109" s="1" t="s">
        <v>13</v>
      </c>
    </row>
    <row r="110" spans="1:5">
      <c r="A110">
        <v>1</v>
      </c>
      <c r="B110">
        <v>1000</v>
      </c>
      <c r="C110" t="s">
        <v>21</v>
      </c>
      <c r="D110" t="s">
        <v>10</v>
      </c>
      <c r="E110" s="1" t="s">
        <v>30</v>
      </c>
    </row>
    <row r="111" spans="1:5">
      <c r="A111">
        <v>0.95</v>
      </c>
      <c r="B111">
        <v>500</v>
      </c>
      <c r="C111" t="s">
        <v>21</v>
      </c>
      <c r="D111" t="s">
        <v>10</v>
      </c>
      <c r="E111" s="1" t="s">
        <v>30</v>
      </c>
    </row>
    <row r="112" spans="1:5">
      <c r="A112">
        <v>1</v>
      </c>
      <c r="B112">
        <v>500</v>
      </c>
      <c r="C112" t="s">
        <v>21</v>
      </c>
      <c r="D112" t="s">
        <v>10</v>
      </c>
      <c r="E112" s="1" t="s">
        <v>30</v>
      </c>
    </row>
    <row r="113" spans="1:5">
      <c r="A113">
        <v>1</v>
      </c>
      <c r="B113">
        <v>500</v>
      </c>
      <c r="C113" t="s">
        <v>21</v>
      </c>
      <c r="D113" t="s">
        <v>10</v>
      </c>
      <c r="E113" s="1" t="s">
        <v>30</v>
      </c>
    </row>
    <row r="114" spans="1:5">
      <c r="A114">
        <v>1</v>
      </c>
      <c r="B114">
        <v>100</v>
      </c>
      <c r="C114" t="s">
        <v>21</v>
      </c>
      <c r="D114" t="s">
        <v>10</v>
      </c>
      <c r="E114" s="1" t="s">
        <v>30</v>
      </c>
    </row>
    <row r="115" spans="1:5">
      <c r="A115">
        <v>0.4</v>
      </c>
      <c r="B115">
        <v>100</v>
      </c>
      <c r="C115" t="s">
        <v>21</v>
      </c>
      <c r="D115" t="s">
        <v>10</v>
      </c>
      <c r="E115" s="1" t="s">
        <v>30</v>
      </c>
    </row>
    <row r="116" spans="1:5">
      <c r="A116">
        <v>0.9</v>
      </c>
      <c r="B116">
        <v>1000</v>
      </c>
      <c r="C116" t="s">
        <v>21</v>
      </c>
      <c r="D116" t="s">
        <v>10</v>
      </c>
      <c r="E116" s="1" t="s">
        <v>30</v>
      </c>
    </row>
    <row r="117" spans="1:5">
      <c r="A117">
        <v>1</v>
      </c>
      <c r="B117">
        <v>1000</v>
      </c>
      <c r="C117" t="s">
        <v>21</v>
      </c>
      <c r="D117" t="s">
        <v>10</v>
      </c>
      <c r="E117" s="1" t="s">
        <v>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39" sqref="F39"/>
    </sheetView>
  </sheetViews>
  <sheetFormatPr baseColWidth="10" defaultRowHeight="15" x14ac:dyDescent="0"/>
  <sheetData>
    <row r="1" spans="1:3">
      <c r="A1" t="s">
        <v>0</v>
      </c>
      <c r="B1" t="s">
        <v>36</v>
      </c>
      <c r="C1" t="s">
        <v>24</v>
      </c>
    </row>
    <row r="2" spans="1:3">
      <c r="A2" s="1">
        <v>0.4</v>
      </c>
      <c r="B2" s="1" t="s">
        <v>25</v>
      </c>
      <c r="C2">
        <v>1</v>
      </c>
    </row>
    <row r="3" spans="1:3">
      <c r="A3" s="1">
        <v>0.5</v>
      </c>
      <c r="B3" s="1" t="s">
        <v>26</v>
      </c>
      <c r="C3">
        <v>4</v>
      </c>
    </row>
    <row r="4" spans="1:3">
      <c r="A4" s="1">
        <v>0.6</v>
      </c>
      <c r="B4" s="1" t="s">
        <v>27</v>
      </c>
      <c r="C4">
        <v>3</v>
      </c>
    </row>
    <row r="5" spans="1:3">
      <c r="A5" s="1">
        <v>0.7</v>
      </c>
      <c r="B5" s="1" t="s">
        <v>28</v>
      </c>
      <c r="C5">
        <v>7</v>
      </c>
    </row>
    <row r="6" spans="1:3">
      <c r="A6" s="1">
        <v>0.8</v>
      </c>
      <c r="B6" s="1" t="s">
        <v>29</v>
      </c>
      <c r="C6">
        <v>25</v>
      </c>
    </row>
    <row r="7" spans="1:3">
      <c r="A7" s="1">
        <v>0.9</v>
      </c>
      <c r="B7" s="1" t="s">
        <v>35</v>
      </c>
      <c r="C7">
        <v>18</v>
      </c>
    </row>
    <row r="8" spans="1:3">
      <c r="A8" s="1">
        <v>1</v>
      </c>
      <c r="B8" s="1" t="s">
        <v>12</v>
      </c>
      <c r="C8">
        <v>29</v>
      </c>
    </row>
    <row r="9" spans="1:3">
      <c r="A9" s="1">
        <v>1.1000000000000001</v>
      </c>
      <c r="B9" s="1" t="s">
        <v>13</v>
      </c>
      <c r="C9">
        <v>21</v>
      </c>
    </row>
    <row r="10" spans="1:3">
      <c r="A10" s="1">
        <v>1.2</v>
      </c>
      <c r="B10" s="1" t="s">
        <v>30</v>
      </c>
      <c r="C10">
        <v>7</v>
      </c>
    </row>
    <row r="11" spans="1:3">
      <c r="A11" s="1">
        <v>1.3</v>
      </c>
      <c r="B11" s="1" t="s">
        <v>31</v>
      </c>
      <c r="C11">
        <v>1</v>
      </c>
    </row>
    <row r="12" spans="1:3">
      <c r="A12" s="1">
        <v>1.4</v>
      </c>
      <c r="B12" s="1" t="s">
        <v>32</v>
      </c>
      <c r="C12">
        <v>0</v>
      </c>
    </row>
    <row r="13" spans="1:3">
      <c r="A13" s="1">
        <v>1.5</v>
      </c>
      <c r="B13" s="1" t="s">
        <v>33</v>
      </c>
      <c r="C13">
        <v>0</v>
      </c>
    </row>
    <row r="14" spans="1:3">
      <c r="A14" s="1">
        <v>1.6</v>
      </c>
      <c r="B14" s="1" t="s">
        <v>34</v>
      </c>
      <c r="C14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K15" sqref="K15"/>
    </sheetView>
  </sheetViews>
  <sheetFormatPr baseColWidth="10" defaultRowHeight="15" x14ac:dyDescent="0"/>
  <sheetData>
    <row r="1" spans="1:9">
      <c r="B1" t="s">
        <v>9</v>
      </c>
      <c r="C1" t="s">
        <v>1</v>
      </c>
      <c r="D1" t="s">
        <v>14</v>
      </c>
      <c r="E1" t="s">
        <v>1</v>
      </c>
      <c r="F1" t="s">
        <v>15</v>
      </c>
      <c r="G1" t="s">
        <v>16</v>
      </c>
      <c r="H1" t="s">
        <v>17</v>
      </c>
      <c r="I1" t="s">
        <v>18</v>
      </c>
    </row>
    <row r="2" spans="1:9">
      <c r="A2" t="s">
        <v>2</v>
      </c>
      <c r="B2">
        <f>AVERAGE(Final!A2:A27)</f>
        <v>1.0576923076923075</v>
      </c>
      <c r="C2">
        <f>AVERAGE(Final!B2:B27)</f>
        <v>712.80769230769226</v>
      </c>
      <c r="D2">
        <f>AVERAGE(Final!A28:A80)</f>
        <v>0.9088679245283019</v>
      </c>
      <c r="E2">
        <f>AVERAGE(Final!B28:B80)</f>
        <v>652.71698113207549</v>
      </c>
      <c r="F2">
        <f>AVERAGE(Final!A82:A117)</f>
        <v>0.93888888888888899</v>
      </c>
      <c r="G2">
        <f>AVERAGE(Final!B82:B117)</f>
        <v>870.88888888888891</v>
      </c>
      <c r="H2">
        <f>AVERAGE(Final!A2:A117)</f>
        <v>0.95232758620689539</v>
      </c>
      <c r="I2">
        <f>AVERAGE(Final!B2:B117)</f>
        <v>767.06034482758616</v>
      </c>
    </row>
    <row r="3" spans="1:9">
      <c r="A3" t="s">
        <v>3</v>
      </c>
      <c r="B3">
        <f>STDEVA(Final!A2:A27)</f>
        <v>0.10068992769121217</v>
      </c>
      <c r="C3">
        <f>STDEVA(Final!B2:B27)</f>
        <v>1818.5788081736962</v>
      </c>
      <c r="D3">
        <f>STDEVA(Final!A28:A80)</f>
        <v>0.18432475915078139</v>
      </c>
      <c r="E3">
        <f>STDEVA(Final!B28:B80)</f>
        <v>868.54946224146727</v>
      </c>
      <c r="F3">
        <f>STDEVA(Final!A82:A117)</f>
        <v>0.16217764118887382</v>
      </c>
      <c r="G3">
        <f>STDEVA(Final!B82:B117)</f>
        <v>1000.0267932918533</v>
      </c>
      <c r="H3">
        <f>STDEVA(Final!A2:A117)</f>
        <v>0.17037737019881377</v>
      </c>
      <c r="I3">
        <f>STDEVA(Final!B2:B117)</f>
        <v>1222.978063643385</v>
      </c>
    </row>
    <row r="4" spans="1:9">
      <c r="A4" t="s">
        <v>4</v>
      </c>
      <c r="B4">
        <f>COUNT(Final!A2:A27)</f>
        <v>26</v>
      </c>
      <c r="C4">
        <f>COUNT(Final!B2:B27)</f>
        <v>26</v>
      </c>
      <c r="D4">
        <f>COUNT(Final!A28:A80)</f>
        <v>53</v>
      </c>
      <c r="E4">
        <f>COUNT(Final!B28:B80)</f>
        <v>53</v>
      </c>
      <c r="F4">
        <f>COUNT(Final!A82:A117)</f>
        <v>36</v>
      </c>
      <c r="G4">
        <f>COUNT(Final!B82:B117)</f>
        <v>36</v>
      </c>
      <c r="H4">
        <f>COUNT(Final!A2:A117)</f>
        <v>116</v>
      </c>
      <c r="I4">
        <f>COUNT(Final!B2:B117)</f>
        <v>116</v>
      </c>
    </row>
    <row r="5" spans="1:9">
      <c r="A5" t="s">
        <v>5</v>
      </c>
      <c r="B5">
        <v>1.96</v>
      </c>
      <c r="C5">
        <v>1.96</v>
      </c>
      <c r="D5">
        <v>1.96</v>
      </c>
      <c r="E5">
        <v>1.96</v>
      </c>
      <c r="F5">
        <v>1.96</v>
      </c>
      <c r="G5">
        <v>1.96</v>
      </c>
      <c r="H5">
        <v>1.96</v>
      </c>
      <c r="I5">
        <v>1.96</v>
      </c>
    </row>
    <row r="6" spans="1:9">
      <c r="A6" t="s">
        <v>6</v>
      </c>
      <c r="B6">
        <f>(B5*B3)/(B4^0.5)</f>
        <v>3.870396215364174E-2</v>
      </c>
      <c r="C6">
        <f t="shared" ref="C6:I6" si="0">(C5*C3)/(C4^0.5)</f>
        <v>699.03918871433132</v>
      </c>
      <c r="D6">
        <f t="shared" si="0"/>
        <v>4.9625147618648911E-2</v>
      </c>
      <c r="E6">
        <f t="shared" si="0"/>
        <v>233.83671014360431</v>
      </c>
      <c r="F6">
        <f t="shared" si="0"/>
        <v>5.2978029455032112E-2</v>
      </c>
      <c r="G6">
        <f t="shared" si="0"/>
        <v>326.67541914200541</v>
      </c>
      <c r="H6">
        <f t="shared" si="0"/>
        <v>3.1005517709249773E-2</v>
      </c>
      <c r="I6">
        <f t="shared" si="0"/>
        <v>222.55929860914696</v>
      </c>
    </row>
    <row r="7" spans="1:9">
      <c r="A7" t="s">
        <v>7</v>
      </c>
      <c r="B7">
        <f>B2+B6</f>
        <v>1.0963962698459493</v>
      </c>
      <c r="C7">
        <f t="shared" ref="C7:I7" si="1">C2+C6</f>
        <v>1411.8468810220236</v>
      </c>
      <c r="D7">
        <f t="shared" si="1"/>
        <v>0.95849307214695079</v>
      </c>
      <c r="E7">
        <f t="shared" si="1"/>
        <v>886.55369127567974</v>
      </c>
      <c r="F7">
        <f t="shared" si="1"/>
        <v>0.99186691834392116</v>
      </c>
      <c r="G7">
        <f t="shared" si="1"/>
        <v>1197.5643080308944</v>
      </c>
      <c r="H7">
        <f t="shared" si="1"/>
        <v>0.98333310391614515</v>
      </c>
      <c r="I7">
        <f t="shared" si="1"/>
        <v>989.6196434367331</v>
      </c>
    </row>
    <row r="8" spans="1:9">
      <c r="A8" t="s">
        <v>8</v>
      </c>
      <c r="B8">
        <f>B2-B6</f>
        <v>1.0189883455386657</v>
      </c>
      <c r="C8">
        <f t="shared" ref="C8:I8" si="2">C2-C6</f>
        <v>13.768503593360947</v>
      </c>
      <c r="D8">
        <f t="shared" si="2"/>
        <v>0.85924277690965301</v>
      </c>
      <c r="E8">
        <f t="shared" si="2"/>
        <v>418.88027098847118</v>
      </c>
      <c r="F8">
        <f t="shared" si="2"/>
        <v>0.88591085943385683</v>
      </c>
      <c r="G8">
        <f t="shared" si="2"/>
        <v>544.21346974688345</v>
      </c>
      <c r="H8">
        <f t="shared" si="2"/>
        <v>0.92132206849764564</v>
      </c>
      <c r="I8">
        <f t="shared" si="2"/>
        <v>544.50104621843923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workbookViewId="0">
      <selection activeCell="B40" sqref="B40"/>
    </sheetView>
  </sheetViews>
  <sheetFormatPr baseColWidth="10" defaultRowHeight="15" x14ac:dyDescent="0"/>
  <sheetData>
    <row r="1" spans="1:7">
      <c r="A1" t="s">
        <v>0</v>
      </c>
    </row>
    <row r="2" spans="1:7">
      <c r="A2" s="1">
        <v>0.4</v>
      </c>
      <c r="B2" s="1"/>
    </row>
    <row r="3" spans="1:7">
      <c r="A3" s="1">
        <v>0.5</v>
      </c>
      <c r="B3" s="1"/>
    </row>
    <row r="4" spans="1:7">
      <c r="A4" s="1">
        <v>0.5</v>
      </c>
      <c r="B4" s="1"/>
      <c r="F4" t="s">
        <v>25</v>
      </c>
      <c r="G4">
        <v>1</v>
      </c>
    </row>
    <row r="5" spans="1:7">
      <c r="A5" s="1">
        <v>0.5</v>
      </c>
      <c r="B5" s="1"/>
      <c r="F5" t="s">
        <v>26</v>
      </c>
      <c r="G5">
        <v>4</v>
      </c>
    </row>
    <row r="6" spans="1:7">
      <c r="A6" s="1">
        <v>0.5</v>
      </c>
      <c r="B6" s="1"/>
      <c r="F6" t="s">
        <v>27</v>
      </c>
      <c r="G6">
        <v>3</v>
      </c>
    </row>
    <row r="7" spans="1:7">
      <c r="A7" s="1">
        <v>0.6</v>
      </c>
      <c r="B7" s="1"/>
      <c r="E7" s="1"/>
      <c r="F7" s="1" t="s">
        <v>28</v>
      </c>
      <c r="G7">
        <v>7</v>
      </c>
    </row>
    <row r="8" spans="1:7">
      <c r="A8" s="1">
        <v>0.6</v>
      </c>
      <c r="B8" s="1"/>
      <c r="E8" s="1"/>
      <c r="F8" s="1" t="s">
        <v>29</v>
      </c>
      <c r="G8">
        <v>23</v>
      </c>
    </row>
    <row r="9" spans="1:7">
      <c r="A9" s="1">
        <v>0.6</v>
      </c>
      <c r="E9" s="1">
        <v>0.9</v>
      </c>
      <c r="F9" s="1" t="s">
        <v>35</v>
      </c>
      <c r="G9">
        <v>18</v>
      </c>
    </row>
    <row r="10" spans="1:7">
      <c r="A10" s="1">
        <v>0.7</v>
      </c>
      <c r="E10" s="1">
        <v>1</v>
      </c>
      <c r="F10" s="1" t="s">
        <v>12</v>
      </c>
      <c r="G10">
        <v>29</v>
      </c>
    </row>
    <row r="11" spans="1:7">
      <c r="A11" s="1">
        <v>0.7</v>
      </c>
      <c r="E11" s="1">
        <v>1.1000000000000001</v>
      </c>
      <c r="F11" s="1" t="s">
        <v>13</v>
      </c>
      <c r="G11">
        <v>21</v>
      </c>
    </row>
    <row r="12" spans="1:7">
      <c r="A12" s="1">
        <v>0.7</v>
      </c>
      <c r="E12" s="1">
        <v>1.2</v>
      </c>
      <c r="F12" s="1" t="s">
        <v>30</v>
      </c>
      <c r="G12">
        <v>7</v>
      </c>
    </row>
    <row r="13" spans="1:7">
      <c r="A13" s="1">
        <v>0.7</v>
      </c>
      <c r="E13" s="1">
        <v>1.3</v>
      </c>
      <c r="F13" s="1" t="s">
        <v>31</v>
      </c>
      <c r="G13">
        <v>1</v>
      </c>
    </row>
    <row r="14" spans="1:7">
      <c r="A14" s="1">
        <v>0.7</v>
      </c>
      <c r="E14" s="1">
        <v>1.4</v>
      </c>
      <c r="F14" s="1" t="s">
        <v>32</v>
      </c>
      <c r="G14">
        <v>0</v>
      </c>
    </row>
    <row r="15" spans="1:7">
      <c r="A15" s="1">
        <v>0.7</v>
      </c>
      <c r="E15" s="1">
        <v>1.5</v>
      </c>
      <c r="F15" s="1" t="s">
        <v>33</v>
      </c>
      <c r="G15">
        <v>0</v>
      </c>
    </row>
    <row r="16" spans="1:7">
      <c r="A16" s="1">
        <v>0.7</v>
      </c>
      <c r="E16" s="1">
        <v>1.6</v>
      </c>
      <c r="F16" s="1" t="s">
        <v>34</v>
      </c>
      <c r="G16">
        <v>0</v>
      </c>
    </row>
    <row r="17" spans="1:1">
      <c r="A17" s="1">
        <v>0.8</v>
      </c>
    </row>
    <row r="18" spans="1:1">
      <c r="A18" s="1">
        <v>0.8</v>
      </c>
    </row>
    <row r="19" spans="1:1">
      <c r="A19" s="1">
        <v>0.8</v>
      </c>
    </row>
    <row r="20" spans="1:1">
      <c r="A20" s="1">
        <v>0.8</v>
      </c>
    </row>
    <row r="21" spans="1:1">
      <c r="A21" s="1">
        <v>0.8</v>
      </c>
    </row>
    <row r="22" spans="1:1">
      <c r="A22" s="1">
        <v>0.8</v>
      </c>
    </row>
    <row r="23" spans="1:1">
      <c r="A23" s="1">
        <v>0.8</v>
      </c>
    </row>
    <row r="24" spans="1:1">
      <c r="A24" s="1">
        <v>0.8</v>
      </c>
    </row>
    <row r="25" spans="1:1">
      <c r="A25" s="1">
        <v>0.8</v>
      </c>
    </row>
    <row r="26" spans="1:1">
      <c r="A26" s="1">
        <v>0.8</v>
      </c>
    </row>
    <row r="27" spans="1:1">
      <c r="A27" s="1">
        <v>0.8</v>
      </c>
    </row>
    <row r="28" spans="1:1">
      <c r="A28" s="1">
        <v>0.8</v>
      </c>
    </row>
    <row r="29" spans="1:1">
      <c r="A29" s="1">
        <v>0.8</v>
      </c>
    </row>
    <row r="30" spans="1:1">
      <c r="A30" s="1">
        <v>0.8</v>
      </c>
    </row>
    <row r="31" spans="1:1">
      <c r="A31" s="1">
        <v>0.8</v>
      </c>
    </row>
    <row r="32" spans="1:1">
      <c r="A32" s="1">
        <v>0.8</v>
      </c>
    </row>
    <row r="33" spans="1:1">
      <c r="A33" s="1">
        <v>0.8</v>
      </c>
    </row>
    <row r="34" spans="1:1">
      <c r="A34" s="1">
        <v>0.8</v>
      </c>
    </row>
    <row r="35" spans="1:1">
      <c r="A35" s="1">
        <v>0.8</v>
      </c>
    </row>
    <row r="36" spans="1:1">
      <c r="A36" s="1">
        <v>0.8</v>
      </c>
    </row>
    <row r="37" spans="1:1">
      <c r="A37" s="1">
        <v>0.8</v>
      </c>
    </row>
    <row r="38" spans="1:1">
      <c r="A38" s="1">
        <v>0.8</v>
      </c>
    </row>
    <row r="39" spans="1:1">
      <c r="A39" s="1">
        <v>0.8</v>
      </c>
    </row>
    <row r="40" spans="1:1">
      <c r="A40" s="1">
        <v>0.8</v>
      </c>
    </row>
    <row r="41" spans="1:1">
      <c r="A41" s="1">
        <v>0.8</v>
      </c>
    </row>
    <row r="42" spans="1:1">
      <c r="A42" s="1">
        <v>0.9</v>
      </c>
    </row>
    <row r="43" spans="1:1">
      <c r="A43" s="1">
        <v>0.9</v>
      </c>
    </row>
    <row r="44" spans="1:1">
      <c r="A44" s="1">
        <v>0.9</v>
      </c>
    </row>
    <row r="45" spans="1:1">
      <c r="A45" s="1">
        <v>0.9</v>
      </c>
    </row>
    <row r="46" spans="1:1">
      <c r="A46" s="1">
        <v>0.9</v>
      </c>
    </row>
    <row r="47" spans="1:1">
      <c r="A47" s="1">
        <v>0.9</v>
      </c>
    </row>
    <row r="48" spans="1:1">
      <c r="A48" s="1">
        <v>0.9</v>
      </c>
    </row>
    <row r="49" spans="1:1">
      <c r="A49" s="1">
        <v>0.9</v>
      </c>
    </row>
    <row r="50" spans="1:1">
      <c r="A50" s="1">
        <v>0.9</v>
      </c>
    </row>
    <row r="51" spans="1:1">
      <c r="A51" s="1">
        <v>0.9</v>
      </c>
    </row>
    <row r="52" spans="1:1">
      <c r="A52" s="1">
        <v>0.9</v>
      </c>
    </row>
    <row r="53" spans="1:1">
      <c r="A53" s="1">
        <v>0.9</v>
      </c>
    </row>
    <row r="54" spans="1:1">
      <c r="A54" s="1">
        <v>0.9</v>
      </c>
    </row>
    <row r="55" spans="1:1">
      <c r="A55" s="1">
        <v>0.9</v>
      </c>
    </row>
    <row r="56" spans="1:1">
      <c r="A56" s="1">
        <v>0.9</v>
      </c>
    </row>
    <row r="57" spans="1:1">
      <c r="A57" s="1">
        <v>0.9</v>
      </c>
    </row>
    <row r="58" spans="1:1">
      <c r="A58" s="1">
        <v>0.9</v>
      </c>
    </row>
    <row r="59" spans="1:1">
      <c r="A59" s="1">
        <v>0.9</v>
      </c>
    </row>
    <row r="60" spans="1:1">
      <c r="A60" s="1">
        <v>1</v>
      </c>
    </row>
    <row r="61" spans="1:1">
      <c r="A61" s="1">
        <v>1</v>
      </c>
    </row>
    <row r="62" spans="1:1">
      <c r="A62" s="1">
        <v>1</v>
      </c>
    </row>
    <row r="63" spans="1:1">
      <c r="A63" s="1">
        <v>1</v>
      </c>
    </row>
    <row r="64" spans="1:1">
      <c r="A64" s="1">
        <v>1</v>
      </c>
    </row>
    <row r="65" spans="1:1">
      <c r="A65" s="1">
        <v>1</v>
      </c>
    </row>
    <row r="66" spans="1:1">
      <c r="A66" s="1">
        <v>1</v>
      </c>
    </row>
    <row r="67" spans="1:1">
      <c r="A67" s="1">
        <v>1</v>
      </c>
    </row>
    <row r="68" spans="1:1">
      <c r="A68" s="1">
        <v>1</v>
      </c>
    </row>
    <row r="69" spans="1:1">
      <c r="A69" s="1">
        <v>1</v>
      </c>
    </row>
    <row r="70" spans="1:1">
      <c r="A70" s="1">
        <v>1</v>
      </c>
    </row>
    <row r="71" spans="1:1">
      <c r="A71" s="1">
        <v>1</v>
      </c>
    </row>
    <row r="72" spans="1:1">
      <c r="A72" s="1">
        <v>1</v>
      </c>
    </row>
    <row r="73" spans="1:1">
      <c r="A73" s="1">
        <v>1</v>
      </c>
    </row>
    <row r="74" spans="1:1">
      <c r="A74" s="1">
        <v>1</v>
      </c>
    </row>
    <row r="75" spans="1:1">
      <c r="A75" s="1">
        <v>1</v>
      </c>
    </row>
    <row r="76" spans="1:1">
      <c r="A76" s="1">
        <v>1</v>
      </c>
    </row>
    <row r="77" spans="1:1">
      <c r="A77" s="1">
        <v>1</v>
      </c>
    </row>
    <row r="78" spans="1:1">
      <c r="A78" s="1">
        <v>1</v>
      </c>
    </row>
    <row r="79" spans="1:1">
      <c r="A79" s="1">
        <v>1</v>
      </c>
    </row>
    <row r="80" spans="1:1">
      <c r="A80" s="1">
        <v>1</v>
      </c>
    </row>
    <row r="81" spans="1:1">
      <c r="A81" s="1">
        <v>1</v>
      </c>
    </row>
    <row r="82" spans="1:1">
      <c r="A82" s="1">
        <v>1</v>
      </c>
    </row>
    <row r="83" spans="1:1">
      <c r="A83" s="1">
        <v>1</v>
      </c>
    </row>
    <row r="84" spans="1:1">
      <c r="A84" s="1">
        <v>1</v>
      </c>
    </row>
    <row r="85" spans="1:1">
      <c r="A85" s="1">
        <v>1</v>
      </c>
    </row>
    <row r="86" spans="1:1">
      <c r="A86" s="1">
        <v>1</v>
      </c>
    </row>
    <row r="87" spans="1:1">
      <c r="A87" s="1">
        <v>1</v>
      </c>
    </row>
    <row r="88" spans="1:1">
      <c r="A88" s="1">
        <v>1</v>
      </c>
    </row>
    <row r="89" spans="1:1">
      <c r="A89" s="1">
        <v>1.1000000000000001</v>
      </c>
    </row>
    <row r="90" spans="1:1">
      <c r="A90" s="1">
        <v>1.1000000000000001</v>
      </c>
    </row>
    <row r="91" spans="1:1">
      <c r="A91" s="1">
        <v>1.1000000000000001</v>
      </c>
    </row>
    <row r="92" spans="1:1">
      <c r="A92" s="1">
        <v>1.1000000000000001</v>
      </c>
    </row>
    <row r="93" spans="1:1">
      <c r="A93" s="1">
        <v>1.1000000000000001</v>
      </c>
    </row>
    <row r="94" spans="1:1">
      <c r="A94" s="1">
        <v>1.1000000000000001</v>
      </c>
    </row>
    <row r="95" spans="1:1">
      <c r="A95" s="1">
        <v>1.1000000000000001</v>
      </c>
    </row>
    <row r="96" spans="1:1">
      <c r="A96" s="1">
        <v>1.1000000000000001</v>
      </c>
    </row>
    <row r="97" spans="1:1">
      <c r="A97" s="1">
        <v>1.1000000000000001</v>
      </c>
    </row>
    <row r="98" spans="1:1">
      <c r="A98" s="1">
        <v>1.1000000000000001</v>
      </c>
    </row>
    <row r="99" spans="1:1">
      <c r="A99" s="1">
        <v>1.1000000000000001</v>
      </c>
    </row>
    <row r="100" spans="1:1">
      <c r="A100" s="1">
        <v>1.1000000000000001</v>
      </c>
    </row>
    <row r="101" spans="1:1">
      <c r="A101" s="1">
        <v>1.1000000000000001</v>
      </c>
    </row>
    <row r="102" spans="1:1">
      <c r="A102" s="1">
        <v>1.1000000000000001</v>
      </c>
    </row>
    <row r="103" spans="1:1">
      <c r="A103" s="1">
        <v>1.1000000000000001</v>
      </c>
    </row>
    <row r="104" spans="1:1">
      <c r="A104" s="1">
        <v>1.1000000000000001</v>
      </c>
    </row>
    <row r="105" spans="1:1">
      <c r="A105" s="1">
        <v>1.1000000000000001</v>
      </c>
    </row>
    <row r="106" spans="1:1">
      <c r="A106" s="1">
        <v>1.1000000000000001</v>
      </c>
    </row>
    <row r="107" spans="1:1">
      <c r="A107" s="1">
        <v>1.1000000000000001</v>
      </c>
    </row>
    <row r="108" spans="1:1">
      <c r="A108" s="1">
        <v>1.1000000000000001</v>
      </c>
    </row>
    <row r="109" spans="1:1">
      <c r="A109" s="1">
        <v>1.1000000000000001</v>
      </c>
    </row>
    <row r="110" spans="1:1">
      <c r="A110" s="1">
        <v>1.2</v>
      </c>
    </row>
    <row r="111" spans="1:1">
      <c r="A111" s="1">
        <v>1.2</v>
      </c>
    </row>
    <row r="112" spans="1:1">
      <c r="A112" s="1">
        <v>1.2</v>
      </c>
    </row>
    <row r="113" spans="1:1">
      <c r="A113" s="1">
        <v>1.2</v>
      </c>
    </row>
    <row r="114" spans="1:1">
      <c r="A114" s="1">
        <v>1.2</v>
      </c>
    </row>
    <row r="115" spans="1:1">
      <c r="A115" s="1">
        <v>1.2</v>
      </c>
    </row>
    <row r="116" spans="1:1">
      <c r="A116" s="1">
        <v>1.2</v>
      </c>
    </row>
    <row r="117" spans="1:1">
      <c r="A117" s="1">
        <v>1.3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</vt:lpstr>
      <vt:lpstr>CountDepthula</vt:lpstr>
      <vt:lpstr>Stats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Runzel</dc:creator>
  <cp:lastModifiedBy>Charlotte Runzel</cp:lastModifiedBy>
  <dcterms:created xsi:type="dcterms:W3CDTF">2016-10-21T16:43:33Z</dcterms:created>
  <dcterms:modified xsi:type="dcterms:W3CDTF">2016-12-12T21:19:03Z</dcterms:modified>
</cp:coreProperties>
</file>