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0415" windowHeight="7560"/>
  </bookViews>
  <sheets>
    <sheet name="table 6" sheetId="1" r:id="rId1"/>
  </sheets>
  <calcPr calcId="124519"/>
</workbook>
</file>

<file path=xl/calcChain.xml><?xml version="1.0" encoding="utf-8"?>
<calcChain xmlns="http://schemas.openxmlformats.org/spreadsheetml/2006/main">
  <c r="Z24" i="1"/>
  <c r="Z25" s="1"/>
  <c r="Z26" s="1"/>
  <c r="Z27" s="1"/>
  <c r="Y24"/>
  <c r="Y25" s="1"/>
  <c r="Y26" s="1"/>
  <c r="Y27" s="1"/>
  <c r="X24"/>
  <c r="X25" s="1"/>
  <c r="W24"/>
  <c r="W25" s="1"/>
  <c r="V24"/>
  <c r="V25" s="1"/>
  <c r="V26" s="1"/>
  <c r="V27" s="1"/>
  <c r="U24"/>
  <c r="U25" s="1"/>
  <c r="U26" s="1"/>
  <c r="U27" s="1"/>
  <c r="T24"/>
  <c r="T25" s="1"/>
  <c r="S24"/>
  <c r="S25" s="1"/>
  <c r="R24"/>
  <c r="R25" s="1"/>
  <c r="R26" s="1"/>
  <c r="R27" s="1"/>
  <c r="Z23"/>
  <c r="Y23"/>
  <c r="X23"/>
  <c r="W23"/>
  <c r="V23"/>
  <c r="U23"/>
  <c r="T23"/>
  <c r="S23"/>
  <c r="R23"/>
  <c r="AA20"/>
  <c r="AA19"/>
  <c r="AA18"/>
  <c r="AA17"/>
  <c r="AA16"/>
  <c r="AA15"/>
  <c r="AA14"/>
  <c r="AA13"/>
  <c r="AA12"/>
  <c r="AA11"/>
  <c r="AA10"/>
  <c r="AA9"/>
  <c r="AA8"/>
  <c r="AA7"/>
  <c r="AA6"/>
  <c r="AA5"/>
  <c r="AA4"/>
  <c r="AA24" s="1"/>
  <c r="AA25" s="1"/>
  <c r="AA26" s="1"/>
  <c r="AA27" s="1"/>
  <c r="AA3"/>
  <c r="AA2"/>
  <c r="AA23" s="1"/>
  <c r="N47"/>
  <c r="N48" s="1"/>
  <c r="M47"/>
  <c r="M48" s="1"/>
  <c r="L47"/>
  <c r="L48" s="1"/>
  <c r="K47"/>
  <c r="K48" s="1"/>
  <c r="N46"/>
  <c r="M46"/>
  <c r="L46"/>
  <c r="K46"/>
  <c r="G47"/>
  <c r="G48" s="1"/>
  <c r="F47"/>
  <c r="F48" s="1"/>
  <c r="E47"/>
  <c r="E48" s="1"/>
  <c r="D47"/>
  <c r="D48" s="1"/>
  <c r="G46"/>
  <c r="F46"/>
  <c r="E46"/>
  <c r="D46"/>
  <c r="L49" l="1"/>
  <c r="L50" s="1"/>
  <c r="S26"/>
  <c r="S27" s="1"/>
  <c r="W26"/>
  <c r="W27" s="1"/>
  <c r="K49"/>
  <c r="K50" s="1"/>
  <c r="N49"/>
  <c r="N50" s="1"/>
  <c r="M49"/>
  <c r="M50" s="1"/>
  <c r="T26"/>
  <c r="T27" s="1"/>
  <c r="X26"/>
  <c r="X27" s="1"/>
  <c r="G49"/>
  <c r="G50" s="1"/>
  <c r="D49"/>
  <c r="D50" s="1"/>
  <c r="E49"/>
  <c r="E50" s="1"/>
  <c r="F49"/>
  <c r="F50" s="1"/>
</calcChain>
</file>

<file path=xl/sharedStrings.xml><?xml version="1.0" encoding="utf-8"?>
<sst xmlns="http://schemas.openxmlformats.org/spreadsheetml/2006/main" count="154" uniqueCount="89">
  <si>
    <t xml:space="preserve">Ligustrum lucidum  </t>
  </si>
  <si>
    <t xml:space="preserve"> Ilex chinensis  </t>
  </si>
  <si>
    <t xml:space="preserve">Cinnamomum glanduliferum  </t>
  </si>
  <si>
    <t xml:space="preserve">Machilus microcarpa  </t>
  </si>
  <si>
    <t>Lithocarpus glaber (Thunb.) Nakai</t>
  </si>
  <si>
    <t xml:space="preserve">Cyclobalanopsis glauca  </t>
  </si>
  <si>
    <t>Lithocarpus confinis Huang</t>
  </si>
  <si>
    <t xml:space="preserve">Diospyros cathayensis  </t>
  </si>
  <si>
    <t xml:space="preserve">Cyclobalanopsis gracilis </t>
  </si>
  <si>
    <t xml:space="preserve">Itea yunnanensis  </t>
  </si>
  <si>
    <t xml:space="preserve">Ilex corallina  </t>
  </si>
  <si>
    <t>Lindera communis</t>
  </si>
  <si>
    <t xml:space="preserve"> Mallotus philippensis  </t>
  </si>
  <si>
    <t xml:space="preserve"> tea chinensis Hook.et Arn.var.oblonga</t>
  </si>
  <si>
    <t>Ilex memecylifolia</t>
  </si>
  <si>
    <t xml:space="preserve">Elaeagnus pungens  </t>
  </si>
  <si>
    <t>Zanthoxylum planispinum Sieb.et Zucc.</t>
  </si>
  <si>
    <t xml:space="preserve">Pyracantha atalantioides </t>
  </si>
  <si>
    <t xml:space="preserve">Nothopanax davidii  </t>
  </si>
  <si>
    <t xml:space="preserve">Clerodendrum mandarinorum  </t>
  </si>
  <si>
    <t xml:space="preserve">Toddalia asiatica </t>
  </si>
  <si>
    <t>Tetradium glabrifolium</t>
  </si>
  <si>
    <t xml:space="preserve"> Quercus aliena  </t>
  </si>
  <si>
    <t xml:space="preserve">Vitex canescens  </t>
  </si>
  <si>
    <t xml:space="preserve">Carpinus pubescens  </t>
  </si>
  <si>
    <t xml:space="preserve">Platycarya longipes  </t>
  </si>
  <si>
    <t xml:space="preserve">Cladrastis platycarpa  </t>
  </si>
  <si>
    <t xml:space="preserve">Albizia kalkora (Roxb.)Prain </t>
  </si>
  <si>
    <t xml:space="preserve">Celtis sinensis  </t>
  </si>
  <si>
    <t xml:space="preserve">Broussonetia papyifera  </t>
  </si>
  <si>
    <t xml:space="preserve">Diospyros kaki var. silvestris </t>
  </si>
  <si>
    <t xml:space="preserve">Catalpa fargesii f. duclouxii </t>
  </si>
  <si>
    <t xml:space="preserve">Liquidambar formosana  </t>
  </si>
  <si>
    <t xml:space="preserve">Swida wilsoniana  </t>
  </si>
  <si>
    <t xml:space="preserve">Armeniaca mume  </t>
  </si>
  <si>
    <t xml:space="preserve">Cudrania tricuspidata  </t>
  </si>
  <si>
    <t xml:space="preserve">Rhamnella martinii  </t>
  </si>
  <si>
    <t xml:space="preserve">Rhus chinensis  </t>
  </si>
  <si>
    <t xml:space="preserve">Litsea cubeba  </t>
  </si>
  <si>
    <t xml:space="preserve">Viburnum chinshanense  </t>
  </si>
  <si>
    <t xml:space="preserve">Ligustrum sinense  </t>
  </si>
  <si>
    <t>Evodia trichotoma (Lour.) Pierre var. pubescens Huang</t>
  </si>
  <si>
    <t xml:space="preserve">Tree species </t>
  </si>
  <si>
    <t>Aggreation status(%)</t>
    <phoneticPr fontId="1" type="noConversion"/>
  </si>
  <si>
    <t>Degree of aggregation (%)</t>
    <phoneticPr fontId="1" type="noConversion"/>
  </si>
  <si>
    <t>Dispersion ratio(%)</t>
    <phoneticPr fontId="1" type="noConversion"/>
  </si>
  <si>
    <t>Dispersion coefficient(%)</t>
    <phoneticPr fontId="1" type="noConversion"/>
  </si>
  <si>
    <t xml:space="preserve">Mean </t>
    <phoneticPr fontId="1" type="noConversion"/>
  </si>
  <si>
    <t>Variance</t>
    <phoneticPr fontId="1" type="noConversion"/>
  </si>
  <si>
    <t xml:space="preserve">Standard deviation </t>
    <phoneticPr fontId="1" type="noConversion"/>
  </si>
  <si>
    <t xml:space="preserve">Coefficient of variation </t>
    <phoneticPr fontId="1" type="noConversion"/>
  </si>
  <si>
    <t>CVu</t>
    <phoneticPr fontId="1" type="noConversion"/>
  </si>
  <si>
    <t>Maximum (%)</t>
  </si>
  <si>
    <t>Minimum (%)</t>
  </si>
  <si>
    <t>Biological active matters</t>
  </si>
  <si>
    <t>Total soluble sugar</t>
  </si>
  <si>
    <t xml:space="preserve"> Total amino acids </t>
  </si>
  <si>
    <t>Phenolic compound</t>
  </si>
  <si>
    <t>Free amino acid</t>
  </si>
  <si>
    <t>The anti-erodibility of soils</t>
  </si>
  <si>
    <t>Maximum (g/kg)</t>
  </si>
  <si>
    <t>Minimum (g/kg)</t>
  </si>
  <si>
    <t>Hydrocarbon</t>
  </si>
  <si>
    <t>Amides</t>
  </si>
  <si>
    <t>Alcohols</t>
  </si>
  <si>
    <t>Phenolic ether</t>
  </si>
  <si>
    <t>Aldehyde</t>
  </si>
  <si>
    <t>Acids</t>
  </si>
  <si>
    <t>Ketone</t>
  </si>
  <si>
    <t>Esters</t>
  </si>
  <si>
    <t>Others</t>
  </si>
  <si>
    <t xml:space="preserve">Total </t>
  </si>
  <si>
    <t>Ilex chinensis</t>
  </si>
  <si>
    <t>Rhamnella martinii</t>
  </si>
  <si>
    <t>Swida wilsoniana</t>
  </si>
  <si>
    <t>Vitex canescens</t>
  </si>
  <si>
    <t>Diospyros cathayensis</t>
  </si>
  <si>
    <t>Cyclobalanopsis gracilis</t>
  </si>
  <si>
    <t>Ligustrum sinense</t>
  </si>
  <si>
    <t xml:space="preserve">Nothopanax davidii </t>
  </si>
  <si>
    <t>Platycarya longipes</t>
  </si>
  <si>
    <t>Carpinus pubescens</t>
  </si>
  <si>
    <t>Cinnamomum glanduliferum</t>
  </si>
  <si>
    <t>Cudrania tricuspidata</t>
  </si>
  <si>
    <t>Tree species</t>
    <phoneticPr fontId="1" type="noConversion"/>
  </si>
  <si>
    <t>the organic matters identified by GC-MS</t>
    <phoneticPr fontId="1" type="noConversion"/>
  </si>
  <si>
    <t>No.</t>
    <phoneticPr fontId="1" type="noConversion"/>
  </si>
  <si>
    <t>average of three sample tree</t>
    <phoneticPr fontId="1" type="noConversion"/>
  </si>
  <si>
    <t xml:space="preserve">mixed samples of the rhizospere soils of the three sample trees 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</si>
</sst>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i/>
      <sz val="9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333333"/>
      <name val="Times New Roman"/>
      <family val="1"/>
    </font>
    <font>
      <u/>
      <sz val="11"/>
      <color theme="10"/>
      <name val="宋体"/>
      <family val="3"/>
      <charset val="134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.5"/>
      <color theme="1"/>
      <name val="Times New Roman"/>
      <family val="1"/>
    </font>
    <font>
      <b/>
      <sz val="10"/>
      <color theme="1"/>
      <name val="宋体"/>
      <family val="3"/>
      <charset val="134"/>
      <scheme val="minor"/>
    </font>
    <font>
      <b/>
      <sz val="10.5"/>
      <color theme="1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>
      <alignment vertical="center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176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176" fontId="11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1" fillId="0" borderId="0" xfId="1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43</xdr:row>
      <xdr:rowOff>0</xdr:rowOff>
    </xdr:from>
    <xdr:to>
      <xdr:col>6</xdr:col>
      <xdr:colOff>904875</xdr:colOff>
      <xdr:row>43</xdr:row>
      <xdr:rowOff>0</xdr:rowOff>
    </xdr:to>
    <xdr:sp macro="" textlink="">
      <xdr:nvSpPr>
        <xdr:cNvPr id="1025" name="AutoShape 1"/>
        <xdr:cNvSpPr>
          <a:spLocks noChangeShapeType="1"/>
        </xdr:cNvSpPr>
      </xdr:nvSpPr>
      <xdr:spPr bwMode="auto">
        <a:xfrm>
          <a:off x="19050" y="15059025"/>
          <a:ext cx="56959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5</xdr:col>
      <xdr:colOff>457200</xdr:colOff>
      <xdr:row>43</xdr:row>
      <xdr:rowOff>0</xdr:rowOff>
    </xdr:to>
    <xdr:sp macro="" textlink="">
      <xdr:nvSpPr>
        <xdr:cNvPr id="1026" name="AutoShape 2"/>
        <xdr:cNvSpPr>
          <a:spLocks noChangeShapeType="1"/>
        </xdr:cNvSpPr>
      </xdr:nvSpPr>
      <xdr:spPr bwMode="auto">
        <a:xfrm>
          <a:off x="0" y="8972550"/>
          <a:ext cx="57912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28575</xdr:rowOff>
    </xdr:from>
    <xdr:to>
      <xdr:col>6</xdr:col>
      <xdr:colOff>28575</xdr:colOff>
      <xdr:row>20</xdr:row>
      <xdr:rowOff>28575</xdr:rowOff>
    </xdr:to>
    <xdr:sp macro="" textlink="">
      <xdr:nvSpPr>
        <xdr:cNvPr id="1027" name="AutoShape 3"/>
        <xdr:cNvSpPr>
          <a:spLocks noChangeShapeType="1"/>
        </xdr:cNvSpPr>
      </xdr:nvSpPr>
      <xdr:spPr bwMode="auto">
        <a:xfrm>
          <a:off x="0" y="5124450"/>
          <a:ext cx="64198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idu.com/link?url=uKf2lZOPRHDHkFdeez9w0fgH04JJ4xQHJFzngGIbY7OFnm7dGFBtkPnOlnYjDII7eyBq5QUzi2EW8R6uEZQQeMz81S3nCLX7sEVBz1M0VIdatEYqKc2NkK6h73QCor_O&amp;wd=&amp;eqid=8c4affc8000ebd5d00000004578de25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50"/>
  <sheetViews>
    <sheetView tabSelected="1" topLeftCell="K1" workbookViewId="0">
      <selection activeCell="Q8" sqref="Q8"/>
    </sheetView>
  </sheetViews>
  <sheetFormatPr defaultRowHeight="15"/>
  <cols>
    <col min="2" max="2" width="19" style="15" customWidth="1"/>
    <col min="3" max="3" width="22.75" style="15" customWidth="1"/>
    <col min="4" max="4" width="13.375" style="15" customWidth="1"/>
    <col min="5" max="5" width="14.875" style="15" customWidth="1"/>
    <col min="6" max="6" width="13.875" style="15" customWidth="1"/>
    <col min="7" max="7" width="14.5" style="15" customWidth="1"/>
    <col min="9" max="9" width="15.25" style="15" customWidth="1"/>
    <col min="10" max="10" width="21.875" style="15" customWidth="1"/>
    <col min="11" max="11" width="14.125" style="15" customWidth="1"/>
    <col min="12" max="12" width="19.375" style="15" customWidth="1"/>
    <col min="13" max="13" width="14.25" style="15" customWidth="1"/>
    <col min="14" max="14" width="9" style="15"/>
    <col min="16" max="16" width="15.75" style="15" customWidth="1"/>
    <col min="17" max="17" width="16.25" customWidth="1"/>
    <col min="18" max="18" width="10.625" style="15" customWidth="1"/>
  </cols>
  <sheetData>
    <row r="1" spans="1:27" ht="40.5" customHeight="1" thickBot="1">
      <c r="A1" t="s">
        <v>86</v>
      </c>
      <c r="B1" s="15" t="s">
        <v>42</v>
      </c>
      <c r="C1" s="14" t="s">
        <v>59</v>
      </c>
      <c r="D1" s="16" t="s">
        <v>43</v>
      </c>
      <c r="E1" s="16" t="s">
        <v>44</v>
      </c>
      <c r="F1" s="16" t="s">
        <v>45</v>
      </c>
      <c r="G1" s="16" t="s">
        <v>46</v>
      </c>
      <c r="H1" t="s">
        <v>86</v>
      </c>
      <c r="I1" s="15" t="s">
        <v>42</v>
      </c>
      <c r="J1" s="13" t="s">
        <v>54</v>
      </c>
      <c r="K1" s="11" t="s">
        <v>55</v>
      </c>
      <c r="L1" s="22" t="s">
        <v>56</v>
      </c>
      <c r="M1" s="12" t="s">
        <v>57</v>
      </c>
      <c r="N1" s="11" t="s">
        <v>58</v>
      </c>
      <c r="O1" t="s">
        <v>86</v>
      </c>
      <c r="P1" s="33" t="s">
        <v>84</v>
      </c>
      <c r="Q1" s="34" t="s">
        <v>85</v>
      </c>
      <c r="R1" s="10" t="s">
        <v>62</v>
      </c>
      <c r="S1" s="10" t="s">
        <v>63</v>
      </c>
      <c r="T1" s="10" t="s">
        <v>64</v>
      </c>
      <c r="U1" s="10" t="s">
        <v>65</v>
      </c>
      <c r="V1" s="10" t="s">
        <v>66</v>
      </c>
      <c r="W1" s="10" t="s">
        <v>67</v>
      </c>
      <c r="X1" s="10" t="s">
        <v>68</v>
      </c>
      <c r="Y1" s="10" t="s">
        <v>69</v>
      </c>
      <c r="Z1" s="10" t="s">
        <v>70</v>
      </c>
      <c r="AA1" s="28" t="s">
        <v>71</v>
      </c>
    </row>
    <row r="2" spans="1:27" ht="81.75" thickTop="1">
      <c r="A2" s="9">
        <v>1</v>
      </c>
      <c r="B2" s="5" t="s">
        <v>0</v>
      </c>
      <c r="C2" s="35" t="s">
        <v>87</v>
      </c>
      <c r="D2" s="17">
        <v>48.63</v>
      </c>
      <c r="E2" s="17">
        <v>73.8</v>
      </c>
      <c r="F2" s="17">
        <v>41.22</v>
      </c>
      <c r="G2" s="17">
        <v>39.29</v>
      </c>
      <c r="H2" s="9">
        <v>1</v>
      </c>
      <c r="I2" s="5" t="s">
        <v>0</v>
      </c>
      <c r="J2" s="35" t="s">
        <v>87</v>
      </c>
      <c r="K2" s="2">
        <v>1.1100000000000001</v>
      </c>
      <c r="L2" s="2">
        <v>0.24</v>
      </c>
      <c r="M2" s="2">
        <v>3.39</v>
      </c>
      <c r="N2" s="2">
        <v>12.38</v>
      </c>
      <c r="O2" s="9">
        <v>1</v>
      </c>
      <c r="P2" s="30" t="s">
        <v>26</v>
      </c>
      <c r="Q2" s="36" t="s">
        <v>88</v>
      </c>
      <c r="R2" s="24">
        <v>31.849</v>
      </c>
      <c r="S2" s="24">
        <v>11.914</v>
      </c>
      <c r="T2" s="24">
        <v>3.1019999999999999</v>
      </c>
      <c r="U2" s="24">
        <v>9.7289999999999992</v>
      </c>
      <c r="V2" s="24">
        <v>1.728</v>
      </c>
      <c r="W2" s="9"/>
      <c r="X2" s="24">
        <v>1.1379999999999999</v>
      </c>
      <c r="Y2" s="24">
        <v>27.513000000000002</v>
      </c>
      <c r="Z2" s="24">
        <v>1.724</v>
      </c>
      <c r="AA2" s="9">
        <f t="shared" ref="AA2:AA20" si="0">SUM(R2:Z2)</f>
        <v>88.697000000000003</v>
      </c>
    </row>
    <row r="3" spans="1:27" ht="13.5">
      <c r="A3" s="9">
        <v>2</v>
      </c>
      <c r="B3" s="6" t="s">
        <v>1</v>
      </c>
      <c r="C3" s="6"/>
      <c r="D3" s="17">
        <v>64.47</v>
      </c>
      <c r="E3" s="17">
        <v>82.06</v>
      </c>
      <c r="F3" s="17">
        <v>24.95</v>
      </c>
      <c r="G3" s="17">
        <v>22.6</v>
      </c>
      <c r="H3" s="9">
        <v>2</v>
      </c>
      <c r="I3" s="6" t="s">
        <v>1</v>
      </c>
      <c r="J3" s="6"/>
      <c r="K3" s="2">
        <v>1.59</v>
      </c>
      <c r="L3" s="2">
        <v>0.36</v>
      </c>
      <c r="M3" s="2">
        <v>3.02</v>
      </c>
      <c r="N3" s="2">
        <v>16.7</v>
      </c>
      <c r="O3" s="9">
        <v>2</v>
      </c>
      <c r="P3" s="30" t="s">
        <v>72</v>
      </c>
      <c r="R3" s="24">
        <v>38.881999999999998</v>
      </c>
      <c r="S3" s="24">
        <v>0.83499999999999996</v>
      </c>
      <c r="T3" s="24">
        <v>6.4260000000000002</v>
      </c>
      <c r="U3" s="24">
        <v>1.962</v>
      </c>
      <c r="V3" s="24">
        <v>1.8580000000000001</v>
      </c>
      <c r="W3" s="25">
        <v>21.468</v>
      </c>
      <c r="X3" s="25">
        <v>1.2949999999999999</v>
      </c>
      <c r="Y3" s="9">
        <v>14.305</v>
      </c>
      <c r="Z3" s="9">
        <v>4.7309999999999999</v>
      </c>
      <c r="AA3" s="9">
        <f t="shared" si="0"/>
        <v>91.762</v>
      </c>
    </row>
    <row r="4" spans="1:27" ht="24">
      <c r="A4" s="9">
        <v>3</v>
      </c>
      <c r="B4" s="6" t="s">
        <v>2</v>
      </c>
      <c r="C4" s="6"/>
      <c r="D4" s="17">
        <v>56.69</v>
      </c>
      <c r="E4" s="17">
        <v>80.599999999999994</v>
      </c>
      <c r="F4" s="17">
        <v>34.35</v>
      </c>
      <c r="G4" s="17">
        <v>44.69</v>
      </c>
      <c r="H4" s="9">
        <v>3</v>
      </c>
      <c r="I4" s="6" t="s">
        <v>2</v>
      </c>
      <c r="J4" s="6"/>
      <c r="K4" s="2">
        <v>1.51</v>
      </c>
      <c r="L4" s="2">
        <v>0.36</v>
      </c>
      <c r="M4" s="2">
        <v>2.76</v>
      </c>
      <c r="N4" s="2">
        <v>12.1</v>
      </c>
      <c r="O4" s="9">
        <v>3</v>
      </c>
      <c r="P4" s="30" t="s">
        <v>73</v>
      </c>
      <c r="R4" s="24">
        <v>44.607999999999997</v>
      </c>
      <c r="S4" s="24">
        <v>2.7639999999999998</v>
      </c>
      <c r="T4" s="24">
        <v>11.7</v>
      </c>
      <c r="U4" s="24">
        <v>2.0310000000000001</v>
      </c>
      <c r="V4" s="24">
        <v>0.92600000000000005</v>
      </c>
      <c r="W4" s="9"/>
      <c r="X4" s="24">
        <v>6.3230000000000004</v>
      </c>
      <c r="Y4" s="24">
        <v>11.465</v>
      </c>
      <c r="Z4" s="24">
        <v>4.274</v>
      </c>
      <c r="AA4" s="9">
        <f t="shared" si="0"/>
        <v>84.091000000000008</v>
      </c>
    </row>
    <row r="5" spans="1:27" ht="13.5">
      <c r="A5" s="9">
        <v>4</v>
      </c>
      <c r="B5" s="6" t="s">
        <v>3</v>
      </c>
      <c r="C5" s="6"/>
      <c r="D5" s="17">
        <v>59.84</v>
      </c>
      <c r="E5" s="17">
        <v>71.31</v>
      </c>
      <c r="F5" s="17">
        <v>21.19</v>
      </c>
      <c r="G5" s="17">
        <v>29.96</v>
      </c>
      <c r="H5" s="9">
        <v>4</v>
      </c>
      <c r="I5" s="6" t="s">
        <v>3</v>
      </c>
      <c r="J5" s="6"/>
      <c r="K5" s="2">
        <v>0.64</v>
      </c>
      <c r="L5" s="2">
        <v>0.39</v>
      </c>
      <c r="M5" s="2">
        <v>1.42</v>
      </c>
      <c r="N5" s="2">
        <v>15.58</v>
      </c>
      <c r="O5" s="9">
        <v>4</v>
      </c>
      <c r="P5" s="30" t="s">
        <v>20</v>
      </c>
      <c r="R5" s="24">
        <v>48.369</v>
      </c>
      <c r="S5" s="24"/>
      <c r="T5" s="24">
        <v>7.1820000000000004</v>
      </c>
      <c r="U5" s="26">
        <v>20.146999999999998</v>
      </c>
      <c r="V5" s="24">
        <v>0.22800000000000001</v>
      </c>
      <c r="W5" s="24">
        <v>1.7629999999999999</v>
      </c>
      <c r="X5" s="24">
        <v>1.0349999999999999</v>
      </c>
      <c r="Y5" s="24">
        <v>12.734999999999999</v>
      </c>
      <c r="Z5" s="24">
        <v>0.54600000000000004</v>
      </c>
      <c r="AA5" s="9">
        <f t="shared" si="0"/>
        <v>92.00500000000001</v>
      </c>
    </row>
    <row r="6" spans="1:27" ht="24">
      <c r="A6" s="9">
        <v>5</v>
      </c>
      <c r="B6" s="6" t="s">
        <v>4</v>
      </c>
      <c r="C6" s="6"/>
      <c r="D6" s="17">
        <v>33.090000000000003</v>
      </c>
      <c r="E6" s="17">
        <v>40.81</v>
      </c>
      <c r="F6" s="17">
        <v>36.369999999999997</v>
      </c>
      <c r="G6" s="17">
        <v>27.02</v>
      </c>
      <c r="H6" s="9">
        <v>5</v>
      </c>
      <c r="I6" s="6" t="s">
        <v>4</v>
      </c>
      <c r="J6" s="6"/>
      <c r="K6" s="2">
        <v>0.5</v>
      </c>
      <c r="L6" s="2">
        <v>0.33</v>
      </c>
      <c r="M6" s="2">
        <v>0.96</v>
      </c>
      <c r="N6" s="2">
        <v>11.25</v>
      </c>
      <c r="O6" s="9">
        <v>5</v>
      </c>
      <c r="P6" s="30" t="s">
        <v>74</v>
      </c>
      <c r="R6" s="24">
        <v>41.098999999999997</v>
      </c>
      <c r="S6" s="24">
        <v>4.9189999999999996</v>
      </c>
      <c r="T6" s="24">
        <v>19.119</v>
      </c>
      <c r="U6" s="24">
        <v>3.125</v>
      </c>
      <c r="V6" s="24">
        <v>1.488</v>
      </c>
      <c r="W6" s="24">
        <v>3.798</v>
      </c>
      <c r="X6" s="24">
        <v>5.5209999999999999</v>
      </c>
      <c r="Y6" s="24">
        <v>6.6980000000000004</v>
      </c>
      <c r="Z6" s="24">
        <v>1.655</v>
      </c>
      <c r="AA6" s="9">
        <f t="shared" si="0"/>
        <v>87.421999999999997</v>
      </c>
    </row>
    <row r="7" spans="1:27" ht="13.5">
      <c r="A7" s="9">
        <v>6</v>
      </c>
      <c r="B7" s="6" t="s">
        <v>5</v>
      </c>
      <c r="C7" s="6"/>
      <c r="D7" s="17">
        <v>35.14</v>
      </c>
      <c r="E7" s="17">
        <v>45.14</v>
      </c>
      <c r="F7" s="17">
        <v>38.659999999999997</v>
      </c>
      <c r="G7" s="17">
        <v>26.56</v>
      </c>
      <c r="H7" s="9">
        <v>6</v>
      </c>
      <c r="I7" s="6" t="s">
        <v>5</v>
      </c>
      <c r="J7" s="6"/>
      <c r="K7" s="2">
        <v>0.64</v>
      </c>
      <c r="L7" s="2">
        <v>0.41</v>
      </c>
      <c r="M7" s="2">
        <v>1.58</v>
      </c>
      <c r="N7" s="2">
        <v>6.03</v>
      </c>
      <c r="O7" s="9">
        <v>6</v>
      </c>
      <c r="P7" s="30" t="s">
        <v>75</v>
      </c>
      <c r="R7" s="24">
        <v>36.491</v>
      </c>
      <c r="S7" s="24">
        <v>8.3879999999999999</v>
      </c>
      <c r="T7" s="24">
        <v>10.023999999999999</v>
      </c>
      <c r="U7" s="24">
        <v>1.2849999999999999</v>
      </c>
      <c r="V7" s="24">
        <v>1.905</v>
      </c>
      <c r="W7" s="24">
        <v>0.159</v>
      </c>
      <c r="X7" s="24">
        <v>6.7720000000000002</v>
      </c>
      <c r="Y7" s="24">
        <v>7.7160000000000002</v>
      </c>
      <c r="Z7" s="24">
        <v>3.085</v>
      </c>
      <c r="AA7" s="9">
        <f t="shared" si="0"/>
        <v>75.824999999999989</v>
      </c>
    </row>
    <row r="8" spans="1:27" ht="24">
      <c r="A8" s="9">
        <v>7</v>
      </c>
      <c r="B8" s="6" t="s">
        <v>6</v>
      </c>
      <c r="C8" s="6"/>
      <c r="D8" s="17">
        <v>40.17</v>
      </c>
      <c r="E8" s="17">
        <v>54.16</v>
      </c>
      <c r="F8" s="17">
        <v>39.15</v>
      </c>
      <c r="G8" s="17">
        <v>22.47</v>
      </c>
      <c r="H8" s="9">
        <v>7</v>
      </c>
      <c r="I8" s="6" t="s">
        <v>6</v>
      </c>
      <c r="J8" s="6"/>
      <c r="K8" s="2">
        <v>0.51</v>
      </c>
      <c r="L8" s="2">
        <v>0.25</v>
      </c>
      <c r="M8" s="2">
        <v>0.81</v>
      </c>
      <c r="N8" s="2">
        <v>12.1</v>
      </c>
      <c r="O8" s="9">
        <v>7</v>
      </c>
      <c r="P8" s="30" t="s">
        <v>17</v>
      </c>
      <c r="R8" s="24">
        <v>34.896999999999998</v>
      </c>
      <c r="S8" s="24">
        <v>5.0519999999999996</v>
      </c>
      <c r="T8" s="24">
        <v>11.145</v>
      </c>
      <c r="U8" s="24">
        <v>12.518000000000001</v>
      </c>
      <c r="V8" s="24">
        <v>1.1910000000000001</v>
      </c>
      <c r="W8" s="24">
        <v>2.9620000000000002</v>
      </c>
      <c r="X8" s="24">
        <v>3.9409999999999998</v>
      </c>
      <c r="Y8" s="24">
        <v>6.2220000000000004</v>
      </c>
      <c r="Z8" s="24">
        <v>1.5629999999999999</v>
      </c>
      <c r="AA8" s="9">
        <f t="shared" si="0"/>
        <v>79.491</v>
      </c>
    </row>
    <row r="9" spans="1:27" ht="13.5">
      <c r="A9" s="9">
        <v>8</v>
      </c>
      <c r="B9" s="6" t="s">
        <v>7</v>
      </c>
      <c r="C9" s="6"/>
      <c r="D9" s="17">
        <v>70.489999999999995</v>
      </c>
      <c r="E9" s="17">
        <v>84.57</v>
      </c>
      <c r="F9" s="17">
        <v>19.100000000000001</v>
      </c>
      <c r="G9" s="17">
        <v>23.46</v>
      </c>
      <c r="H9" s="9">
        <v>8</v>
      </c>
      <c r="I9" s="6" t="s">
        <v>7</v>
      </c>
      <c r="J9" s="6"/>
      <c r="K9" s="2">
        <v>0.86</v>
      </c>
      <c r="L9" s="2">
        <v>0.53</v>
      </c>
      <c r="M9" s="2">
        <v>3.7</v>
      </c>
      <c r="N9" s="2">
        <v>8.4600000000000009</v>
      </c>
      <c r="O9" s="9">
        <v>8</v>
      </c>
      <c r="P9" s="30" t="s">
        <v>10</v>
      </c>
      <c r="R9" s="24">
        <v>44.055999999999997</v>
      </c>
      <c r="S9" s="24">
        <v>0.441</v>
      </c>
      <c r="T9" s="24">
        <v>33.554000000000002</v>
      </c>
      <c r="U9" s="24">
        <v>1.1220000000000001</v>
      </c>
      <c r="V9" s="24">
        <v>1.0620000000000001</v>
      </c>
      <c r="W9" s="24">
        <v>2.3319999999999999</v>
      </c>
      <c r="X9" s="24">
        <v>2.1</v>
      </c>
      <c r="Y9" s="24">
        <v>4.1180000000000003</v>
      </c>
      <c r="Z9" s="24">
        <v>1.3140000000000001</v>
      </c>
      <c r="AA9" s="9">
        <f t="shared" si="0"/>
        <v>90.09899999999999</v>
      </c>
    </row>
    <row r="10" spans="1:27" ht="24">
      <c r="A10" s="9">
        <v>9</v>
      </c>
      <c r="B10" s="6" t="s">
        <v>8</v>
      </c>
      <c r="C10" s="6"/>
      <c r="D10" s="17">
        <v>53.09</v>
      </c>
      <c r="E10" s="17">
        <v>79.87</v>
      </c>
      <c r="F10" s="17">
        <v>38.72</v>
      </c>
      <c r="G10" s="17">
        <v>39.770000000000003</v>
      </c>
      <c r="H10" s="9">
        <v>9</v>
      </c>
      <c r="I10" s="6" t="s">
        <v>8</v>
      </c>
      <c r="J10" s="6"/>
      <c r="K10" s="2">
        <v>1.1100000000000001</v>
      </c>
      <c r="L10" s="2">
        <v>0.84</v>
      </c>
      <c r="M10" s="2">
        <v>3.08</v>
      </c>
      <c r="N10" s="2">
        <v>3.28</v>
      </c>
      <c r="O10" s="9">
        <v>9</v>
      </c>
      <c r="P10" s="29" t="s">
        <v>76</v>
      </c>
      <c r="R10" s="24">
        <v>49.661999999999999</v>
      </c>
      <c r="S10" s="24">
        <v>1.871</v>
      </c>
      <c r="T10" s="24">
        <v>14.412000000000001</v>
      </c>
      <c r="U10" s="24">
        <v>2.3809999999999998</v>
      </c>
      <c r="V10" s="24">
        <v>0.23300000000000001</v>
      </c>
      <c r="W10" s="24">
        <v>1.7849999999999999</v>
      </c>
      <c r="X10" s="24">
        <v>3.7450000000000001</v>
      </c>
      <c r="Y10" s="24">
        <v>6.758</v>
      </c>
      <c r="Z10" s="24">
        <v>3.7850000000000001</v>
      </c>
      <c r="AA10" s="9">
        <f t="shared" si="0"/>
        <v>84.632000000000005</v>
      </c>
    </row>
    <row r="11" spans="1:27" ht="13.5">
      <c r="A11" s="9">
        <v>10</v>
      </c>
      <c r="B11" s="6" t="s">
        <v>9</v>
      </c>
      <c r="C11" s="6"/>
      <c r="D11" s="17">
        <v>60.78</v>
      </c>
      <c r="E11" s="17">
        <v>81.61</v>
      </c>
      <c r="F11" s="17">
        <v>29.57</v>
      </c>
      <c r="G11" s="17">
        <v>19.510000000000002</v>
      </c>
      <c r="H11" s="9">
        <v>10</v>
      </c>
      <c r="I11" s="6" t="s">
        <v>9</v>
      </c>
      <c r="J11" s="6"/>
      <c r="K11" s="2">
        <v>1.49</v>
      </c>
      <c r="L11" s="2">
        <v>0.24</v>
      </c>
      <c r="M11" s="2">
        <v>2.71</v>
      </c>
      <c r="N11" s="2">
        <v>17.97</v>
      </c>
      <c r="O11" s="9">
        <v>10</v>
      </c>
      <c r="P11" s="29" t="s">
        <v>77</v>
      </c>
      <c r="R11" s="24">
        <v>31.291</v>
      </c>
      <c r="S11" s="24">
        <v>7.6420000000000003</v>
      </c>
      <c r="T11" s="24">
        <v>9.3689999999999998</v>
      </c>
      <c r="U11" s="24">
        <v>2.0409999999999999</v>
      </c>
      <c r="V11" s="24">
        <v>1.675</v>
      </c>
      <c r="W11" s="24">
        <v>0.17399999999999999</v>
      </c>
      <c r="X11" s="24">
        <v>8.3019999999999996</v>
      </c>
      <c r="Y11" s="24">
        <v>5.4160000000000004</v>
      </c>
      <c r="Z11" s="24">
        <v>2.9980000000000002</v>
      </c>
      <c r="AA11" s="9">
        <f t="shared" si="0"/>
        <v>68.908000000000001</v>
      </c>
    </row>
    <row r="12" spans="1:27" ht="13.5">
      <c r="A12" s="9">
        <v>11</v>
      </c>
      <c r="B12" s="6" t="s">
        <v>10</v>
      </c>
      <c r="C12" s="6"/>
      <c r="D12" s="17">
        <v>69.42</v>
      </c>
      <c r="E12" s="17">
        <v>80.86</v>
      </c>
      <c r="F12" s="17">
        <v>16.93</v>
      </c>
      <c r="G12" s="17">
        <v>12.99</v>
      </c>
      <c r="H12" s="9">
        <v>11</v>
      </c>
      <c r="I12" s="6" t="s">
        <v>10</v>
      </c>
      <c r="J12" s="6"/>
      <c r="K12" s="2">
        <v>1.95</v>
      </c>
      <c r="L12" s="2">
        <v>0.94</v>
      </c>
      <c r="M12" s="2">
        <v>3.13</v>
      </c>
      <c r="N12" s="2">
        <v>9.34</v>
      </c>
      <c r="O12" s="9">
        <v>11</v>
      </c>
      <c r="P12" s="29" t="s">
        <v>11</v>
      </c>
      <c r="R12" s="24">
        <v>31.873000000000001</v>
      </c>
      <c r="S12" s="24">
        <v>3.9689999999999999</v>
      </c>
      <c r="T12" s="24">
        <v>15.294</v>
      </c>
      <c r="U12" s="24">
        <v>3.2989999999999999</v>
      </c>
      <c r="V12" s="24">
        <v>1.401</v>
      </c>
      <c r="W12" s="24">
        <v>0.16300000000000001</v>
      </c>
      <c r="X12" s="24">
        <v>4.4009999999999998</v>
      </c>
      <c r="Y12" s="24">
        <v>4.1150000000000002</v>
      </c>
      <c r="Z12" s="24">
        <v>2.7679999999999998</v>
      </c>
      <c r="AA12" s="9">
        <f t="shared" si="0"/>
        <v>67.282999999999987</v>
      </c>
    </row>
    <row r="13" spans="1:27" ht="13.5">
      <c r="A13" s="9">
        <v>12</v>
      </c>
      <c r="B13" s="6" t="s">
        <v>11</v>
      </c>
      <c r="C13" s="6"/>
      <c r="D13" s="17">
        <v>48.07</v>
      </c>
      <c r="E13" s="17">
        <v>83.76</v>
      </c>
      <c r="F13" s="17">
        <v>46.99</v>
      </c>
      <c r="G13" s="17">
        <v>20.69</v>
      </c>
      <c r="H13" s="9">
        <v>12</v>
      </c>
      <c r="I13" s="6" t="s">
        <v>11</v>
      </c>
      <c r="J13" s="6"/>
      <c r="K13" s="2">
        <v>0.8</v>
      </c>
      <c r="L13" s="2">
        <v>0.51</v>
      </c>
      <c r="M13" s="2">
        <v>2.46</v>
      </c>
      <c r="N13" s="2">
        <v>11.16</v>
      </c>
      <c r="O13" s="9">
        <v>12</v>
      </c>
      <c r="P13" s="29" t="s">
        <v>78</v>
      </c>
      <c r="R13" s="24">
        <v>29.312000000000001</v>
      </c>
      <c r="S13" s="24">
        <v>6.5990000000000002</v>
      </c>
      <c r="T13" s="24">
        <v>20.800999999999998</v>
      </c>
      <c r="U13" s="24">
        <v>1.5880000000000001</v>
      </c>
      <c r="V13" s="24">
        <v>1.079</v>
      </c>
      <c r="W13" s="24">
        <v>2.359</v>
      </c>
      <c r="X13" s="24">
        <v>5.577</v>
      </c>
      <c r="Y13" s="24">
        <v>7.7210000000000001</v>
      </c>
      <c r="Z13" s="24">
        <v>1.33</v>
      </c>
      <c r="AA13" s="9">
        <f t="shared" si="0"/>
        <v>76.366000000000014</v>
      </c>
    </row>
    <row r="14" spans="1:27" ht="13.5">
      <c r="A14" s="9">
        <v>13</v>
      </c>
      <c r="B14" s="6" t="s">
        <v>12</v>
      </c>
      <c r="C14" s="6"/>
      <c r="D14" s="17">
        <v>38.82</v>
      </c>
      <c r="E14" s="17">
        <v>52.38</v>
      </c>
      <c r="F14" s="17">
        <v>40</v>
      </c>
      <c r="G14" s="17">
        <v>29.63</v>
      </c>
      <c r="H14" s="9">
        <v>13</v>
      </c>
      <c r="I14" s="6" t="s">
        <v>12</v>
      </c>
      <c r="J14" s="6"/>
      <c r="K14" s="2">
        <v>0.27</v>
      </c>
      <c r="L14" s="2">
        <v>0.2</v>
      </c>
      <c r="M14" s="2">
        <v>0.88</v>
      </c>
      <c r="N14" s="2">
        <v>7.11</v>
      </c>
      <c r="O14" s="9">
        <v>13</v>
      </c>
      <c r="P14" s="29" t="s">
        <v>30</v>
      </c>
      <c r="R14" s="24">
        <v>18.984000000000002</v>
      </c>
      <c r="S14" s="24">
        <v>1.6739999999999999</v>
      </c>
      <c r="T14" s="24">
        <v>21.806999999999999</v>
      </c>
      <c r="U14" s="24">
        <v>13.577999999999999</v>
      </c>
      <c r="V14" s="24">
        <v>0.67500000000000004</v>
      </c>
      <c r="W14" s="24">
        <v>1.4830000000000001</v>
      </c>
      <c r="X14" s="24">
        <v>11.701000000000001</v>
      </c>
      <c r="Y14" s="24">
        <v>4.6870000000000003</v>
      </c>
      <c r="Z14" s="24">
        <v>1.925</v>
      </c>
      <c r="AA14" s="9">
        <f t="shared" si="0"/>
        <v>76.513999999999996</v>
      </c>
    </row>
    <row r="15" spans="1:27" ht="24">
      <c r="A15" s="9">
        <v>14</v>
      </c>
      <c r="B15" s="6" t="s">
        <v>13</v>
      </c>
      <c r="C15" s="6"/>
      <c r="D15" s="17">
        <v>27.97</v>
      </c>
      <c r="E15" s="17">
        <v>51.1</v>
      </c>
      <c r="F15" s="17">
        <v>61.81</v>
      </c>
      <c r="G15" s="17">
        <v>30.56</v>
      </c>
      <c r="H15" s="9">
        <v>14</v>
      </c>
      <c r="I15" s="6" t="s">
        <v>13</v>
      </c>
      <c r="J15" s="6"/>
      <c r="K15" s="2">
        <v>0.66</v>
      </c>
      <c r="L15" s="2">
        <v>0.2</v>
      </c>
      <c r="M15" s="2">
        <v>1.24</v>
      </c>
      <c r="N15" s="2">
        <v>13.94</v>
      </c>
      <c r="O15" s="9">
        <v>14</v>
      </c>
      <c r="P15" s="29" t="s">
        <v>79</v>
      </c>
      <c r="R15" s="24">
        <v>40.235999999999997</v>
      </c>
      <c r="S15" s="24">
        <v>4.4109999999999996</v>
      </c>
      <c r="T15" s="24">
        <v>14.861000000000001</v>
      </c>
      <c r="U15" s="24">
        <v>4.7939999999999996</v>
      </c>
      <c r="V15" s="24">
        <v>2.609</v>
      </c>
      <c r="W15" s="24">
        <v>1.7010000000000001</v>
      </c>
      <c r="X15" s="24">
        <v>3.2109999999999999</v>
      </c>
      <c r="Y15" s="24">
        <v>4.8390000000000004</v>
      </c>
      <c r="Z15" s="24">
        <v>4.5510000000000002</v>
      </c>
      <c r="AA15" s="9">
        <f t="shared" si="0"/>
        <v>81.21299999999998</v>
      </c>
    </row>
    <row r="16" spans="1:27" ht="13.5">
      <c r="A16" s="9">
        <v>15</v>
      </c>
      <c r="B16" s="6" t="s">
        <v>14</v>
      </c>
      <c r="C16" s="6"/>
      <c r="D16" s="17">
        <v>22.77</v>
      </c>
      <c r="E16" s="17">
        <v>37.35</v>
      </c>
      <c r="F16" s="17">
        <v>63.16</v>
      </c>
      <c r="G16" s="17">
        <v>31.34</v>
      </c>
      <c r="H16" s="9">
        <v>15</v>
      </c>
      <c r="I16" s="6" t="s">
        <v>14</v>
      </c>
      <c r="J16" s="6"/>
      <c r="K16" s="2">
        <v>0.49</v>
      </c>
      <c r="L16" s="2">
        <v>0.3</v>
      </c>
      <c r="M16" s="2">
        <v>1.61</v>
      </c>
      <c r="N16" s="2">
        <v>9.7200000000000006</v>
      </c>
      <c r="O16" s="9">
        <v>15</v>
      </c>
      <c r="P16" s="29" t="s">
        <v>80</v>
      </c>
      <c r="R16" s="24">
        <v>37.075000000000003</v>
      </c>
      <c r="S16" s="24">
        <v>5.2160000000000002</v>
      </c>
      <c r="T16" s="24">
        <v>22.111999999999998</v>
      </c>
      <c r="U16" s="24">
        <v>7.1609999999999996</v>
      </c>
      <c r="V16" s="24">
        <v>0.46500000000000002</v>
      </c>
      <c r="W16" s="24">
        <v>0.872</v>
      </c>
      <c r="X16" s="9">
        <v>1.3839999999999999</v>
      </c>
      <c r="Y16" s="9">
        <v>4.577</v>
      </c>
      <c r="Z16" s="9">
        <v>2.6720000000000002</v>
      </c>
      <c r="AA16" s="9">
        <f t="shared" si="0"/>
        <v>81.534000000000006</v>
      </c>
    </row>
    <row r="17" spans="1:27" ht="13.5">
      <c r="A17" s="9">
        <v>16</v>
      </c>
      <c r="B17" s="6" t="s">
        <v>15</v>
      </c>
      <c r="C17" s="6"/>
      <c r="D17" s="17">
        <v>46.47</v>
      </c>
      <c r="E17" s="17">
        <v>72.510000000000005</v>
      </c>
      <c r="F17" s="17">
        <v>43.59</v>
      </c>
      <c r="G17" s="17">
        <v>33.67</v>
      </c>
      <c r="H17" s="9">
        <v>16</v>
      </c>
      <c r="I17" s="6" t="s">
        <v>15</v>
      </c>
      <c r="J17" s="6"/>
      <c r="K17" s="2">
        <v>1.03</v>
      </c>
      <c r="L17" s="2">
        <v>0.95</v>
      </c>
      <c r="M17" s="2">
        <v>3.07</v>
      </c>
      <c r="N17" s="2">
        <v>11.17</v>
      </c>
      <c r="O17" s="9">
        <v>16</v>
      </c>
      <c r="P17" s="29" t="s">
        <v>81</v>
      </c>
      <c r="R17" s="24">
        <v>37.085000000000001</v>
      </c>
      <c r="S17" s="24">
        <v>8.6110000000000007</v>
      </c>
      <c r="T17" s="24">
        <v>15.355</v>
      </c>
      <c r="U17" s="24">
        <v>1.446</v>
      </c>
      <c r="V17" s="24">
        <v>0.72099999999999997</v>
      </c>
      <c r="W17" s="24">
        <v>4.3499999999999996</v>
      </c>
      <c r="X17" s="24">
        <v>4.9269999999999996</v>
      </c>
      <c r="Y17" s="24">
        <v>6.8680000000000003</v>
      </c>
      <c r="Z17" s="24">
        <v>5.2549999999999999</v>
      </c>
      <c r="AA17" s="9">
        <f t="shared" si="0"/>
        <v>84.617999999999995</v>
      </c>
    </row>
    <row r="18" spans="1:27" ht="36">
      <c r="A18" s="9">
        <v>17</v>
      </c>
      <c r="B18" s="6" t="s">
        <v>16</v>
      </c>
      <c r="C18" s="6"/>
      <c r="D18" s="17">
        <v>59.23</v>
      </c>
      <c r="E18" s="17">
        <v>79.849999999999994</v>
      </c>
      <c r="F18" s="17">
        <v>30.36</v>
      </c>
      <c r="G18" s="17">
        <v>43.68</v>
      </c>
      <c r="H18" s="9">
        <v>17</v>
      </c>
      <c r="I18" s="6" t="s">
        <v>16</v>
      </c>
      <c r="J18" s="6"/>
      <c r="K18" s="2">
        <v>1.31</v>
      </c>
      <c r="L18" s="2">
        <v>0.78</v>
      </c>
      <c r="M18" s="2">
        <v>2.4300000000000002</v>
      </c>
      <c r="N18" s="2">
        <v>2.88</v>
      </c>
      <c r="O18" s="9">
        <v>17</v>
      </c>
      <c r="P18" s="29" t="s">
        <v>82</v>
      </c>
      <c r="R18" s="24">
        <v>26.105</v>
      </c>
      <c r="S18" s="24">
        <v>1.0389999999999999</v>
      </c>
      <c r="T18" s="24">
        <v>13.99</v>
      </c>
      <c r="U18" s="24">
        <v>20.565000000000001</v>
      </c>
      <c r="V18" s="24">
        <v>2.0459999999999998</v>
      </c>
      <c r="W18" s="24">
        <v>1.9890000000000001</v>
      </c>
      <c r="X18" s="24">
        <v>4.2949999999999999</v>
      </c>
      <c r="Y18" s="24">
        <v>6.15</v>
      </c>
      <c r="Z18" s="24">
        <v>1.29</v>
      </c>
      <c r="AA18" s="9">
        <f t="shared" si="0"/>
        <v>77.469000000000008</v>
      </c>
    </row>
    <row r="19" spans="1:27" ht="24">
      <c r="A19" s="9">
        <v>18</v>
      </c>
      <c r="B19" s="6" t="s">
        <v>17</v>
      </c>
      <c r="C19" s="6"/>
      <c r="D19" s="17">
        <v>49.5</v>
      </c>
      <c r="E19" s="17">
        <v>77.180000000000007</v>
      </c>
      <c r="F19" s="17">
        <v>42.01</v>
      </c>
      <c r="G19" s="17">
        <v>15.72</v>
      </c>
      <c r="H19" s="9">
        <v>18</v>
      </c>
      <c r="I19" s="6" t="s">
        <v>17</v>
      </c>
      <c r="J19" s="6"/>
      <c r="K19" s="2">
        <v>0.67</v>
      </c>
      <c r="L19" s="2">
        <v>0.75</v>
      </c>
      <c r="M19" s="2">
        <v>2.5099999999999998</v>
      </c>
      <c r="N19" s="2">
        <v>18.350000000000001</v>
      </c>
      <c r="O19" s="9">
        <v>18</v>
      </c>
      <c r="P19" s="29" t="s">
        <v>83</v>
      </c>
      <c r="R19" s="24">
        <v>49.591999999999999</v>
      </c>
      <c r="S19" s="24">
        <v>1.927</v>
      </c>
      <c r="T19" s="24">
        <v>14.584</v>
      </c>
      <c r="U19" s="24">
        <v>1.2769999999999999</v>
      </c>
      <c r="V19" s="24">
        <v>1.4139999999999999</v>
      </c>
      <c r="W19" s="24">
        <v>2.5880000000000001</v>
      </c>
      <c r="X19" s="24">
        <v>2.5059999999999998</v>
      </c>
      <c r="Y19" s="24">
        <v>9.516</v>
      </c>
      <c r="Z19" s="24">
        <v>4.3879999999999999</v>
      </c>
      <c r="AA19" s="9">
        <f t="shared" si="0"/>
        <v>87.792000000000002</v>
      </c>
    </row>
    <row r="20" spans="1:27" ht="13.5">
      <c r="A20" s="9">
        <v>19</v>
      </c>
      <c r="B20" s="6" t="s">
        <v>18</v>
      </c>
      <c r="C20" s="6"/>
      <c r="D20" s="17">
        <v>52</v>
      </c>
      <c r="E20" s="17">
        <v>78.989999999999995</v>
      </c>
      <c r="F20" s="17">
        <v>39.65</v>
      </c>
      <c r="G20" s="17">
        <v>11.44</v>
      </c>
      <c r="H20" s="9">
        <v>19</v>
      </c>
      <c r="I20" s="6" t="s">
        <v>18</v>
      </c>
      <c r="J20" s="6"/>
      <c r="K20" s="2">
        <v>0.94</v>
      </c>
      <c r="L20" s="2">
        <v>0.55000000000000004</v>
      </c>
      <c r="M20" s="2">
        <v>3.29</v>
      </c>
      <c r="N20" s="2">
        <v>2.86</v>
      </c>
      <c r="O20" s="9">
        <v>19</v>
      </c>
      <c r="P20" s="29" t="s">
        <v>16</v>
      </c>
      <c r="R20" s="24">
        <v>36.72</v>
      </c>
      <c r="S20" s="24">
        <v>1.254</v>
      </c>
      <c r="T20" s="24">
        <v>12.238</v>
      </c>
      <c r="U20" s="24">
        <v>10.625</v>
      </c>
      <c r="V20" s="9">
        <v>1.0669999999999999</v>
      </c>
      <c r="W20" s="9">
        <v>3.698</v>
      </c>
      <c r="X20" s="9">
        <v>2.1120000000000001</v>
      </c>
      <c r="Y20" s="9">
        <v>13.747</v>
      </c>
      <c r="Z20" s="9">
        <v>2.9359999999999999</v>
      </c>
      <c r="AA20" s="9">
        <f t="shared" si="0"/>
        <v>84.396999999999991</v>
      </c>
    </row>
    <row r="21" spans="1:27" ht="24">
      <c r="A21" s="9">
        <v>20</v>
      </c>
      <c r="B21" s="6" t="s">
        <v>19</v>
      </c>
      <c r="C21" s="6"/>
      <c r="D21" s="17">
        <v>26.44</v>
      </c>
      <c r="E21" s="17">
        <v>38.21</v>
      </c>
      <c r="F21" s="17">
        <v>53.82</v>
      </c>
      <c r="G21" s="17">
        <v>34.11</v>
      </c>
      <c r="H21" s="9">
        <v>20</v>
      </c>
      <c r="I21" s="6" t="s">
        <v>19</v>
      </c>
      <c r="J21" s="6"/>
      <c r="K21" s="2">
        <v>0.28999999999999998</v>
      </c>
      <c r="L21" s="2">
        <v>0.18</v>
      </c>
      <c r="M21" s="2">
        <v>1.49</v>
      </c>
      <c r="N21" s="2">
        <v>4.97</v>
      </c>
      <c r="O21" s="9"/>
      <c r="P21" s="8" t="s">
        <v>52</v>
      </c>
      <c r="R21" s="10">
        <v>49.66</v>
      </c>
      <c r="S21" s="10">
        <v>11.91</v>
      </c>
      <c r="T21" s="10">
        <v>33.549999999999997</v>
      </c>
      <c r="U21" s="10">
        <v>20.57</v>
      </c>
      <c r="V21" s="10">
        <v>2.61</v>
      </c>
      <c r="W21" s="10">
        <v>21.47</v>
      </c>
      <c r="X21" s="10">
        <v>11.7</v>
      </c>
      <c r="Y21" s="10">
        <v>27.51</v>
      </c>
      <c r="Z21" s="10">
        <v>5.26</v>
      </c>
      <c r="AA21" s="28">
        <v>92.01</v>
      </c>
    </row>
    <row r="22" spans="1:27">
      <c r="A22" s="9">
        <v>21</v>
      </c>
      <c r="B22" s="6" t="s">
        <v>20</v>
      </c>
      <c r="C22" s="6"/>
      <c r="D22" s="17">
        <v>59.03</v>
      </c>
      <c r="E22" s="17">
        <v>81.47</v>
      </c>
      <c r="F22" s="17">
        <v>31.81</v>
      </c>
      <c r="G22" s="17">
        <v>36.06</v>
      </c>
      <c r="H22" s="9">
        <v>21</v>
      </c>
      <c r="I22" s="6" t="s">
        <v>20</v>
      </c>
      <c r="J22" s="6"/>
      <c r="K22" s="2">
        <v>1.68</v>
      </c>
      <c r="L22" s="2">
        <v>0.92</v>
      </c>
      <c r="M22" s="2">
        <v>2.85</v>
      </c>
      <c r="N22" s="2">
        <v>13.18</v>
      </c>
      <c r="O22" s="9"/>
      <c r="P22" s="8" t="s">
        <v>53</v>
      </c>
      <c r="R22" s="10">
        <v>18.98</v>
      </c>
      <c r="S22" s="10">
        <v>0.44</v>
      </c>
      <c r="T22" s="10">
        <v>3.1</v>
      </c>
      <c r="U22" s="10">
        <v>1.1200000000000001</v>
      </c>
      <c r="V22" s="10">
        <v>0.23</v>
      </c>
      <c r="W22" s="10">
        <v>0.16</v>
      </c>
      <c r="X22" s="10">
        <v>1.04</v>
      </c>
      <c r="Y22" s="10">
        <v>4.12</v>
      </c>
      <c r="Z22" s="10">
        <v>0.55000000000000004</v>
      </c>
      <c r="AA22" s="28">
        <v>67.28</v>
      </c>
    </row>
    <row r="23" spans="1:27" ht="13.5">
      <c r="A23" s="9">
        <v>22</v>
      </c>
      <c r="B23" s="6" t="s">
        <v>21</v>
      </c>
      <c r="C23" s="6"/>
      <c r="D23" s="17">
        <v>67.61</v>
      </c>
      <c r="E23" s="17">
        <v>85.2</v>
      </c>
      <c r="F23" s="17">
        <v>23.39</v>
      </c>
      <c r="G23" s="17">
        <v>13.24</v>
      </c>
      <c r="H23" s="9">
        <v>22</v>
      </c>
      <c r="I23" s="6" t="s">
        <v>21</v>
      </c>
      <c r="J23" s="6"/>
      <c r="K23" s="2">
        <v>1.17</v>
      </c>
      <c r="L23" s="2">
        <v>1</v>
      </c>
      <c r="M23" s="2">
        <v>3.4</v>
      </c>
      <c r="N23" s="2">
        <v>7.51</v>
      </c>
      <c r="O23" s="9"/>
      <c r="P23" s="19" t="s">
        <v>47</v>
      </c>
      <c r="R23" s="27">
        <f t="shared" ref="R23:AA23" si="1">AVERAGE(R2:R20)</f>
        <v>37.272947368421057</v>
      </c>
      <c r="S23" s="27">
        <f t="shared" si="1"/>
        <v>4.3625555555555566</v>
      </c>
      <c r="T23" s="27">
        <f t="shared" si="1"/>
        <v>14.582894736842105</v>
      </c>
      <c r="U23" s="27">
        <f t="shared" si="1"/>
        <v>6.3512631578947367</v>
      </c>
      <c r="V23" s="27">
        <f t="shared" si="1"/>
        <v>1.2511052631578947</v>
      </c>
      <c r="W23" s="27">
        <f t="shared" si="1"/>
        <v>3.1555294117647055</v>
      </c>
      <c r="X23" s="27">
        <f t="shared" si="1"/>
        <v>4.2255789473684215</v>
      </c>
      <c r="Y23" s="27">
        <f t="shared" si="1"/>
        <v>8.6929473684210521</v>
      </c>
      <c r="Z23" s="27">
        <f t="shared" si="1"/>
        <v>2.7784210526315785</v>
      </c>
      <c r="AA23" s="24">
        <f t="shared" si="1"/>
        <v>82.111473684210509</v>
      </c>
    </row>
    <row r="24" spans="1:27" ht="13.5">
      <c r="A24" s="9">
        <v>23</v>
      </c>
      <c r="B24" s="6" t="s">
        <v>22</v>
      </c>
      <c r="C24" s="6"/>
      <c r="D24" s="17">
        <v>49.39</v>
      </c>
      <c r="E24" s="17">
        <v>75.69</v>
      </c>
      <c r="F24" s="17">
        <v>41.3</v>
      </c>
      <c r="G24" s="17">
        <v>14.69</v>
      </c>
      <c r="H24" s="9">
        <v>23</v>
      </c>
      <c r="I24" s="6" t="s">
        <v>22</v>
      </c>
      <c r="J24" s="6"/>
      <c r="K24" s="2">
        <v>0.92</v>
      </c>
      <c r="L24" s="2">
        <v>0.23</v>
      </c>
      <c r="M24" s="2">
        <v>3.16</v>
      </c>
      <c r="N24" s="2">
        <v>10.18</v>
      </c>
      <c r="O24" s="9"/>
      <c r="P24" s="19" t="s">
        <v>48</v>
      </c>
      <c r="R24" s="27">
        <f t="shared" ref="R24:AA24" si="2">VAR(R2:R20)</f>
        <v>65.431931163742163</v>
      </c>
      <c r="S24" s="27">
        <f t="shared" si="2"/>
        <v>10.538804496732018</v>
      </c>
      <c r="T24" s="27">
        <f t="shared" si="2"/>
        <v>47.571944654970771</v>
      </c>
      <c r="U24" s="27">
        <f t="shared" si="2"/>
        <v>40.714950315789466</v>
      </c>
      <c r="V24" s="27">
        <f t="shared" si="2"/>
        <v>0.40592265497075986</v>
      </c>
      <c r="W24" s="27">
        <f t="shared" si="2"/>
        <v>23.830145014705881</v>
      </c>
      <c r="X24" s="27">
        <f t="shared" si="2"/>
        <v>7.6152204795321552</v>
      </c>
      <c r="Y24" s="27">
        <f t="shared" si="2"/>
        <v>31.21811449707603</v>
      </c>
      <c r="Z24" s="27">
        <f t="shared" si="2"/>
        <v>1.9515680350877207</v>
      </c>
      <c r="AA24" s="24">
        <f t="shared" si="2"/>
        <v>50.448314485382674</v>
      </c>
    </row>
    <row r="25" spans="1:27" ht="13.5">
      <c r="A25" s="9">
        <v>24</v>
      </c>
      <c r="B25" s="6" t="s">
        <v>23</v>
      </c>
      <c r="C25" s="6"/>
      <c r="D25" s="17">
        <v>62.58</v>
      </c>
      <c r="E25" s="17">
        <v>78.58</v>
      </c>
      <c r="F25" s="17">
        <v>24.55</v>
      </c>
      <c r="G25" s="17">
        <v>12.85</v>
      </c>
      <c r="H25" s="9">
        <v>24</v>
      </c>
      <c r="I25" s="6" t="s">
        <v>23</v>
      </c>
      <c r="J25" s="6"/>
      <c r="K25" s="2">
        <v>1.25</v>
      </c>
      <c r="L25" s="2">
        <v>1.01</v>
      </c>
      <c r="M25" s="2">
        <v>3.5</v>
      </c>
      <c r="N25" s="2">
        <v>10.76</v>
      </c>
      <c r="O25" s="9"/>
      <c r="P25" s="19" t="s">
        <v>49</v>
      </c>
      <c r="R25" s="27">
        <f t="shared" ref="R25:AA25" si="3">SQRT(R24)</f>
        <v>8.0890006282446389</v>
      </c>
      <c r="S25" s="27">
        <f t="shared" si="3"/>
        <v>3.2463524911401747</v>
      </c>
      <c r="T25" s="27">
        <f t="shared" si="3"/>
        <v>6.8972418150280026</v>
      </c>
      <c r="U25" s="27">
        <f t="shared" si="3"/>
        <v>6.380826773686108</v>
      </c>
      <c r="V25" s="27">
        <f t="shared" si="3"/>
        <v>0.63712059688159495</v>
      </c>
      <c r="W25" s="27">
        <f t="shared" si="3"/>
        <v>4.8816129521609843</v>
      </c>
      <c r="X25" s="27">
        <f t="shared" si="3"/>
        <v>2.7595688937825336</v>
      </c>
      <c r="Y25" s="27">
        <f t="shared" si="3"/>
        <v>5.58731728981593</v>
      </c>
      <c r="Z25" s="27">
        <f t="shared" si="3"/>
        <v>1.3969853381792239</v>
      </c>
      <c r="AA25" s="24">
        <f t="shared" si="3"/>
        <v>7.1026976906934927</v>
      </c>
    </row>
    <row r="26" spans="1:27" ht="25.5">
      <c r="A26" s="9">
        <v>25</v>
      </c>
      <c r="B26" s="6" t="s">
        <v>24</v>
      </c>
      <c r="C26" s="6"/>
      <c r="D26" s="17">
        <v>59.19</v>
      </c>
      <c r="E26" s="17">
        <v>77.540000000000006</v>
      </c>
      <c r="F26" s="17">
        <v>28.56</v>
      </c>
      <c r="G26" s="17">
        <v>20.18</v>
      </c>
      <c r="H26" s="9">
        <v>25</v>
      </c>
      <c r="I26" s="6" t="s">
        <v>24</v>
      </c>
      <c r="J26" s="6"/>
      <c r="K26" s="2">
        <v>1.64</v>
      </c>
      <c r="L26" s="2">
        <v>0.91</v>
      </c>
      <c r="M26" s="2">
        <v>3.38</v>
      </c>
      <c r="N26" s="2">
        <v>9.1300000000000008</v>
      </c>
      <c r="O26" s="9"/>
      <c r="P26" s="19" t="s">
        <v>50</v>
      </c>
      <c r="R26" s="27">
        <f t="shared" ref="R26:AA26" si="4">R25*100/R23</f>
        <v>21.702068656630903</v>
      </c>
      <c r="S26" s="27">
        <f t="shared" si="4"/>
        <v>74.414009169603872</v>
      </c>
      <c r="T26" s="27">
        <f t="shared" si="4"/>
        <v>47.296794905903468</v>
      </c>
      <c r="U26" s="27">
        <f t="shared" si="4"/>
        <v>100.46547615893735</v>
      </c>
      <c r="V26" s="27">
        <f t="shared" si="4"/>
        <v>50.924619665770493</v>
      </c>
      <c r="W26" s="27">
        <f t="shared" si="4"/>
        <v>154.70028369759291</v>
      </c>
      <c r="X26" s="27">
        <f t="shared" si="4"/>
        <v>65.306291236165876</v>
      </c>
      <c r="Y26" s="27">
        <f t="shared" si="4"/>
        <v>64.274141473731092</v>
      </c>
      <c r="Z26" s="27">
        <f t="shared" si="4"/>
        <v>50.27982842471161</v>
      </c>
      <c r="AA26" s="24">
        <f t="shared" si="4"/>
        <v>8.6500672463990806</v>
      </c>
    </row>
    <row r="27" spans="1:27" ht="13.5">
      <c r="A27" s="9">
        <v>26</v>
      </c>
      <c r="B27" s="6" t="s">
        <v>25</v>
      </c>
      <c r="C27" s="6"/>
      <c r="D27" s="17">
        <v>54</v>
      </c>
      <c r="E27" s="17">
        <v>78.03</v>
      </c>
      <c r="F27" s="17">
        <v>36.33</v>
      </c>
      <c r="G27" s="17">
        <v>25.14</v>
      </c>
      <c r="H27" s="9">
        <v>26</v>
      </c>
      <c r="I27" s="6" t="s">
        <v>25</v>
      </c>
      <c r="J27" s="6"/>
      <c r="K27" s="2">
        <v>1.05</v>
      </c>
      <c r="L27" s="2">
        <v>0.8</v>
      </c>
      <c r="M27" s="2">
        <v>2.3199999999999998</v>
      </c>
      <c r="N27" s="2">
        <v>10.65</v>
      </c>
      <c r="O27" s="9"/>
      <c r="P27" s="19" t="s">
        <v>51</v>
      </c>
      <c r="R27" s="31">
        <f t="shared" ref="R27:AA27" si="5">SQRT((28.869*(1+R26*R26*(19-1)/19)/(19*R26*R26)))</f>
        <v>1.2011151522844503</v>
      </c>
      <c r="S27" s="31">
        <f t="shared" si="5"/>
        <v>1.1998857919951771</v>
      </c>
      <c r="T27" s="31">
        <f t="shared" si="5"/>
        <v>1.2000544780109881</v>
      </c>
      <c r="U27" s="31">
        <f t="shared" si="5"/>
        <v>1.1998341806090447</v>
      </c>
      <c r="V27" s="31">
        <f t="shared" si="5"/>
        <v>1.2000155925105873</v>
      </c>
      <c r="W27" s="31">
        <f t="shared" si="5"/>
        <v>1.1997979047199523</v>
      </c>
      <c r="X27" s="31">
        <f t="shared" si="5"/>
        <v>1.199919907491465</v>
      </c>
      <c r="Y27" s="31">
        <f t="shared" si="5"/>
        <v>1.199924713610778</v>
      </c>
      <c r="Z27" s="31">
        <f t="shared" si="5"/>
        <v>1.2000218938907634</v>
      </c>
      <c r="AA27" s="32">
        <f t="shared" si="5"/>
        <v>1.2082045419115106</v>
      </c>
    </row>
    <row r="28" spans="1:27">
      <c r="A28" s="9">
        <v>27</v>
      </c>
      <c r="B28" s="6" t="s">
        <v>26</v>
      </c>
      <c r="C28" s="6"/>
      <c r="D28" s="17">
        <v>62.42</v>
      </c>
      <c r="E28" s="17">
        <v>83.37</v>
      </c>
      <c r="F28" s="17">
        <v>28.69</v>
      </c>
      <c r="G28" s="17">
        <v>12.08</v>
      </c>
      <c r="H28" s="9">
        <v>27</v>
      </c>
      <c r="I28" s="6" t="s">
        <v>26</v>
      </c>
      <c r="J28" s="6"/>
      <c r="K28" s="2">
        <v>1.24</v>
      </c>
      <c r="L28" s="2">
        <v>1.04</v>
      </c>
      <c r="M28" s="2">
        <v>3.49</v>
      </c>
      <c r="N28" s="2">
        <v>14.24</v>
      </c>
      <c r="O28" s="9"/>
    </row>
    <row r="29" spans="1:27" ht="24">
      <c r="A29" s="9">
        <v>28</v>
      </c>
      <c r="B29" s="6" t="s">
        <v>27</v>
      </c>
      <c r="C29" s="6"/>
      <c r="D29" s="17">
        <v>61.68</v>
      </c>
      <c r="E29" s="17">
        <v>74.150000000000006</v>
      </c>
      <c r="F29" s="17">
        <v>21.42</v>
      </c>
      <c r="G29" s="17">
        <v>14.53</v>
      </c>
      <c r="H29" s="9">
        <v>28</v>
      </c>
      <c r="I29" s="6" t="s">
        <v>27</v>
      </c>
      <c r="J29" s="6"/>
      <c r="K29" s="2">
        <v>1.27</v>
      </c>
      <c r="L29" s="2">
        <v>0.75</v>
      </c>
      <c r="M29" s="2">
        <v>2.4900000000000002</v>
      </c>
      <c r="N29" s="2">
        <v>15.25</v>
      </c>
      <c r="O29" s="9"/>
    </row>
    <row r="30" spans="1:27">
      <c r="A30" s="9">
        <v>29</v>
      </c>
      <c r="B30" s="6" t="s">
        <v>28</v>
      </c>
      <c r="C30" s="6"/>
      <c r="D30" s="17">
        <v>68.34</v>
      </c>
      <c r="E30" s="17">
        <v>82.2</v>
      </c>
      <c r="F30" s="17">
        <v>19.79</v>
      </c>
      <c r="G30" s="17">
        <v>10.88</v>
      </c>
      <c r="H30" s="9">
        <v>29</v>
      </c>
      <c r="I30" s="6" t="s">
        <v>28</v>
      </c>
      <c r="J30" s="6"/>
      <c r="K30" s="2">
        <v>1.24</v>
      </c>
      <c r="L30" s="2">
        <v>0.34</v>
      </c>
      <c r="M30" s="2">
        <v>3.4</v>
      </c>
      <c r="N30" s="2">
        <v>11.95</v>
      </c>
      <c r="O30" s="9"/>
    </row>
    <row r="31" spans="1:27">
      <c r="A31" s="9">
        <v>30</v>
      </c>
      <c r="B31" s="6" t="s">
        <v>29</v>
      </c>
      <c r="C31" s="6"/>
      <c r="D31" s="17">
        <v>49.12</v>
      </c>
      <c r="E31" s="17">
        <v>83.81</v>
      </c>
      <c r="F31" s="17">
        <v>45.73</v>
      </c>
      <c r="G31" s="17">
        <v>30.8</v>
      </c>
      <c r="H31" s="9">
        <v>30</v>
      </c>
      <c r="I31" s="6" t="s">
        <v>29</v>
      </c>
      <c r="J31" s="6"/>
      <c r="K31" s="2">
        <v>0.92</v>
      </c>
      <c r="L31" s="2">
        <v>0.42</v>
      </c>
      <c r="M31" s="2">
        <v>3.29</v>
      </c>
      <c r="N31" s="2">
        <v>5.24</v>
      </c>
      <c r="O31" s="9"/>
    </row>
    <row r="32" spans="1:27" ht="24">
      <c r="A32" s="9">
        <v>31</v>
      </c>
      <c r="B32" s="6" t="s">
        <v>30</v>
      </c>
      <c r="C32" s="6"/>
      <c r="D32" s="17">
        <v>60.76</v>
      </c>
      <c r="E32" s="17">
        <v>79.48</v>
      </c>
      <c r="F32" s="17">
        <v>27.93</v>
      </c>
      <c r="G32" s="17">
        <v>10.45</v>
      </c>
      <c r="H32" s="9">
        <v>31</v>
      </c>
      <c r="I32" s="6" t="s">
        <v>30</v>
      </c>
      <c r="J32" s="6"/>
      <c r="K32" s="2">
        <v>2.2599999999999998</v>
      </c>
      <c r="L32" s="2">
        <v>0.93</v>
      </c>
      <c r="M32" s="2">
        <v>2.7</v>
      </c>
      <c r="N32" s="2">
        <v>11.14</v>
      </c>
      <c r="O32" s="9"/>
    </row>
    <row r="33" spans="1:15" ht="24">
      <c r="A33" s="9">
        <v>32</v>
      </c>
      <c r="B33" s="6" t="s">
        <v>31</v>
      </c>
      <c r="C33" s="6"/>
      <c r="D33" s="17">
        <v>67.209999999999994</v>
      </c>
      <c r="E33" s="17">
        <v>85.77</v>
      </c>
      <c r="F33" s="17">
        <v>24.36</v>
      </c>
      <c r="G33" s="17">
        <v>11.04</v>
      </c>
      <c r="H33" s="9">
        <v>32</v>
      </c>
      <c r="I33" s="6" t="s">
        <v>31</v>
      </c>
      <c r="J33" s="6"/>
      <c r="K33" s="2">
        <v>1.47</v>
      </c>
      <c r="L33" s="2">
        <v>0.56999999999999995</v>
      </c>
      <c r="M33" s="2">
        <v>3.81</v>
      </c>
      <c r="N33" s="2">
        <v>8.3800000000000008</v>
      </c>
      <c r="O33" s="9"/>
    </row>
    <row r="34" spans="1:15" ht="24">
      <c r="A34" s="9">
        <v>33</v>
      </c>
      <c r="B34" s="6" t="s">
        <v>32</v>
      </c>
      <c r="C34" s="6"/>
      <c r="D34" s="17">
        <v>21.51</v>
      </c>
      <c r="E34" s="17">
        <v>45.7</v>
      </c>
      <c r="F34" s="17">
        <v>71.099999999999994</v>
      </c>
      <c r="G34" s="17">
        <v>32.96</v>
      </c>
      <c r="H34" s="9">
        <v>33</v>
      </c>
      <c r="I34" s="6" t="s">
        <v>32</v>
      </c>
      <c r="J34" s="6"/>
      <c r="K34" s="2">
        <v>0.64</v>
      </c>
      <c r="L34" s="2">
        <v>0.2</v>
      </c>
      <c r="M34" s="2">
        <v>1.37</v>
      </c>
      <c r="N34" s="2">
        <v>15.27</v>
      </c>
      <c r="O34" s="9"/>
    </row>
    <row r="35" spans="1:15">
      <c r="A35" s="9">
        <v>34</v>
      </c>
      <c r="B35" s="6" t="s">
        <v>33</v>
      </c>
      <c r="C35" s="6"/>
      <c r="D35" s="17">
        <v>60.49</v>
      </c>
      <c r="E35" s="17">
        <v>79.37</v>
      </c>
      <c r="F35" s="17">
        <v>28.23</v>
      </c>
      <c r="G35" s="17">
        <v>29.12</v>
      </c>
      <c r="H35" s="9">
        <v>34</v>
      </c>
      <c r="I35" s="6" t="s">
        <v>33</v>
      </c>
      <c r="J35" s="6"/>
      <c r="K35" s="2">
        <v>0.93</v>
      </c>
      <c r="L35" s="2">
        <v>0.96</v>
      </c>
      <c r="M35" s="2">
        <v>3.18</v>
      </c>
      <c r="N35" s="2">
        <v>8.81</v>
      </c>
      <c r="O35" s="9"/>
    </row>
    <row r="36" spans="1:15">
      <c r="A36" s="9">
        <v>35</v>
      </c>
      <c r="B36" s="6" t="s">
        <v>34</v>
      </c>
      <c r="C36" s="6"/>
      <c r="D36" s="17">
        <v>38.22</v>
      </c>
      <c r="E36" s="17">
        <v>55.77</v>
      </c>
      <c r="F36" s="17">
        <v>45.16</v>
      </c>
      <c r="G36" s="17">
        <v>42.86</v>
      </c>
      <c r="H36" s="9">
        <v>35</v>
      </c>
      <c r="I36" s="6" t="s">
        <v>34</v>
      </c>
      <c r="J36" s="6"/>
      <c r="K36" s="2">
        <v>0.27</v>
      </c>
      <c r="L36" s="2">
        <v>0.17</v>
      </c>
      <c r="M36" s="2">
        <v>1.54</v>
      </c>
      <c r="N36" s="2">
        <v>5.69</v>
      </c>
      <c r="O36" s="9"/>
    </row>
    <row r="37" spans="1:15">
      <c r="A37" s="9">
        <v>36</v>
      </c>
      <c r="B37" s="6" t="s">
        <v>35</v>
      </c>
      <c r="C37" s="6"/>
      <c r="D37" s="17">
        <v>65.62</v>
      </c>
      <c r="E37" s="17">
        <v>83.22</v>
      </c>
      <c r="F37" s="17">
        <v>24.38</v>
      </c>
      <c r="G37" s="17">
        <v>11.13</v>
      </c>
      <c r="H37" s="9">
        <v>36</v>
      </c>
      <c r="I37" s="6" t="s">
        <v>35</v>
      </c>
      <c r="J37" s="6"/>
      <c r="K37" s="2">
        <v>1.25</v>
      </c>
      <c r="L37" s="2">
        <v>0.65</v>
      </c>
      <c r="M37" s="2">
        <v>3.38</v>
      </c>
      <c r="N37" s="2">
        <v>7.86</v>
      </c>
      <c r="O37" s="9"/>
    </row>
    <row r="38" spans="1:15">
      <c r="A38" s="9">
        <v>37</v>
      </c>
      <c r="B38" s="6" t="s">
        <v>36</v>
      </c>
      <c r="C38" s="6"/>
      <c r="D38" s="17">
        <v>59.68</v>
      </c>
      <c r="E38" s="17">
        <v>79.61</v>
      </c>
      <c r="F38" s="17">
        <v>29.55</v>
      </c>
      <c r="G38" s="17">
        <v>28.73</v>
      </c>
      <c r="H38" s="9">
        <v>37</v>
      </c>
      <c r="I38" s="6" t="s">
        <v>36</v>
      </c>
      <c r="J38" s="6"/>
      <c r="K38" s="2">
        <v>1.81</v>
      </c>
      <c r="L38" s="2">
        <v>0.79</v>
      </c>
      <c r="M38" s="2">
        <v>2.71</v>
      </c>
      <c r="N38" s="2">
        <v>13.51</v>
      </c>
      <c r="O38" s="9"/>
    </row>
    <row r="39" spans="1:15">
      <c r="A39" s="9">
        <v>38</v>
      </c>
      <c r="B39" s="6" t="s">
        <v>37</v>
      </c>
      <c r="C39" s="6"/>
      <c r="D39" s="17">
        <v>71.09</v>
      </c>
      <c r="E39" s="17">
        <v>84.47</v>
      </c>
      <c r="F39" s="17">
        <v>18.21</v>
      </c>
      <c r="G39" s="17">
        <v>27.69</v>
      </c>
      <c r="H39" s="9">
        <v>38</v>
      </c>
      <c r="I39" s="6" t="s">
        <v>37</v>
      </c>
      <c r="J39" s="6"/>
      <c r="K39" s="2">
        <v>1.85</v>
      </c>
      <c r="L39" s="2">
        <v>0.91</v>
      </c>
      <c r="M39" s="2">
        <v>3.13</v>
      </c>
      <c r="N39" s="2">
        <v>7.1</v>
      </c>
      <c r="O39" s="9"/>
    </row>
    <row r="40" spans="1:15">
      <c r="A40" s="9">
        <v>39</v>
      </c>
      <c r="B40" s="6" t="s">
        <v>38</v>
      </c>
      <c r="C40" s="6"/>
      <c r="D40" s="17">
        <v>28.86</v>
      </c>
      <c r="E40" s="17">
        <v>52.9</v>
      </c>
      <c r="F40" s="17">
        <v>61.16</v>
      </c>
      <c r="G40" s="17">
        <v>28.65</v>
      </c>
      <c r="H40" s="9">
        <v>39</v>
      </c>
      <c r="I40" s="6" t="s">
        <v>38</v>
      </c>
      <c r="J40" s="6"/>
      <c r="K40" s="2">
        <v>0.73</v>
      </c>
      <c r="L40" s="2">
        <v>0.18</v>
      </c>
      <c r="M40" s="2">
        <v>1.56</v>
      </c>
      <c r="N40" s="2">
        <v>9.4700000000000006</v>
      </c>
      <c r="O40" s="9"/>
    </row>
    <row r="41" spans="1:15">
      <c r="A41" s="9">
        <v>40</v>
      </c>
      <c r="B41" s="6" t="s">
        <v>39</v>
      </c>
      <c r="C41" s="6"/>
      <c r="D41" s="17">
        <v>57.1</v>
      </c>
      <c r="E41" s="17">
        <v>82.09</v>
      </c>
      <c r="F41" s="17">
        <v>34.770000000000003</v>
      </c>
      <c r="G41" s="17">
        <v>35.89</v>
      </c>
      <c r="H41" s="9">
        <v>40</v>
      </c>
      <c r="I41" s="6" t="s">
        <v>39</v>
      </c>
      <c r="J41" s="6"/>
      <c r="K41" s="2">
        <v>1.2</v>
      </c>
      <c r="L41" s="2">
        <v>0.65</v>
      </c>
      <c r="M41" s="2">
        <v>3.32</v>
      </c>
      <c r="N41" s="2">
        <v>9.4499999999999993</v>
      </c>
      <c r="O41" s="9"/>
    </row>
    <row r="42" spans="1:15">
      <c r="A42" s="9">
        <v>41</v>
      </c>
      <c r="B42" s="6" t="s">
        <v>40</v>
      </c>
      <c r="C42" s="6"/>
      <c r="D42" s="17">
        <v>31.85</v>
      </c>
      <c r="E42" s="17">
        <v>52.88</v>
      </c>
      <c r="F42" s="17">
        <v>55.53</v>
      </c>
      <c r="G42" s="17">
        <v>22.49</v>
      </c>
      <c r="H42" s="9">
        <v>41</v>
      </c>
      <c r="I42" s="6" t="s">
        <v>40</v>
      </c>
      <c r="J42" s="6"/>
      <c r="K42" s="2">
        <v>0.54</v>
      </c>
      <c r="L42" s="2">
        <v>0.28999999999999998</v>
      </c>
      <c r="M42" s="2">
        <v>1.46</v>
      </c>
      <c r="N42" s="2">
        <v>7.39</v>
      </c>
      <c r="O42" s="9"/>
    </row>
    <row r="43" spans="1:15" ht="28.5" customHeight="1" thickBot="1">
      <c r="A43" s="9">
        <v>42</v>
      </c>
      <c r="B43" s="7" t="s">
        <v>41</v>
      </c>
      <c r="C43" s="7"/>
      <c r="D43" s="18">
        <v>30.14</v>
      </c>
      <c r="E43" s="18">
        <v>38.03</v>
      </c>
      <c r="F43" s="18">
        <v>40.770000000000003</v>
      </c>
      <c r="G43" s="18">
        <v>21.91</v>
      </c>
      <c r="H43" s="9">
        <v>42</v>
      </c>
      <c r="I43" s="7" t="s">
        <v>41</v>
      </c>
      <c r="J43" s="7"/>
      <c r="K43" s="1">
        <v>0.68</v>
      </c>
      <c r="L43" s="1">
        <v>0.62</v>
      </c>
      <c r="M43" s="1">
        <v>1.04</v>
      </c>
      <c r="N43" s="1">
        <v>4.55</v>
      </c>
      <c r="O43" s="9"/>
    </row>
    <row r="44" spans="1:15" ht="15.75" thickTop="1">
      <c r="B44" s="8" t="s">
        <v>52</v>
      </c>
      <c r="C44" s="8"/>
      <c r="D44" s="10">
        <v>71.09</v>
      </c>
      <c r="E44" s="10">
        <v>85.77</v>
      </c>
      <c r="F44" s="10">
        <v>71.099999999999994</v>
      </c>
      <c r="G44" s="10">
        <v>44.69</v>
      </c>
      <c r="I44" s="8" t="s">
        <v>60</v>
      </c>
      <c r="J44" s="8"/>
      <c r="K44" s="23">
        <v>2.2599999999999998</v>
      </c>
      <c r="L44" s="23">
        <v>1.04</v>
      </c>
      <c r="M44" s="23">
        <v>3.81</v>
      </c>
      <c r="N44" s="23">
        <v>1.8350000000000002E-2</v>
      </c>
    </row>
    <row r="45" spans="1:15">
      <c r="B45" s="8" t="s">
        <v>53</v>
      </c>
      <c r="C45" s="8"/>
      <c r="D45" s="10">
        <v>21.51</v>
      </c>
      <c r="E45" s="10">
        <v>37.35</v>
      </c>
      <c r="F45" s="10">
        <v>16.93</v>
      </c>
      <c r="G45" s="10">
        <v>10.45</v>
      </c>
      <c r="I45" s="8" t="s">
        <v>61</v>
      </c>
      <c r="J45" s="8"/>
      <c r="K45" s="23">
        <v>0.27</v>
      </c>
      <c r="L45" s="23">
        <v>0.17</v>
      </c>
      <c r="M45" s="23">
        <v>0.81</v>
      </c>
      <c r="N45" s="23">
        <v>2.8600000000000001E-3</v>
      </c>
    </row>
    <row r="46" spans="1:15">
      <c r="B46" s="19" t="s">
        <v>47</v>
      </c>
      <c r="C46" s="19"/>
      <c r="D46" s="20">
        <f>AVERAGE(D2:D43)</f>
        <v>51.165952380952376</v>
      </c>
      <c r="E46" s="20">
        <f>AVERAGE(E2:E43)</f>
        <v>70.605952380952374</v>
      </c>
      <c r="F46" s="20">
        <f>AVERAGE(F2:F43)</f>
        <v>36.293333333333329</v>
      </c>
      <c r="G46" s="20">
        <f>AVERAGE(G2:G43)</f>
        <v>25.060238095238098</v>
      </c>
      <c r="I46" s="19" t="s">
        <v>47</v>
      </c>
      <c r="J46" s="19"/>
      <c r="K46" s="3">
        <f>AVERAGE(K2:K43)</f>
        <v>1.0566666666666666</v>
      </c>
      <c r="L46" s="3">
        <f>AVERAGE(L2:L43)</f>
        <v>0.56309523809523809</v>
      </c>
      <c r="M46" s="3">
        <f>AVERAGE(M2:M43)</f>
        <v>2.5242857142857145</v>
      </c>
      <c r="N46" s="3">
        <f>AVERAGE(N2:N43)</f>
        <v>10.096666666666668</v>
      </c>
    </row>
    <row r="47" spans="1:15">
      <c r="B47" s="19" t="s">
        <v>48</v>
      </c>
      <c r="C47" s="19"/>
      <c r="D47" s="20">
        <f>VAR(D2:D43)</f>
        <v>209.48741980255531</v>
      </c>
      <c r="E47" s="20">
        <f>VAR(E2:E43)</f>
        <v>250.88648809523963</v>
      </c>
      <c r="F47" s="20">
        <f>VAR(F2:F43)</f>
        <v>175.69176422764292</v>
      </c>
      <c r="G47" s="20">
        <f>VAR(G2:G43)</f>
        <v>100.79728042973271</v>
      </c>
      <c r="I47" s="19" t="s">
        <v>48</v>
      </c>
      <c r="J47" s="19"/>
      <c r="K47" s="3">
        <f>VAR(K2:K43)</f>
        <v>0.23370569105691036</v>
      </c>
      <c r="L47" s="3">
        <f>VAR(L2:L43)</f>
        <v>8.6812137049941937E-2</v>
      </c>
      <c r="M47" s="3">
        <f>VAR(M2:M43)</f>
        <v>0.81789825783971948</v>
      </c>
      <c r="N47" s="3">
        <f>VAR(N2:N43)</f>
        <v>15.768125203252033</v>
      </c>
    </row>
    <row r="48" spans="1:15">
      <c r="B48" s="19" t="s">
        <v>49</v>
      </c>
      <c r="C48" s="19"/>
      <c r="D48" s="20">
        <f t="shared" ref="D48:G48" si="6">SQRT(D47)</f>
        <v>14.473680243896343</v>
      </c>
      <c r="E48" s="20">
        <f t="shared" si="6"/>
        <v>15.839396708689369</v>
      </c>
      <c r="F48" s="20">
        <f t="shared" si="6"/>
        <v>13.254876997831513</v>
      </c>
      <c r="G48" s="20">
        <f t="shared" si="6"/>
        <v>10.03978487965418</v>
      </c>
      <c r="I48" s="19" t="s">
        <v>49</v>
      </c>
      <c r="J48" s="19"/>
      <c r="K48" s="3">
        <f t="shared" ref="K48:N48" si="7">SQRT(K47)</f>
        <v>0.4834311647555527</v>
      </c>
      <c r="L48" s="3">
        <f t="shared" si="7"/>
        <v>0.29463899444904085</v>
      </c>
      <c r="M48" s="3">
        <f t="shared" si="7"/>
        <v>0.90437727627341424</v>
      </c>
      <c r="N48" s="3">
        <f t="shared" si="7"/>
        <v>3.9709098709555262</v>
      </c>
    </row>
    <row r="49" spans="2:14" ht="25.5">
      <c r="B49" s="19" t="s">
        <v>50</v>
      </c>
      <c r="C49" s="19"/>
      <c r="D49" s="20">
        <f t="shared" ref="D49:G49" si="8">D48*100/D46</f>
        <v>28.287717848255046</v>
      </c>
      <c r="E49" s="20">
        <f t="shared" si="8"/>
        <v>22.433514703163215</v>
      </c>
      <c r="F49" s="20">
        <f t="shared" si="8"/>
        <v>36.521520016067733</v>
      </c>
      <c r="G49" s="20">
        <f t="shared" si="8"/>
        <v>40.062607711464331</v>
      </c>
      <c r="I49" s="19" t="s">
        <v>50</v>
      </c>
      <c r="J49" s="19"/>
      <c r="K49" s="3">
        <f t="shared" ref="K49:N49" si="9">K48*100/K46</f>
        <v>45.75058341535199</v>
      </c>
      <c r="L49" s="3">
        <f t="shared" si="9"/>
        <v>52.32489542012565</v>
      </c>
      <c r="M49" s="3">
        <f t="shared" si="9"/>
        <v>35.827056785024901</v>
      </c>
      <c r="N49" s="3">
        <f t="shared" si="9"/>
        <v>39.32891915769752</v>
      </c>
    </row>
    <row r="50" spans="2:14">
      <c r="B50" s="19" t="s">
        <v>51</v>
      </c>
      <c r="C50" s="19"/>
      <c r="D50" s="21">
        <f t="shared" ref="D50:G50" si="10">SQRT((56.942*(1+D49*D49*(42-1)/42)/(41*D49*D49)))</f>
        <v>1.1651169547871782</v>
      </c>
      <c r="E50" s="21">
        <f t="shared" si="10"/>
        <v>1.1655563290210971</v>
      </c>
      <c r="F50" s="21">
        <f t="shared" si="10"/>
        <v>1.1648189325161102</v>
      </c>
      <c r="G50" s="21">
        <f t="shared" si="10"/>
        <v>1.1647434104509229</v>
      </c>
      <c r="I50" s="19" t="s">
        <v>51</v>
      </c>
      <c r="J50" s="19"/>
      <c r="K50" s="4">
        <f t="shared" ref="K50" si="11">SQRT((56.942*(1+K49*K49*(42-1)/42)/(41*K49*K49)))</f>
        <v>1.1646567851342078</v>
      </c>
      <c r="L50" s="4">
        <f>SQRT((56.942*(1+L49*L49*(42-1)/42)/(41*L49*L49)))</f>
        <v>1.1645896987865123</v>
      </c>
      <c r="M50" s="4">
        <f>SQRT((56.942*(1+M49*M49*(42-1)/42)/(41*M49*M49)))</f>
        <v>1.1648364276180823</v>
      </c>
      <c r="N50" s="4">
        <f>SQRT((56.942*(1+N49*N49*(42-1)/42)/(41*N49*N49)))</f>
        <v>1.164757398895977</v>
      </c>
    </row>
  </sheetData>
  <phoneticPr fontId="1" type="noConversion"/>
  <hyperlinks>
    <hyperlink ref="L1" r:id="rId1" display="https://www.baidu.com/link?url=uKf2lZOPRHDHkFdeez9w0fgH04JJ4xQHJFzngGIbY7OFnm7dGFBtkPnOlnYjDII7eyBq5QUzi2EW8R6uEZQQeMz81S3nCLX7sEVBz1M0VIdatEYqKc2NkK6h73QCor_O&amp;wd=&amp;eqid=8c4affc8000ebd5d00000004578de25f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6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2016-11-05T14:07:25Z</dcterms:created>
  <dcterms:modified xsi:type="dcterms:W3CDTF">2016-11-08T08:56:30Z</dcterms:modified>
</cp:coreProperties>
</file>