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CH\my_submissions_2014\new_version_tree_graph_paper\"/>
    </mc:Choice>
  </mc:AlternateContent>
  <bookViews>
    <workbookView xWindow="240" yWindow="72" windowWidth="18960" windowHeight="8736" activeTab="1"/>
  </bookViews>
  <sheets>
    <sheet name="enzymes" sheetId="1" r:id="rId1"/>
    <sheet name="calculation metabolites" sheetId="2" r:id="rId2"/>
    <sheet name="metabolites" sheetId="3" r:id="rId3"/>
  </sheets>
  <calcPr calcId="152511"/>
</workbook>
</file>

<file path=xl/calcChain.xml><?xml version="1.0" encoding="utf-8"?>
<calcChain xmlns="http://schemas.openxmlformats.org/spreadsheetml/2006/main">
  <c r="P31" i="3" l="1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Q28" i="3" s="1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Q20" i="3" s="1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Q23" i="3" l="1"/>
  <c r="Q27" i="3"/>
  <c r="Q31" i="3"/>
  <c r="Q30" i="3"/>
  <c r="Q21" i="3"/>
  <c r="Q25" i="3"/>
  <c r="Q29" i="3"/>
  <c r="D32" i="3"/>
  <c r="F32" i="3"/>
  <c r="H32" i="3"/>
  <c r="J32" i="3"/>
  <c r="L32" i="3"/>
  <c r="N32" i="3"/>
  <c r="P32" i="3"/>
  <c r="Q26" i="3"/>
  <c r="C32" i="3"/>
  <c r="E32" i="3"/>
  <c r="G32" i="3"/>
  <c r="I32" i="3"/>
  <c r="K32" i="3"/>
  <c r="M32" i="3"/>
  <c r="O32" i="3"/>
  <c r="Q24" i="3"/>
  <c r="Q22" i="3"/>
  <c r="B32" i="3"/>
  <c r="Q19" i="3"/>
  <c r="AL34" i="2"/>
  <c r="AK34" i="2"/>
  <c r="AJ34" i="2"/>
  <c r="AL32" i="2"/>
  <c r="AK32" i="2"/>
  <c r="AJ32" i="2"/>
  <c r="AL30" i="2"/>
  <c r="AK30" i="2"/>
  <c r="AJ30" i="2"/>
  <c r="AL28" i="2"/>
  <c r="AK28" i="2"/>
  <c r="AJ28" i="2"/>
  <c r="AL26" i="2"/>
  <c r="AK26" i="2"/>
  <c r="AJ26" i="2"/>
  <c r="AL24" i="2"/>
  <c r="AK24" i="2"/>
  <c r="AJ24" i="2"/>
  <c r="AL22" i="2"/>
  <c r="AK22" i="2"/>
  <c r="AJ22" i="2"/>
  <c r="AL20" i="2"/>
  <c r="AK20" i="2"/>
  <c r="AJ20" i="2"/>
  <c r="AL18" i="2"/>
  <c r="AK18" i="2"/>
  <c r="AJ18" i="2"/>
  <c r="AL16" i="2"/>
  <c r="AK16" i="2"/>
  <c r="AJ16" i="2"/>
  <c r="AL14" i="2"/>
  <c r="AK14" i="2"/>
  <c r="AJ14" i="2"/>
  <c r="AL12" i="2"/>
  <c r="AK12" i="2"/>
  <c r="AJ12" i="2"/>
  <c r="AL10" i="2"/>
  <c r="AK10" i="2"/>
  <c r="AJ10" i="2"/>
  <c r="X12" i="2"/>
  <c r="Y12" i="2"/>
  <c r="Z12" i="2"/>
  <c r="AA12" i="2"/>
  <c r="AB12" i="2"/>
  <c r="AC12" i="2"/>
  <c r="AD12" i="2"/>
  <c r="AE12" i="2"/>
  <c r="AF12" i="2"/>
  <c r="AG12" i="2"/>
  <c r="AH12" i="2"/>
  <c r="AI12" i="2"/>
  <c r="X14" i="2"/>
  <c r="Y14" i="2"/>
  <c r="Z14" i="2"/>
  <c r="AA14" i="2"/>
  <c r="AB14" i="2"/>
  <c r="AC14" i="2"/>
  <c r="AD14" i="2"/>
  <c r="AE14" i="2"/>
  <c r="AF14" i="2"/>
  <c r="AG14" i="2"/>
  <c r="AH14" i="2"/>
  <c r="AI14" i="2"/>
  <c r="X16" i="2"/>
  <c r="Y16" i="2"/>
  <c r="Z16" i="2"/>
  <c r="AA16" i="2"/>
  <c r="AB16" i="2"/>
  <c r="AC16" i="2"/>
  <c r="AD16" i="2"/>
  <c r="AE16" i="2"/>
  <c r="AF16" i="2"/>
  <c r="AG16" i="2"/>
  <c r="AH16" i="2"/>
  <c r="AI16" i="2"/>
  <c r="X18" i="2"/>
  <c r="Y18" i="2"/>
  <c r="Z18" i="2"/>
  <c r="AA18" i="2"/>
  <c r="AB18" i="2"/>
  <c r="AC18" i="2"/>
  <c r="AD18" i="2"/>
  <c r="AE18" i="2"/>
  <c r="AF18" i="2"/>
  <c r="AG18" i="2"/>
  <c r="AH18" i="2"/>
  <c r="AI18" i="2"/>
  <c r="X20" i="2"/>
  <c r="Y20" i="2"/>
  <c r="Z20" i="2"/>
  <c r="AA20" i="2"/>
  <c r="AB20" i="2"/>
  <c r="AC20" i="2"/>
  <c r="AD20" i="2"/>
  <c r="AE20" i="2"/>
  <c r="AF20" i="2"/>
  <c r="AG20" i="2"/>
  <c r="AH20" i="2"/>
  <c r="AI20" i="2"/>
  <c r="X22" i="2"/>
  <c r="Y22" i="2"/>
  <c r="Z22" i="2"/>
  <c r="AA22" i="2"/>
  <c r="AB22" i="2"/>
  <c r="AC22" i="2"/>
  <c r="AD22" i="2"/>
  <c r="AE22" i="2"/>
  <c r="AF22" i="2"/>
  <c r="AG22" i="2"/>
  <c r="AH22" i="2"/>
  <c r="AI22" i="2"/>
  <c r="X24" i="2"/>
  <c r="Y24" i="2"/>
  <c r="Z24" i="2"/>
  <c r="AA24" i="2"/>
  <c r="AB24" i="2"/>
  <c r="AC24" i="2"/>
  <c r="AD24" i="2"/>
  <c r="AE24" i="2"/>
  <c r="AF24" i="2"/>
  <c r="AG24" i="2"/>
  <c r="AH24" i="2"/>
  <c r="AI24" i="2"/>
  <c r="X26" i="2"/>
  <c r="Y26" i="2"/>
  <c r="Z26" i="2"/>
  <c r="AA26" i="2"/>
  <c r="AB26" i="2"/>
  <c r="AC26" i="2"/>
  <c r="AD26" i="2"/>
  <c r="AE26" i="2"/>
  <c r="AF26" i="2"/>
  <c r="AG26" i="2"/>
  <c r="AH26" i="2"/>
  <c r="AI26" i="2"/>
  <c r="X28" i="2"/>
  <c r="Y28" i="2"/>
  <c r="Z28" i="2"/>
  <c r="AA28" i="2"/>
  <c r="AB28" i="2"/>
  <c r="AC28" i="2"/>
  <c r="AD28" i="2"/>
  <c r="AE28" i="2"/>
  <c r="AF28" i="2"/>
  <c r="AG28" i="2"/>
  <c r="AH28" i="2"/>
  <c r="AI28" i="2"/>
  <c r="X30" i="2"/>
  <c r="Y30" i="2"/>
  <c r="Z30" i="2"/>
  <c r="AA30" i="2"/>
  <c r="AB30" i="2"/>
  <c r="AC30" i="2"/>
  <c r="AD30" i="2"/>
  <c r="AE30" i="2"/>
  <c r="AF30" i="2"/>
  <c r="AG30" i="2"/>
  <c r="AH30" i="2"/>
  <c r="AI30" i="2"/>
  <c r="X32" i="2"/>
  <c r="Y32" i="2"/>
  <c r="Z32" i="2"/>
  <c r="AA32" i="2"/>
  <c r="AB32" i="2"/>
  <c r="AC32" i="2"/>
  <c r="AD32" i="2"/>
  <c r="AE32" i="2"/>
  <c r="AF32" i="2"/>
  <c r="AG32" i="2"/>
  <c r="AH32" i="2"/>
  <c r="AI32" i="2"/>
  <c r="X34" i="2"/>
  <c r="Y34" i="2"/>
  <c r="Z34" i="2"/>
  <c r="AA34" i="2"/>
  <c r="AB34" i="2"/>
  <c r="AC34" i="2"/>
  <c r="AD34" i="2"/>
  <c r="AE34" i="2"/>
  <c r="AF34" i="2"/>
  <c r="AG34" i="2"/>
  <c r="AH34" i="2"/>
  <c r="AI34" i="2"/>
  <c r="W34" i="2"/>
  <c r="V34" i="2"/>
  <c r="U34" i="2"/>
  <c r="W32" i="2"/>
  <c r="V32" i="2"/>
  <c r="U32" i="2"/>
  <c r="W30" i="2"/>
  <c r="V30" i="2"/>
  <c r="U30" i="2"/>
  <c r="W28" i="2"/>
  <c r="V28" i="2"/>
  <c r="U28" i="2"/>
  <c r="W26" i="2"/>
  <c r="V26" i="2"/>
  <c r="U26" i="2"/>
  <c r="W24" i="2"/>
  <c r="V24" i="2"/>
  <c r="U24" i="2"/>
  <c r="W22" i="2"/>
  <c r="V22" i="2"/>
  <c r="U22" i="2"/>
  <c r="W20" i="2"/>
  <c r="V20" i="2"/>
  <c r="U20" i="2"/>
  <c r="W18" i="2"/>
  <c r="V18" i="2"/>
  <c r="U18" i="2"/>
  <c r="W16" i="2"/>
  <c r="V16" i="2"/>
  <c r="U16" i="2"/>
  <c r="W14" i="2"/>
  <c r="V14" i="2"/>
  <c r="U14" i="2"/>
  <c r="W12" i="2"/>
  <c r="V12" i="2"/>
  <c r="U12" i="2"/>
  <c r="W10" i="2"/>
  <c r="V10" i="2"/>
  <c r="U10" i="2"/>
  <c r="AW34" i="2"/>
  <c r="AV34" i="2"/>
  <c r="AU34" i="2"/>
  <c r="AT34" i="2"/>
  <c r="AS34" i="2"/>
  <c r="AR34" i="2"/>
  <c r="AQ34" i="2"/>
  <c r="AP34" i="2"/>
  <c r="AO34" i="2"/>
  <c r="AN34" i="2"/>
  <c r="AM34" i="2"/>
  <c r="AW32" i="2"/>
  <c r="AV32" i="2"/>
  <c r="AU32" i="2"/>
  <c r="AT32" i="2"/>
  <c r="AS32" i="2"/>
  <c r="AR32" i="2"/>
  <c r="AQ32" i="2"/>
  <c r="AP32" i="2"/>
  <c r="AO32" i="2"/>
  <c r="AN32" i="2"/>
  <c r="AM32" i="2"/>
  <c r="AW30" i="2"/>
  <c r="AV30" i="2"/>
  <c r="AU30" i="2"/>
  <c r="AT30" i="2"/>
  <c r="AS30" i="2"/>
  <c r="AR30" i="2"/>
  <c r="AQ30" i="2"/>
  <c r="AP30" i="2"/>
  <c r="AO30" i="2"/>
  <c r="AN30" i="2"/>
  <c r="AM30" i="2"/>
  <c r="AW28" i="2"/>
  <c r="AV28" i="2"/>
  <c r="AU28" i="2"/>
  <c r="AT28" i="2"/>
  <c r="AS28" i="2"/>
  <c r="AR28" i="2"/>
  <c r="AQ28" i="2"/>
  <c r="AP28" i="2"/>
  <c r="AO28" i="2"/>
  <c r="AN28" i="2"/>
  <c r="AM28" i="2"/>
  <c r="AW26" i="2"/>
  <c r="AV26" i="2"/>
  <c r="AU26" i="2"/>
  <c r="AT26" i="2"/>
  <c r="AS26" i="2"/>
  <c r="AR26" i="2"/>
  <c r="AQ26" i="2"/>
  <c r="AP26" i="2"/>
  <c r="AO26" i="2"/>
  <c r="AN26" i="2"/>
  <c r="AM26" i="2"/>
  <c r="AW24" i="2"/>
  <c r="AV24" i="2"/>
  <c r="AU24" i="2"/>
  <c r="AT24" i="2"/>
  <c r="AS24" i="2"/>
  <c r="AR24" i="2"/>
  <c r="AQ24" i="2"/>
  <c r="AP24" i="2"/>
  <c r="AO24" i="2"/>
  <c r="AN24" i="2"/>
  <c r="AM24" i="2"/>
  <c r="AW22" i="2"/>
  <c r="AV22" i="2"/>
  <c r="AU22" i="2"/>
  <c r="AT22" i="2"/>
  <c r="AS22" i="2"/>
  <c r="AR22" i="2"/>
  <c r="AQ22" i="2"/>
  <c r="AP22" i="2"/>
  <c r="AO22" i="2"/>
  <c r="AN22" i="2"/>
  <c r="AM22" i="2"/>
  <c r="AW20" i="2"/>
  <c r="AV20" i="2"/>
  <c r="AU20" i="2"/>
  <c r="AT20" i="2"/>
  <c r="AS20" i="2"/>
  <c r="AR20" i="2"/>
  <c r="AQ20" i="2"/>
  <c r="AP20" i="2"/>
  <c r="AO20" i="2"/>
  <c r="AN20" i="2"/>
  <c r="AM20" i="2"/>
  <c r="AW18" i="2"/>
  <c r="AV18" i="2"/>
  <c r="AU18" i="2"/>
  <c r="AT18" i="2"/>
  <c r="AS18" i="2"/>
  <c r="AR18" i="2"/>
  <c r="AQ18" i="2"/>
  <c r="AP18" i="2"/>
  <c r="AO18" i="2"/>
  <c r="AN18" i="2"/>
  <c r="AM18" i="2"/>
  <c r="AW16" i="2"/>
  <c r="AV16" i="2"/>
  <c r="AU16" i="2"/>
  <c r="AT16" i="2"/>
  <c r="AS16" i="2"/>
  <c r="AR16" i="2"/>
  <c r="AQ16" i="2"/>
  <c r="AP16" i="2"/>
  <c r="AO16" i="2"/>
  <c r="AN16" i="2"/>
  <c r="AM16" i="2"/>
  <c r="AW14" i="2"/>
  <c r="AV14" i="2"/>
  <c r="AU14" i="2"/>
  <c r="AT14" i="2"/>
  <c r="AS14" i="2"/>
  <c r="AR14" i="2"/>
  <c r="AQ14" i="2"/>
  <c r="AP14" i="2"/>
  <c r="AO14" i="2"/>
  <c r="AN14" i="2"/>
  <c r="AM14" i="2"/>
  <c r="AW12" i="2"/>
  <c r="AV12" i="2"/>
  <c r="AU12" i="2"/>
  <c r="AT12" i="2"/>
  <c r="AS12" i="2"/>
  <c r="AR12" i="2"/>
  <c r="AQ12" i="2"/>
  <c r="AP12" i="2"/>
  <c r="AO12" i="2"/>
  <c r="AN12" i="2"/>
  <c r="AM12" i="2"/>
  <c r="AW10" i="2"/>
  <c r="AV10" i="2"/>
  <c r="AU10" i="2"/>
  <c r="AT10" i="2"/>
  <c r="AS10" i="2"/>
  <c r="AR10" i="2"/>
  <c r="AQ10" i="2"/>
  <c r="AP10" i="2"/>
  <c r="AO10" i="2"/>
  <c r="AN10" i="2"/>
  <c r="AM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<sst xmlns="http://schemas.openxmlformats.org/spreadsheetml/2006/main" count="405" uniqueCount="122">
  <si>
    <t>CONTROL</t>
  </si>
  <si>
    <t>DARK</t>
  </si>
  <si>
    <t>24HCL</t>
  </si>
  <si>
    <t>centrotype</t>
  </si>
  <si>
    <t>rt</t>
  </si>
  <si>
    <t>mass</t>
  </si>
  <si>
    <t xml:space="preserve">wag34-n419 quercetin 3-o-glucoside </t>
  </si>
  <si>
    <t>ntensity</t>
  </si>
  <si>
    <t>umol/Kg DW</t>
  </si>
  <si>
    <t>WAG89-N362 Quercetin 3-O-rutinoside</t>
  </si>
  <si>
    <t>WAG40 Que-hex-hex (3-O)</t>
  </si>
  <si>
    <t xml:space="preserve">wag95-n284 quercetin-hexose-deoxyhexose, -pentose </t>
  </si>
  <si>
    <t>wag60-n171 quercetin 3-o-rutinoside-7-o-glucoside</t>
  </si>
  <si>
    <t>WAG135 Quercetin - Hex-Hex-Hex</t>
  </si>
  <si>
    <t>WAG123 Isorhamnetin - Hexose ,- Hexose (3,7-O) ?</t>
  </si>
  <si>
    <t>N449 Isorhamnetin - Hexose - Hexose (3-O) ?</t>
  </si>
  <si>
    <t xml:space="preserve">wag33-n555 kaempferol-3-o-glucoside </t>
  </si>
  <si>
    <t>WAG54 Kaempferol-Hexose-Hexose (3-O) ?</t>
  </si>
  <si>
    <t xml:space="preserve">wag83-n442 kaempferol 3-o-rutinoside </t>
  </si>
  <si>
    <t>WAG101-N214 Kaempferol 3-O-rutinoside-7-O-glucoside</t>
  </si>
  <si>
    <t>WAG102 Kaempferol - Hex-Hex-Hex</t>
  </si>
  <si>
    <t>133-vic37-cot-5d-a</t>
  </si>
  <si>
    <t>135-vic37-cot-5d-c</t>
  </si>
  <si>
    <t>134-vic37-cot-5d-b</t>
  </si>
  <si>
    <t>142-vic37-cot-6d-a</t>
  </si>
  <si>
    <t>144-vic37-cot-6d-c</t>
  </si>
  <si>
    <t>143-vic37-cot-6d-b</t>
  </si>
  <si>
    <t>151-vic37-cot-7d-a</t>
  </si>
  <si>
    <t>153-vic37-cot-7d-c</t>
  </si>
  <si>
    <t>152-vic37-cot-7d-b</t>
  </si>
  <si>
    <t>162-vic37-cot-8d-c</t>
  </si>
  <si>
    <t>160-vic37-cot-8d-a</t>
  </si>
  <si>
    <t>161-vic37-cot-8d-b</t>
  </si>
  <si>
    <t>222-vic37-cot-9d-c</t>
  </si>
  <si>
    <t>220-vic37-cot-9d-a</t>
  </si>
  <si>
    <t>221-vic37-cot-9d-b</t>
  </si>
  <si>
    <t>cot</t>
  </si>
  <si>
    <t>control</t>
  </si>
  <si>
    <t>d5</t>
  </si>
  <si>
    <t>d6</t>
  </si>
  <si>
    <t>d7</t>
  </si>
  <si>
    <t>d8</t>
  </si>
  <si>
    <t>d9</t>
  </si>
  <si>
    <t>M24536</t>
  </si>
  <si>
    <t>M24582</t>
  </si>
  <si>
    <t>M24689</t>
  </si>
  <si>
    <t>M24608</t>
  </si>
  <si>
    <t>M24614</t>
  </si>
  <si>
    <t>M24637</t>
  </si>
  <si>
    <t>M24490</t>
  </si>
  <si>
    <t>M24606</t>
  </si>
  <si>
    <t>M24618</t>
  </si>
  <si>
    <t>M24492</t>
  </si>
  <si>
    <t>M24647</t>
  </si>
  <si>
    <t>M24654</t>
  </si>
  <si>
    <t>M24535</t>
  </si>
  <si>
    <t>M24602</t>
  </si>
  <si>
    <t>M24686</t>
  </si>
  <si>
    <t>watercontent</t>
  </si>
  <si>
    <t>materialcontent</t>
  </si>
  <si>
    <t>207-vic37-24hl-cot-6d-c</t>
  </si>
  <si>
    <t>203-vic37-24hl-cot-6d-b</t>
  </si>
  <si>
    <t>202-vic37-24hl-cot-6d-a</t>
  </si>
  <si>
    <t>212-vic37-24hl-cot-7d-b</t>
  </si>
  <si>
    <t>208-vic37-24hl-cot-7d-a</t>
  </si>
  <si>
    <t>210-vic37-24hl-cot-7d-c</t>
  </si>
  <si>
    <t>216-vic37-24hl-cot-8d-c</t>
  </si>
  <si>
    <t>215-vic37-24hl-cot-8d-b</t>
  </si>
  <si>
    <t>214-vic37-24hl-cot-8d-a</t>
  </si>
  <si>
    <t>171-vic37-24hl-cot-9d-c</t>
  </si>
  <si>
    <t>170-vic37-24hl-cot-9d-b</t>
  </si>
  <si>
    <t>169-vic37-24hl-cot-9d-a</t>
  </si>
  <si>
    <t>24hl</t>
  </si>
  <si>
    <t>M24515</t>
  </si>
  <si>
    <t>M24641</t>
  </si>
  <si>
    <t>M24678</t>
  </si>
  <si>
    <t>M24476</t>
  </si>
  <si>
    <t>M24544</t>
  </si>
  <si>
    <t>M24631</t>
  </si>
  <si>
    <t>M24475</t>
  </si>
  <si>
    <t>M24601</t>
  </si>
  <si>
    <t>M24656</t>
  </si>
  <si>
    <t>M24586</t>
  </si>
  <si>
    <t>M24593</t>
  </si>
  <si>
    <t>M24663</t>
  </si>
  <si>
    <t>178-vic37-dark-cot-6d-a</t>
  </si>
  <si>
    <t>185-vic37-dark-cot-6d-b</t>
  </si>
  <si>
    <t>184-vic37-dark-cot-7d-a</t>
  </si>
  <si>
    <t>180-vic37-dark-cot-7d-c</t>
  </si>
  <si>
    <t>186-vic37-dark-cot-7d-c</t>
  </si>
  <si>
    <t>191-vic37-dark-cot-8d-b</t>
  </si>
  <si>
    <t>190-vic37-dark-cot-8d-a</t>
  </si>
  <si>
    <t>192-vic37-dark-cot-8d-c</t>
  </si>
  <si>
    <t>196-vic37-dark-cot-9d-a</t>
  </si>
  <si>
    <t>197-vic37-dark-cot-9d-b</t>
  </si>
  <si>
    <t>198-vic37-dark-cot-9d-c</t>
  </si>
  <si>
    <t>dark</t>
  </si>
  <si>
    <t>M24624</t>
  </si>
  <si>
    <t>M24666</t>
  </si>
  <si>
    <t>M24498</t>
  </si>
  <si>
    <t>M24543</t>
  </si>
  <si>
    <t>M24652</t>
  </si>
  <si>
    <t>M24480</t>
  </si>
  <si>
    <t>M24488</t>
  </si>
  <si>
    <t>M24653</t>
  </si>
  <si>
    <t>M24486</t>
  </si>
  <si>
    <t>M24502</t>
  </si>
  <si>
    <t>M24638</t>
  </si>
  <si>
    <t>light</t>
  </si>
  <si>
    <t>means</t>
  </si>
  <si>
    <t>x1</t>
  </si>
  <si>
    <t>x2</t>
  </si>
  <si>
    <t>x3</t>
  </si>
  <si>
    <t>x4</t>
  </si>
  <si>
    <t>x5</t>
  </si>
  <si>
    <t>x6</t>
  </si>
  <si>
    <t>x7</t>
  </si>
  <si>
    <t>mean control</t>
  </si>
  <si>
    <t>complete total</t>
  </si>
  <si>
    <t>q -&gt; q-3-g</t>
  </si>
  <si>
    <t>mol of Q.hr-1.KgDW-1</t>
  </si>
  <si>
    <t>q-3-g -&gt; q-3gr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</si>
</sst>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164" fontId="0" fillId="0" borderId="0" xfId="0" applyNumberFormat="1"/>
    <xf numFmtId="164" fontId="0" fillId="0" borderId="0" xfId="0" applyNumberFormat="1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2" fontId="0" fillId="2" borderId="0" xfId="0" applyNumberFormat="1" applyFont="1" applyFill="1"/>
    <xf numFmtId="2" fontId="0" fillId="2" borderId="6" xfId="0" applyNumberFormat="1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16" xfId="0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0" fillId="2" borderId="0" xfId="0" applyFill="1"/>
    <xf numFmtId="2" fontId="0" fillId="3" borderId="0" xfId="0" applyNumberFormat="1" applyFont="1" applyFill="1"/>
    <xf numFmtId="2" fontId="0" fillId="3" borderId="6" xfId="0" applyNumberFormat="1" applyFont="1" applyFill="1" applyBorder="1"/>
    <xf numFmtId="2" fontId="0" fillId="3" borderId="11" xfId="0" applyNumberFormat="1" applyFont="1" applyFill="1" applyBorder="1"/>
    <xf numFmtId="2" fontId="0" fillId="3" borderId="10" xfId="0" applyNumberFormat="1" applyFont="1" applyFill="1" applyBorder="1"/>
    <xf numFmtId="2" fontId="0" fillId="3" borderId="12" xfId="0" applyNumberFormat="1" applyFont="1" applyFill="1" applyBorder="1"/>
    <xf numFmtId="2" fontId="0" fillId="3" borderId="18" xfId="0" applyNumberFormat="1" applyFont="1" applyFill="1" applyBorder="1"/>
    <xf numFmtId="2" fontId="0" fillId="3" borderId="5" xfId="0" applyNumberFormat="1" applyFont="1" applyFill="1" applyBorder="1"/>
    <xf numFmtId="2" fontId="0" fillId="3" borderId="0" xfId="0" applyNumberFormat="1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3" borderId="18" xfId="0" applyFont="1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9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20" xfId="0" applyFill="1" applyBorder="1"/>
    <xf numFmtId="0" fontId="0" fillId="3" borderId="3" xfId="0" applyFill="1" applyBorder="1"/>
    <xf numFmtId="0" fontId="0" fillId="3" borderId="16" xfId="0" applyFill="1" applyBorder="1"/>
    <xf numFmtId="0" fontId="0" fillId="3" borderId="15" xfId="0" applyFill="1" applyBorder="1"/>
    <xf numFmtId="0" fontId="0" fillId="3" borderId="21" xfId="0" applyFill="1" applyBorder="1"/>
    <xf numFmtId="0" fontId="4" fillId="3" borderId="0" xfId="0" applyFont="1" applyFill="1" applyBorder="1"/>
    <xf numFmtId="0" fontId="4" fillId="3" borderId="6" xfId="0" applyFont="1" applyFill="1" applyBorder="1"/>
    <xf numFmtId="0" fontId="4" fillId="3" borderId="5" xfId="0" applyFont="1" applyFill="1" applyBorder="1"/>
    <xf numFmtId="0" fontId="4" fillId="3" borderId="18" xfId="0" applyFont="1" applyFill="1" applyBorder="1"/>
    <xf numFmtId="0" fontId="0" fillId="3" borderId="0" xfId="0" applyFill="1"/>
    <xf numFmtId="0" fontId="0" fillId="4" borderId="0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1" xfId="0" applyFill="1" applyBorder="1"/>
    <xf numFmtId="0" fontId="0" fillId="4" borderId="19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3" xfId="0" applyFill="1" applyBorder="1"/>
    <xf numFmtId="0" fontId="0" fillId="4" borderId="20" xfId="0" applyFill="1" applyBorder="1"/>
    <xf numFmtId="0" fontId="0" fillId="4" borderId="3" xfId="0" applyFill="1" applyBorder="1"/>
    <xf numFmtId="0" fontId="0" fillId="4" borderId="16" xfId="0" applyFill="1" applyBorder="1"/>
    <xf numFmtId="0" fontId="0" fillId="4" borderId="15" xfId="0" applyFill="1" applyBorder="1"/>
    <xf numFmtId="0" fontId="0" fillId="4" borderId="21" xfId="0" applyFill="1" applyBorder="1"/>
    <xf numFmtId="0" fontId="4" fillId="4" borderId="0" xfId="0" applyFont="1" applyFill="1" applyBorder="1"/>
    <xf numFmtId="0" fontId="4" fillId="4" borderId="6" xfId="0" applyFont="1" applyFill="1" applyBorder="1"/>
    <xf numFmtId="0" fontId="4" fillId="4" borderId="5" xfId="0" applyFont="1" applyFill="1" applyBorder="1"/>
    <xf numFmtId="0" fontId="4" fillId="4" borderId="18" xfId="0" applyFont="1" applyFill="1" applyBorder="1"/>
    <xf numFmtId="0" fontId="0" fillId="4" borderId="7" xfId="0" applyFill="1" applyBorder="1"/>
    <xf numFmtId="0" fontId="0" fillId="4" borderId="0" xfId="0" applyFill="1"/>
    <xf numFmtId="0" fontId="0" fillId="4" borderId="0" xfId="0" applyFont="1" applyFill="1"/>
    <xf numFmtId="0" fontId="0" fillId="4" borderId="6" xfId="0" applyFont="1" applyFill="1" applyBorder="1"/>
    <xf numFmtId="0" fontId="0" fillId="4" borderId="18" xfId="0" applyFont="1" applyFill="1" applyBorder="1"/>
    <xf numFmtId="0" fontId="0" fillId="4" borderId="17" xfId="0" applyFill="1" applyBorder="1"/>
    <xf numFmtId="1" fontId="1" fillId="0" borderId="0" xfId="0" applyNumberFormat="1" applyFont="1"/>
    <xf numFmtId="0" fontId="0" fillId="0" borderId="6" xfId="0" applyBorder="1"/>
    <xf numFmtId="0" fontId="0" fillId="0" borderId="16" xfId="0" applyBorder="1"/>
    <xf numFmtId="0" fontId="2" fillId="0" borderId="6" xfId="0" applyFont="1" applyFill="1" applyBorder="1" applyAlignment="1"/>
    <xf numFmtId="0" fontId="0" fillId="0" borderId="18" xfId="0" applyBorder="1"/>
    <xf numFmtId="0" fontId="0" fillId="0" borderId="21" xfId="0" applyBorder="1"/>
    <xf numFmtId="0" fontId="2" fillId="0" borderId="18" xfId="0" applyFont="1" applyFill="1" applyBorder="1" applyAlignment="1"/>
    <xf numFmtId="0" fontId="2" fillId="0" borderId="23" xfId="0" applyFont="1" applyFill="1" applyBorder="1" applyAlignment="1"/>
    <xf numFmtId="0" fontId="0" fillId="4" borderId="22" xfId="0" applyFill="1" applyBorder="1"/>
    <xf numFmtId="0" fontId="0" fillId="4" borderId="23" xfId="0" applyFill="1" applyBorder="1"/>
    <xf numFmtId="0" fontId="0" fillId="3" borderId="22" xfId="0" applyFill="1" applyBorder="1"/>
    <xf numFmtId="0" fontId="0" fillId="3" borderId="23" xfId="0" applyFill="1" applyBorder="1"/>
    <xf numFmtId="0" fontId="0" fillId="2" borderId="22" xfId="0" applyFill="1" applyBorder="1"/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q-&gt;q3g Control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enzymes!$B$2:$F$2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enzymes!$B$3:$F$3</c:f>
              <c:numCache>
                <c:formatCode>0.00000</c:formatCode>
                <c:ptCount val="5"/>
                <c:pt idx="0">
                  <c:v>0.14051928061672089</c:v>
                </c:pt>
                <c:pt idx="1">
                  <c:v>0.10559859972716673</c:v>
                </c:pt>
                <c:pt idx="2">
                  <c:v>6.8542490465764244E-2</c:v>
                </c:pt>
                <c:pt idx="3">
                  <c:v>6.1384820178437972E-2</c:v>
                </c:pt>
                <c:pt idx="4">
                  <c:v>4.030510646641057E-2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enzymes!$B$2:$F$2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enzymes!$B$4:$F$4</c:f>
              <c:numCache>
                <c:formatCode>0.00000</c:formatCode>
                <c:ptCount val="5"/>
                <c:pt idx="0">
                  <c:v>0.17433647940225255</c:v>
                </c:pt>
                <c:pt idx="1">
                  <c:v>0.13790706465763811</c:v>
                </c:pt>
                <c:pt idx="2">
                  <c:v>6.6445718206397719E-2</c:v>
                </c:pt>
                <c:pt idx="3">
                  <c:v>4.3187897403503039E-2</c:v>
                </c:pt>
                <c:pt idx="4">
                  <c:v>4.4152836196274289E-2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72672"/>
        <c:axId val="203272280"/>
      </c:scatterChart>
      <c:valAx>
        <c:axId val="203272672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3272280"/>
        <c:crosses val="autoZero"/>
        <c:crossBetween val="midCat"/>
      </c:valAx>
      <c:valAx>
        <c:axId val="20327228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0" sourceLinked="1"/>
        <c:majorTickMark val="none"/>
        <c:minorTickMark val="none"/>
        <c:tickLblPos val="nextTo"/>
        <c:crossAx val="203272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Dark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metabolites!$L$19:$P$19</c:f>
              <c:numCache>
                <c:formatCode>General</c:formatCode>
                <c:ptCount val="5"/>
                <c:pt idx="0">
                  <c:v>11.903818953323904</c:v>
                </c:pt>
                <c:pt idx="1">
                  <c:v>15.963224893917964</c:v>
                </c:pt>
                <c:pt idx="2">
                  <c:v>17.968882602545971</c:v>
                </c:pt>
                <c:pt idx="3">
                  <c:v>15.273927392739274</c:v>
                </c:pt>
                <c:pt idx="4">
                  <c:v>12.001885902876003</c:v>
                </c:pt>
              </c:numCache>
            </c:numRef>
          </c:yVal>
          <c:smooth val="0"/>
        </c:ser>
        <c:ser>
          <c:idx val="1"/>
          <c:order val="1"/>
          <c:yVal>
            <c:numRef>
              <c:f>metabolites!$L$20:$P$20</c:f>
              <c:numCache>
                <c:formatCode>General</c:formatCode>
                <c:ptCount val="5"/>
                <c:pt idx="0">
                  <c:v>25.536048606450247</c:v>
                </c:pt>
                <c:pt idx="1">
                  <c:v>51.672612949945247</c:v>
                </c:pt>
                <c:pt idx="2">
                  <c:v>59.101345861740093</c:v>
                </c:pt>
                <c:pt idx="3">
                  <c:v>58.856429639572816</c:v>
                </c:pt>
                <c:pt idx="4">
                  <c:v>47.14637276720007</c:v>
                </c:pt>
              </c:numCache>
            </c:numRef>
          </c:yVal>
          <c:smooth val="0"/>
        </c:ser>
        <c:ser>
          <c:idx val="2"/>
          <c:order val="2"/>
          <c:yVal>
            <c:numRef>
              <c:f>metabolites!$L$21:$P$21</c:f>
              <c:numCache>
                <c:formatCode>General</c:formatCode>
                <c:ptCount val="5"/>
                <c:pt idx="0">
                  <c:v>27.581766381766382</c:v>
                </c:pt>
                <c:pt idx="1">
                  <c:v>25.574358974358972</c:v>
                </c:pt>
                <c:pt idx="2">
                  <c:v>31.170370370370367</c:v>
                </c:pt>
                <c:pt idx="3">
                  <c:v>32.872934472934475</c:v>
                </c:pt>
                <c:pt idx="4">
                  <c:v>42.147008547008546</c:v>
                </c:pt>
              </c:numCache>
            </c:numRef>
          </c:yVal>
          <c:smooth val="0"/>
        </c:ser>
        <c:ser>
          <c:idx val="3"/>
          <c:order val="3"/>
          <c:yVal>
            <c:numRef>
              <c:f>metabolites!$L$22:$P$22</c:f>
              <c:numCache>
                <c:formatCode>General</c:formatCode>
                <c:ptCount val="5"/>
                <c:pt idx="0">
                  <c:v>1.28020770920711</c:v>
                </c:pt>
                <c:pt idx="1">
                  <c:v>1.5937687237866986</c:v>
                </c:pt>
                <c:pt idx="2">
                  <c:v>1.8893549031356101</c:v>
                </c:pt>
                <c:pt idx="3">
                  <c:v>1.8214499700419413</c:v>
                </c:pt>
                <c:pt idx="4">
                  <c:v>1.5438386259237069</c:v>
                </c:pt>
              </c:numCache>
            </c:numRef>
          </c:yVal>
          <c:smooth val="0"/>
        </c:ser>
        <c:ser>
          <c:idx val="4"/>
          <c:order val="4"/>
          <c:yVal>
            <c:numRef>
              <c:f>metabolites!$L$23:$P$23</c:f>
              <c:numCache>
                <c:formatCode>General</c:formatCode>
                <c:ptCount val="5"/>
                <c:pt idx="0">
                  <c:v>0.6416264148222911</c:v>
                </c:pt>
                <c:pt idx="1">
                  <c:v>0.81645158964746589</c:v>
                </c:pt>
                <c:pt idx="2">
                  <c:v>1.092206762309855</c:v>
                </c:pt>
                <c:pt idx="3">
                  <c:v>0.85069569605652073</c:v>
                </c:pt>
                <c:pt idx="4">
                  <c:v>0.85430033883642131</c:v>
                </c:pt>
              </c:numCache>
            </c:numRef>
          </c:yVal>
          <c:smooth val="0"/>
        </c:ser>
        <c:ser>
          <c:idx val="5"/>
          <c:order val="5"/>
          <c:yVal>
            <c:numRef>
              <c:f>metabolites!$L$24:$P$24</c:f>
              <c:numCache>
                <c:formatCode>General</c:formatCode>
                <c:ptCount val="5"/>
                <c:pt idx="0">
                  <c:v>3.7622656174098896</c:v>
                </c:pt>
                <c:pt idx="1">
                  <c:v>4.6706499562809665</c:v>
                </c:pt>
                <c:pt idx="2">
                  <c:v>5.484309725055863</c:v>
                </c:pt>
                <c:pt idx="3">
                  <c:v>5.0106868745749535</c:v>
                </c:pt>
                <c:pt idx="4">
                  <c:v>4.7265131642864082</c:v>
                </c:pt>
              </c:numCache>
            </c:numRef>
          </c:yVal>
          <c:smooth val="0"/>
        </c:ser>
        <c:ser>
          <c:idx val="6"/>
          <c:order val="6"/>
          <c:yVal>
            <c:numRef>
              <c:f>metabolites!$L$25:$P$25</c:f>
              <c:numCache>
                <c:formatCode>General</c:formatCode>
                <c:ptCount val="5"/>
                <c:pt idx="0">
                  <c:v>2.05859375</c:v>
                </c:pt>
                <c:pt idx="1">
                  <c:v>2.0107421875</c:v>
                </c:pt>
                <c:pt idx="2">
                  <c:v>2.3235677083333335</c:v>
                </c:pt>
                <c:pt idx="3">
                  <c:v>2.5078125</c:v>
                </c:pt>
                <c:pt idx="4">
                  <c:v>3.0651041666666665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50600"/>
        <c:axId val="204750992"/>
      </c:scatterChart>
      <c:valAx>
        <c:axId val="204750600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204750992"/>
        <c:crosses val="autoZero"/>
        <c:crossBetween val="midCat"/>
      </c:valAx>
      <c:valAx>
        <c:axId val="20475099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750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flavonols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metabolites!$B$18:$F$18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metabolites!$B$32:$P$32</c:f>
              <c:numCache>
                <c:formatCode>General</c:formatCode>
                <c:ptCount val="15"/>
                <c:pt idx="0">
                  <c:v>145.1889528389282</c:v>
                </c:pt>
                <c:pt idx="1">
                  <c:v>184.29931779866752</c:v>
                </c:pt>
                <c:pt idx="2">
                  <c:v>174.63046503362096</c:v>
                </c:pt>
                <c:pt idx="3">
                  <c:v>145.84162687209619</c:v>
                </c:pt>
                <c:pt idx="4">
                  <c:v>144.59155352979695</c:v>
                </c:pt>
                <c:pt idx="5">
                  <c:v>145.1889528389282</c:v>
                </c:pt>
                <c:pt idx="6">
                  <c:v>184.36722636447328</c:v>
                </c:pt>
                <c:pt idx="7">
                  <c:v>209.60935913089261</c:v>
                </c:pt>
                <c:pt idx="8">
                  <c:v>216.99661802397696</c:v>
                </c:pt>
                <c:pt idx="9">
                  <c:v>185.10856406319093</c:v>
                </c:pt>
                <c:pt idx="10">
                  <c:v>145.1889528389282</c:v>
                </c:pt>
                <c:pt idx="11">
                  <c:v>182.39857961970404</c:v>
                </c:pt>
                <c:pt idx="12">
                  <c:v>210.65716928338571</c:v>
                </c:pt>
                <c:pt idx="13">
                  <c:v>199.93052877456944</c:v>
                </c:pt>
                <c:pt idx="14">
                  <c:v>192.51486367925986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metabolites!$B$18:$F$18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metabolites!$G$32:$P$32</c:f>
              <c:numCache>
                <c:formatCode>General</c:formatCode>
                <c:ptCount val="10"/>
                <c:pt idx="0">
                  <c:v>145.1889528389282</c:v>
                </c:pt>
                <c:pt idx="1">
                  <c:v>184.36722636447328</c:v>
                </c:pt>
                <c:pt idx="2">
                  <c:v>209.60935913089261</c:v>
                </c:pt>
                <c:pt idx="3">
                  <c:v>216.99661802397696</c:v>
                </c:pt>
                <c:pt idx="4">
                  <c:v>185.10856406319093</c:v>
                </c:pt>
                <c:pt idx="5">
                  <c:v>145.1889528389282</c:v>
                </c:pt>
                <c:pt idx="6">
                  <c:v>182.39857961970404</c:v>
                </c:pt>
                <c:pt idx="7">
                  <c:v>210.65716928338571</c:v>
                </c:pt>
                <c:pt idx="8">
                  <c:v>199.93052877456944</c:v>
                </c:pt>
                <c:pt idx="9">
                  <c:v>192.51486367925986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metabolites!$B$18:$F$18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metabolites!$L$32:$P$32</c:f>
              <c:numCache>
                <c:formatCode>General</c:formatCode>
                <c:ptCount val="5"/>
                <c:pt idx="0">
                  <c:v>145.1889528389282</c:v>
                </c:pt>
                <c:pt idx="1">
                  <c:v>182.39857961970404</c:v>
                </c:pt>
                <c:pt idx="2">
                  <c:v>210.65716928338571</c:v>
                </c:pt>
                <c:pt idx="3">
                  <c:v>199.93052877456944</c:v>
                </c:pt>
                <c:pt idx="4">
                  <c:v>192.51486367925986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51776"/>
        <c:axId val="204752168"/>
      </c:scatterChart>
      <c:valAx>
        <c:axId val="204751776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752168"/>
        <c:crosses val="autoZero"/>
        <c:crossBetween val="midCat"/>
      </c:valAx>
      <c:valAx>
        <c:axId val="20475216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75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q-&gt;q3g</a:t>
            </a:r>
            <a:r>
              <a:rPr lang="en-GB" baseline="0"/>
              <a:t> </a:t>
            </a:r>
            <a:r>
              <a:rPr lang="en-GB"/>
              <a:t>Dark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xVal>
            <c:numRef>
              <c:f>enzymes!$G$2:$K$2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enzymes!$G$4:$K$4</c:f>
              <c:numCache>
                <c:formatCode>0.00000</c:formatCode>
                <c:ptCount val="5"/>
                <c:pt idx="0">
                  <c:v>0.17433647940225255</c:v>
                </c:pt>
                <c:pt idx="1">
                  <c:v>0.13628759760918938</c:v>
                </c:pt>
                <c:pt idx="2">
                  <c:v>8.8641988719102796E-2</c:v>
                </c:pt>
                <c:pt idx="3">
                  <c:v>7.9141109765465067E-2</c:v>
                </c:pt>
                <c:pt idx="4">
                  <c:v>4.2823494872256743E-2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xVal>
            <c:numRef>
              <c:f>enzymes!$G$2:$K$2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enzymes!$G$3:$K$3</c:f>
              <c:numCache>
                <c:formatCode>0.00000</c:formatCode>
                <c:ptCount val="5"/>
                <c:pt idx="0">
                  <c:v>0.14051928061672089</c:v>
                </c:pt>
                <c:pt idx="1">
                  <c:v>0.14685164946875287</c:v>
                </c:pt>
                <c:pt idx="2">
                  <c:v>9.5031012902882808E-2</c:v>
                </c:pt>
                <c:pt idx="3">
                  <c:v>8.0523043177657003E-2</c:v>
                </c:pt>
                <c:pt idx="4">
                  <c:v>5.3735532741184977E-2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26016"/>
        <c:axId val="204026408"/>
      </c:scatterChart>
      <c:valAx>
        <c:axId val="204026016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026408"/>
        <c:crosses val="autoZero"/>
        <c:crossBetween val="midCat"/>
      </c:valAx>
      <c:valAx>
        <c:axId val="20402640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0" sourceLinked="1"/>
        <c:majorTickMark val="none"/>
        <c:minorTickMark val="none"/>
        <c:tickLblPos val="nextTo"/>
        <c:crossAx val="20402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q-&gt;q3g Light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enzymes!$L$2:$P$2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enzymes!$L$3:$P$3</c:f>
              <c:numCache>
                <c:formatCode>0.00000</c:formatCode>
                <c:ptCount val="5"/>
                <c:pt idx="0">
                  <c:v>0.14051928061672089</c:v>
                </c:pt>
                <c:pt idx="1">
                  <c:v>0.20026584302761813</c:v>
                </c:pt>
                <c:pt idx="2">
                  <c:v>8.8465018073667051E-2</c:v>
                </c:pt>
                <c:pt idx="3">
                  <c:v>7.5115167909985223E-2</c:v>
                </c:pt>
                <c:pt idx="4">
                  <c:v>0.12209978189350849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enzymes!$L$2:$P$2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enzymes!$L$4:$P$4</c:f>
              <c:numCache>
                <c:formatCode>0.00000</c:formatCode>
                <c:ptCount val="5"/>
                <c:pt idx="0">
                  <c:v>0.17433647940225255</c:v>
                </c:pt>
                <c:pt idx="1">
                  <c:v>0.16747548146387439</c:v>
                </c:pt>
                <c:pt idx="2">
                  <c:v>0.10372494672238268</c:v>
                </c:pt>
                <c:pt idx="3">
                  <c:v>6.8751468587381792E-2</c:v>
                </c:pt>
                <c:pt idx="4">
                  <c:v>6.1049890946754247E-2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27192"/>
        <c:axId val="204027584"/>
      </c:scatterChart>
      <c:valAx>
        <c:axId val="204027192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027584"/>
        <c:crosses val="autoZero"/>
        <c:crossBetween val="midCat"/>
      </c:valAx>
      <c:valAx>
        <c:axId val="20402758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0" sourceLinked="1"/>
        <c:majorTickMark val="none"/>
        <c:minorTickMark val="none"/>
        <c:tickLblPos val="nextTo"/>
        <c:crossAx val="204027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q3g-&gt;q3gr Control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enzymes!$B$8:$F$8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enzymes!$B$9:$F$9</c:f>
              <c:numCache>
                <c:formatCode>0.00000</c:formatCode>
                <c:ptCount val="5"/>
                <c:pt idx="0">
                  <c:v>0.10264401599440749</c:v>
                </c:pt>
                <c:pt idx="1">
                  <c:v>8.5906228519159633E-2</c:v>
                </c:pt>
                <c:pt idx="2">
                  <c:v>5.0228285188172489E-2</c:v>
                </c:pt>
                <c:pt idx="3">
                  <c:v>5.5359333457060823E-2</c:v>
                </c:pt>
                <c:pt idx="4">
                  <c:v>3.4631210315859723E-2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enzymes!$B$8:$F$8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enzymes!$B$10:$F$10</c:f>
              <c:numCache>
                <c:formatCode>0.00000</c:formatCode>
                <c:ptCount val="5"/>
                <c:pt idx="0">
                  <c:v>0.15319049687401809</c:v>
                </c:pt>
                <c:pt idx="1">
                  <c:v>9.0620761312589532E-2</c:v>
                </c:pt>
                <c:pt idx="2">
                  <c:v>6.6818607840995206E-2</c:v>
                </c:pt>
                <c:pt idx="3">
                  <c:v>4.7288252071357034E-2</c:v>
                </c:pt>
                <c:pt idx="4">
                  <c:v>5.6199586729353074E-2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28368"/>
        <c:axId val="204028760"/>
      </c:scatterChart>
      <c:valAx>
        <c:axId val="204028368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028760"/>
        <c:crosses val="autoZero"/>
        <c:crossBetween val="midCat"/>
      </c:valAx>
      <c:valAx>
        <c:axId val="20402876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0" sourceLinked="1"/>
        <c:majorTickMark val="none"/>
        <c:minorTickMark val="none"/>
        <c:tickLblPos val="nextTo"/>
        <c:crossAx val="20402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q3g-&gt;q3gr Dark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enzymes!$B$8:$F$8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enzymes!$G$9:$K$9</c:f>
              <c:numCache>
                <c:formatCode>0.00000</c:formatCode>
                <c:ptCount val="5"/>
                <c:pt idx="0">
                  <c:v>0.10264401599440749</c:v>
                </c:pt>
                <c:pt idx="1">
                  <c:v>9.4085956631282913E-2</c:v>
                </c:pt>
                <c:pt idx="2">
                  <c:v>6.5909562343662617E-2</c:v>
                </c:pt>
                <c:pt idx="3">
                  <c:v>7.2229964575488539E-2</c:v>
                </c:pt>
                <c:pt idx="4">
                  <c:v>5.8176900657638711E-2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enzymes!$B$8:$F$8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enzymes!$G$10:$K$10</c:f>
              <c:numCache>
                <c:formatCode>0.00000</c:formatCode>
                <c:ptCount val="5"/>
                <c:pt idx="0">
                  <c:v>0.15319049687401809</c:v>
                </c:pt>
                <c:pt idx="1">
                  <c:v>0.12810010509994132</c:v>
                </c:pt>
                <c:pt idx="2">
                  <c:v>0.10158336083224995</c:v>
                </c:pt>
                <c:pt idx="3">
                  <c:v>8.7818815353023286E-2</c:v>
                </c:pt>
                <c:pt idx="4">
                  <c:v>6.8387401056289362E-2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57944"/>
        <c:axId val="205458336"/>
      </c:scatterChart>
      <c:valAx>
        <c:axId val="205457944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5458336"/>
        <c:crosses val="autoZero"/>
        <c:crossBetween val="midCat"/>
      </c:valAx>
      <c:valAx>
        <c:axId val="20545833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0" sourceLinked="1"/>
        <c:majorTickMark val="none"/>
        <c:minorTickMark val="none"/>
        <c:tickLblPos val="nextTo"/>
        <c:crossAx val="205457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q3g-&gt;q3gr Light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enzymes!$B$8:$F$8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enzymes!$L$9:$P$9</c:f>
              <c:numCache>
                <c:formatCode>0.00000</c:formatCode>
                <c:ptCount val="5"/>
                <c:pt idx="0">
                  <c:v>0.10264401599440749</c:v>
                </c:pt>
                <c:pt idx="1">
                  <c:v>0.10666625813491488</c:v>
                </c:pt>
                <c:pt idx="2">
                  <c:v>6.6668822560740443E-2</c:v>
                </c:pt>
                <c:pt idx="3">
                  <c:v>6.0572645219778877E-2</c:v>
                </c:pt>
                <c:pt idx="4">
                  <c:v>3.1368393267193526E-2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enzymes!$B$8:$F$8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enzymes!$L$10:$P$10</c:f>
              <c:numCache>
                <c:formatCode>0.00000</c:formatCode>
                <c:ptCount val="5"/>
                <c:pt idx="0">
                  <c:v>0.15319049687401809</c:v>
                </c:pt>
                <c:pt idx="1">
                  <c:v>0.1525731995437884</c:v>
                </c:pt>
                <c:pt idx="2">
                  <c:v>8.6839062232569084E-2</c:v>
                </c:pt>
                <c:pt idx="3">
                  <c:v>6.0027002668471836E-2</c:v>
                </c:pt>
                <c:pt idx="4">
                  <c:v>6.2466243309694996E-2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61080"/>
        <c:axId val="205461472"/>
      </c:scatterChart>
      <c:valAx>
        <c:axId val="205461080"/>
        <c:scaling>
          <c:orientation val="minMax"/>
          <c:min val="4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5461472"/>
        <c:crosses val="autoZero"/>
        <c:crossBetween val="midCat"/>
      </c:valAx>
      <c:valAx>
        <c:axId val="20546147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00" sourceLinked="1"/>
        <c:majorTickMark val="none"/>
        <c:minorTickMark val="none"/>
        <c:tickLblPos val="nextTo"/>
        <c:crossAx val="205461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Control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metabolites!$B$19:$F$19</c:f>
              <c:numCache>
                <c:formatCode>General</c:formatCode>
                <c:ptCount val="5"/>
                <c:pt idx="0">
                  <c:v>11.903818953323904</c:v>
                </c:pt>
                <c:pt idx="1">
                  <c:v>15.705799151343706</c:v>
                </c:pt>
                <c:pt idx="2">
                  <c:v>12.222536539368221</c:v>
                </c:pt>
                <c:pt idx="3">
                  <c:v>9.440829797265442</c:v>
                </c:pt>
                <c:pt idx="4">
                  <c:v>10.091466289486091</c:v>
                </c:pt>
              </c:numCache>
            </c:numRef>
          </c:yVal>
          <c:smooth val="0"/>
        </c:ser>
        <c:ser>
          <c:idx val="1"/>
          <c:order val="1"/>
          <c:yVal>
            <c:numRef>
              <c:f>metabolites!$B$20:$F$20</c:f>
              <c:numCache>
                <c:formatCode>General</c:formatCode>
                <c:ptCount val="5"/>
                <c:pt idx="0">
                  <c:v>25.536048606450247</c:v>
                </c:pt>
                <c:pt idx="1">
                  <c:v>55.341646355104977</c:v>
                </c:pt>
                <c:pt idx="2">
                  <c:v>63.100074181355758</c:v>
                </c:pt>
                <c:pt idx="3">
                  <c:v>50.988496002449175</c:v>
                </c:pt>
                <c:pt idx="4">
                  <c:v>57.495260635604701</c:v>
                </c:pt>
              </c:numCache>
            </c:numRef>
          </c:yVal>
          <c:smooth val="0"/>
        </c:ser>
        <c:ser>
          <c:idx val="2"/>
          <c:order val="2"/>
          <c:yVal>
            <c:numRef>
              <c:f>metabolites!$B$21:$F$21</c:f>
              <c:numCache>
                <c:formatCode>General</c:formatCode>
                <c:ptCount val="5"/>
                <c:pt idx="0">
                  <c:v>27.581766381766382</c:v>
                </c:pt>
                <c:pt idx="1">
                  <c:v>22.810256410256411</c:v>
                </c:pt>
                <c:pt idx="2">
                  <c:v>21.144159544159546</c:v>
                </c:pt>
                <c:pt idx="3">
                  <c:v>20.325925925925926</c:v>
                </c:pt>
                <c:pt idx="4">
                  <c:v>15.726495726495727</c:v>
                </c:pt>
              </c:numCache>
            </c:numRef>
          </c:yVal>
          <c:smooth val="0"/>
        </c:ser>
        <c:ser>
          <c:idx val="3"/>
          <c:order val="3"/>
          <c:yVal>
            <c:numRef>
              <c:f>metabolites!$B$22:$F$22</c:f>
              <c:numCache>
                <c:formatCode>General</c:formatCode>
                <c:ptCount val="5"/>
                <c:pt idx="0">
                  <c:v>1.28020770920711</c:v>
                </c:pt>
                <c:pt idx="1">
                  <c:v>1.6516876373077691</c:v>
                </c:pt>
                <c:pt idx="2">
                  <c:v>1.8893549031356101</c:v>
                </c:pt>
                <c:pt idx="3">
                  <c:v>1.6297183942480526</c:v>
                </c:pt>
                <c:pt idx="4">
                  <c:v>2.0371479928100658</c:v>
                </c:pt>
              </c:numCache>
            </c:numRef>
          </c:yVal>
          <c:smooth val="0"/>
        </c:ser>
        <c:ser>
          <c:idx val="4"/>
          <c:order val="4"/>
          <c:yVal>
            <c:numRef>
              <c:f>metabolites!$B$23:$F$23</c:f>
              <c:numCache>
                <c:formatCode>General</c:formatCode>
                <c:ptCount val="5"/>
                <c:pt idx="0">
                  <c:v>0.6416264148222911</c:v>
                </c:pt>
                <c:pt idx="1">
                  <c:v>0.95883497945353613</c:v>
                </c:pt>
                <c:pt idx="2">
                  <c:v>0.94802105111383461</c:v>
                </c:pt>
                <c:pt idx="3">
                  <c:v>1.0105015259654435</c:v>
                </c:pt>
                <c:pt idx="4">
                  <c:v>1.2772450916780815</c:v>
                </c:pt>
              </c:numCache>
            </c:numRef>
          </c:yVal>
          <c:smooth val="0"/>
        </c:ser>
        <c:ser>
          <c:idx val="5"/>
          <c:order val="5"/>
          <c:yVal>
            <c:numRef>
              <c:f>metabolites!$B$24:$F$24</c:f>
              <c:numCache>
                <c:formatCode>General</c:formatCode>
                <c:ptCount val="5"/>
                <c:pt idx="0">
                  <c:v>3.7622656174098896</c:v>
                </c:pt>
                <c:pt idx="1">
                  <c:v>4.6342174293208975</c:v>
                </c:pt>
                <c:pt idx="2">
                  <c:v>4.4326241134751774</c:v>
                </c:pt>
                <c:pt idx="3">
                  <c:v>4.9086757990867573</c:v>
                </c:pt>
                <c:pt idx="4">
                  <c:v>5.0228310502283104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9032"/>
        <c:axId val="204749424"/>
      </c:scatterChart>
      <c:valAx>
        <c:axId val="204749032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204749424"/>
        <c:crosses val="autoZero"/>
        <c:crossBetween val="midCat"/>
      </c:valAx>
      <c:valAx>
        <c:axId val="20474942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4749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4"/>
            <c:dispRSqr val="0"/>
            <c:dispEq val="0"/>
          </c:trendline>
          <c:xVal>
            <c:numRef>
              <c:f>metabolites!$B$2:$P$2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</c:numCache>
            </c:numRef>
          </c:xVal>
          <c:yVal>
            <c:numRef>
              <c:f>metabolites!$B$4:$P$4</c:f>
              <c:numCache>
                <c:formatCode>General</c:formatCode>
                <c:ptCount val="15"/>
                <c:pt idx="0">
                  <c:v>25.21812851036773</c:v>
                </c:pt>
                <c:pt idx="1">
                  <c:v>29.771450775371793</c:v>
                </c:pt>
                <c:pt idx="2">
                  <c:v>21.618566533611222</c:v>
                </c:pt>
                <c:pt idx="3">
                  <c:v>64.728531562400661</c:v>
                </c:pt>
                <c:pt idx="4">
                  <c:v>46.592956303649018</c:v>
                </c:pt>
                <c:pt idx="5">
                  <c:v>54.70345119926526</c:v>
                </c:pt>
                <c:pt idx="6">
                  <c:v>61.969691617506804</c:v>
                </c:pt>
                <c:pt idx="7">
                  <c:v>59.737186053905127</c:v>
                </c:pt>
                <c:pt idx="8">
                  <c:v>67.593344872655351</c:v>
                </c:pt>
                <c:pt idx="9">
                  <c:v>52.937228443251264</c:v>
                </c:pt>
                <c:pt idx="10">
                  <c:v>52.873644424034765</c:v>
                </c:pt>
                <c:pt idx="11">
                  <c:v>47.154615140061466</c:v>
                </c:pt>
                <c:pt idx="12">
                  <c:v>63.410929386414217</c:v>
                </c:pt>
                <c:pt idx="13">
                  <c:v>46.193789960789857</c:v>
                </c:pt>
                <c:pt idx="14">
                  <c:v>62.881062559610022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60688"/>
        <c:axId val="205460296"/>
      </c:scatterChart>
      <c:valAx>
        <c:axId val="205460688"/>
        <c:scaling>
          <c:orientation val="minMax"/>
          <c:min val="4"/>
        </c:scaling>
        <c:delete val="0"/>
        <c:axPos val="b"/>
        <c:numFmt formatCode="General" sourceLinked="1"/>
        <c:majorTickMark val="out"/>
        <c:minorTickMark val="none"/>
        <c:tickLblPos val="nextTo"/>
        <c:crossAx val="205460296"/>
        <c:crosses val="autoZero"/>
        <c:crossBetween val="midCat"/>
      </c:valAx>
      <c:valAx>
        <c:axId val="205460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60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metabolites!$G$19:$K$19</c:f>
              <c:numCache>
                <c:formatCode>General</c:formatCode>
                <c:ptCount val="5"/>
                <c:pt idx="0">
                  <c:v>11.903818953323904</c:v>
                </c:pt>
                <c:pt idx="1">
                  <c:v>15.901933050447902</c:v>
                </c:pt>
                <c:pt idx="2">
                  <c:v>19.238095238095237</c:v>
                </c:pt>
                <c:pt idx="3">
                  <c:v>18.826968411126828</c:v>
                </c:pt>
                <c:pt idx="4">
                  <c:v>12.37906647807638</c:v>
                </c:pt>
              </c:numCache>
            </c:numRef>
          </c:yVal>
          <c:smooth val="0"/>
        </c:ser>
        <c:ser>
          <c:idx val="1"/>
          <c:order val="1"/>
          <c:yVal>
            <c:numRef>
              <c:f>metabolites!$G$20:$K$20</c:f>
              <c:numCache>
                <c:formatCode>General</c:formatCode>
                <c:ptCount val="5"/>
                <c:pt idx="0">
                  <c:v>25.536048606450247</c:v>
                </c:pt>
                <c:pt idx="1">
                  <c:v>54.31134974743015</c:v>
                </c:pt>
                <c:pt idx="2">
                  <c:v>75.969950663511028</c:v>
                </c:pt>
                <c:pt idx="3">
                  <c:v>81.567699318238041</c:v>
                </c:pt>
                <c:pt idx="4">
                  <c:v>78.614574870182636</c:v>
                </c:pt>
              </c:numCache>
            </c:numRef>
          </c:yVal>
          <c:smooth val="0"/>
        </c:ser>
        <c:ser>
          <c:idx val="2"/>
          <c:order val="2"/>
          <c:yVal>
            <c:numRef>
              <c:f>metabolites!$G$21:$K$21</c:f>
              <c:numCache>
                <c:formatCode>General</c:formatCode>
                <c:ptCount val="5"/>
                <c:pt idx="0">
                  <c:v>27.581766381766382</c:v>
                </c:pt>
                <c:pt idx="1">
                  <c:v>23.718518518518518</c:v>
                </c:pt>
                <c:pt idx="2">
                  <c:v>18.757834757834758</c:v>
                </c:pt>
                <c:pt idx="3">
                  <c:v>19.112250712250713</c:v>
                </c:pt>
                <c:pt idx="4">
                  <c:v>18.113960113960115</c:v>
                </c:pt>
              </c:numCache>
            </c:numRef>
          </c:yVal>
          <c:smooth val="0"/>
        </c:ser>
        <c:ser>
          <c:idx val="3"/>
          <c:order val="3"/>
          <c:yVal>
            <c:numRef>
              <c:f>metabolites!$G$22:$K$22</c:f>
              <c:numCache>
                <c:formatCode>General</c:formatCode>
                <c:ptCount val="5"/>
                <c:pt idx="0">
                  <c:v>1.28020770920711</c:v>
                </c:pt>
                <c:pt idx="1">
                  <c:v>1.9352905931695625</c:v>
                </c:pt>
                <c:pt idx="2">
                  <c:v>2.3247453565008986</c:v>
                </c:pt>
                <c:pt idx="3">
                  <c:v>3.1036548831635713</c:v>
                </c:pt>
                <c:pt idx="4">
                  <c:v>3.2174955062911921</c:v>
                </c:pt>
              </c:numCache>
            </c:numRef>
          </c:yVal>
          <c:smooth val="0"/>
        </c:ser>
        <c:ser>
          <c:idx val="4"/>
          <c:order val="4"/>
          <c:yVal>
            <c:numRef>
              <c:f>metabolites!$G$23:$K$23</c:f>
              <c:numCache>
                <c:formatCode>General</c:formatCode>
                <c:ptCount val="5"/>
                <c:pt idx="0">
                  <c:v>0.6416264148222911</c:v>
                </c:pt>
                <c:pt idx="1">
                  <c:v>1.0874005719366544</c:v>
                </c:pt>
                <c:pt idx="2">
                  <c:v>1.1895321173671689</c:v>
                </c:pt>
                <c:pt idx="3">
                  <c:v>1.6413140124480332</c:v>
                </c:pt>
                <c:pt idx="4">
                  <c:v>1.7025929397063415</c:v>
                </c:pt>
              </c:numCache>
            </c:numRef>
          </c:yVal>
          <c:smooth val="0"/>
        </c:ser>
        <c:ser>
          <c:idx val="5"/>
          <c:order val="5"/>
          <c:yVal>
            <c:numRef>
              <c:f>metabolites!$G$24:$K$24</c:f>
              <c:numCache>
                <c:formatCode>General</c:formatCode>
                <c:ptCount val="5"/>
                <c:pt idx="0">
                  <c:v>3.7622656174098896</c:v>
                </c:pt>
                <c:pt idx="1">
                  <c:v>5.6106091518507712</c:v>
                </c:pt>
                <c:pt idx="2">
                  <c:v>4.6317885941902261</c:v>
                </c:pt>
                <c:pt idx="3">
                  <c:v>5.2559992227727577</c:v>
                </c:pt>
                <c:pt idx="4">
                  <c:v>5.9190712134460313</c:v>
                </c:pt>
              </c:numCache>
            </c:numRef>
          </c:yVal>
          <c:smooth val="0"/>
        </c:ser>
        <c:ser>
          <c:idx val="6"/>
          <c:order val="6"/>
          <c:yVal>
            <c:numRef>
              <c:f>metabolites!$G$25:$K$25</c:f>
              <c:numCache>
                <c:formatCode>General</c:formatCode>
                <c:ptCount val="5"/>
                <c:pt idx="0">
                  <c:v>2.05859375</c:v>
                </c:pt>
                <c:pt idx="1">
                  <c:v>1.5618489583333333</c:v>
                </c:pt>
                <c:pt idx="2">
                  <c:v>1.349609375</c:v>
                </c:pt>
                <c:pt idx="3">
                  <c:v>1.255859375</c:v>
                </c:pt>
                <c:pt idx="4">
                  <c:v>1.0950520833333333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59512"/>
        <c:axId val="205459120"/>
      </c:scatterChart>
      <c:valAx>
        <c:axId val="205459512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205459120"/>
        <c:crosses val="autoZero"/>
        <c:crossBetween val="midCat"/>
      </c:valAx>
      <c:valAx>
        <c:axId val="20545912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05459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13</xdr:row>
      <xdr:rowOff>52387</xdr:rowOff>
    </xdr:from>
    <xdr:to>
      <xdr:col>4</xdr:col>
      <xdr:colOff>133350</xdr:colOff>
      <xdr:row>27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242887</xdr:colOff>
      <xdr:row>13</xdr:row>
      <xdr:rowOff>61912</xdr:rowOff>
    </xdr:from>
    <xdr:to>
      <xdr:col>10</xdr:col>
      <xdr:colOff>457200</xdr:colOff>
      <xdr:row>27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585787</xdr:colOff>
      <xdr:row>13</xdr:row>
      <xdr:rowOff>100012</xdr:rowOff>
    </xdr:from>
    <xdr:to>
      <xdr:col>17</xdr:col>
      <xdr:colOff>238125</xdr:colOff>
      <xdr:row>27</xdr:row>
      <xdr:rowOff>176212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71437</xdr:colOff>
      <xdr:row>28</xdr:row>
      <xdr:rowOff>42862</xdr:rowOff>
    </xdr:from>
    <xdr:to>
      <xdr:col>4</xdr:col>
      <xdr:colOff>190500</xdr:colOff>
      <xdr:row>42</xdr:row>
      <xdr:rowOff>119062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304800</xdr:colOff>
      <xdr:row>28</xdr:row>
      <xdr:rowOff>0</xdr:rowOff>
    </xdr:from>
    <xdr:to>
      <xdr:col>10</xdr:col>
      <xdr:colOff>547688</xdr:colOff>
      <xdr:row>42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66675</xdr:colOff>
      <xdr:row>28</xdr:row>
      <xdr:rowOff>28575</xdr:rowOff>
    </xdr:from>
    <xdr:to>
      <xdr:col>17</xdr:col>
      <xdr:colOff>309563</xdr:colOff>
      <xdr:row>42</xdr:row>
      <xdr:rowOff>104775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</xdr:colOff>
      <xdr:row>34</xdr:row>
      <xdr:rowOff>47625</xdr:rowOff>
    </xdr:from>
    <xdr:to>
      <xdr:col>16</xdr:col>
      <xdr:colOff>366712</xdr:colOff>
      <xdr:row>48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128587</xdr:colOff>
      <xdr:row>28</xdr:row>
      <xdr:rowOff>76200</xdr:rowOff>
    </xdr:from>
    <xdr:to>
      <xdr:col>24</xdr:col>
      <xdr:colOff>433387</xdr:colOff>
      <xdr:row>43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80962</xdr:colOff>
      <xdr:row>49</xdr:row>
      <xdr:rowOff>95250</xdr:rowOff>
    </xdr:from>
    <xdr:to>
      <xdr:col>16</xdr:col>
      <xdr:colOff>385762</xdr:colOff>
      <xdr:row>63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80962</xdr:colOff>
      <xdr:row>64</xdr:row>
      <xdr:rowOff>123825</xdr:rowOff>
    </xdr:from>
    <xdr:to>
      <xdr:col>16</xdr:col>
      <xdr:colOff>385762</xdr:colOff>
      <xdr:row>79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1400175</xdr:colOff>
      <xdr:row>65</xdr:row>
      <xdr:rowOff>157162</xdr:rowOff>
    </xdr:from>
    <xdr:to>
      <xdr:col>5</xdr:col>
      <xdr:colOff>76200</xdr:colOff>
      <xdr:row>80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37" workbookViewId="0">
      <selection activeCell="A11" sqref="A11"/>
    </sheetView>
  </sheetViews>
  <sheetFormatPr defaultRowHeight="14.4" x14ac:dyDescent="0.3"/>
  <cols>
    <col min="1" max="1" width="29.33203125" customWidth="1"/>
  </cols>
  <sheetData>
    <row r="1" spans="1:18" x14ac:dyDescent="0.3">
      <c r="A1" t="s">
        <v>119</v>
      </c>
      <c r="B1" s="2" t="s">
        <v>0</v>
      </c>
      <c r="C1" s="2"/>
      <c r="D1" s="2"/>
      <c r="E1" s="2"/>
      <c r="F1" s="2"/>
      <c r="G1" s="2" t="s">
        <v>1</v>
      </c>
      <c r="I1" s="2"/>
      <c r="J1" s="2"/>
      <c r="K1" s="2"/>
      <c r="L1" s="2" t="s">
        <v>2</v>
      </c>
      <c r="N1" s="2"/>
      <c r="O1" s="2"/>
      <c r="P1" s="2"/>
      <c r="Q1" s="1"/>
      <c r="R1" s="1"/>
    </row>
    <row r="2" spans="1:18" x14ac:dyDescent="0.3"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5</v>
      </c>
      <c r="M2" s="2">
        <v>6</v>
      </c>
      <c r="N2" s="2">
        <v>7</v>
      </c>
      <c r="O2" s="2">
        <v>8</v>
      </c>
      <c r="P2" s="2">
        <v>9</v>
      </c>
      <c r="Q2" s="93"/>
      <c r="R2" s="93"/>
    </row>
    <row r="3" spans="1:18" x14ac:dyDescent="0.3">
      <c r="A3" s="1" t="s">
        <v>120</v>
      </c>
      <c r="B3" s="106">
        <v>0.14051928061672089</v>
      </c>
      <c r="C3" s="106">
        <v>0.10559859972716673</v>
      </c>
      <c r="D3" s="106">
        <v>6.8542490465764244E-2</v>
      </c>
      <c r="E3" s="106">
        <v>6.1384820178437972E-2</v>
      </c>
      <c r="F3" s="106">
        <v>4.030510646641057E-2</v>
      </c>
      <c r="G3" s="106">
        <v>0.14051928061672089</v>
      </c>
      <c r="H3" s="106">
        <v>0.14685164946875287</v>
      </c>
      <c r="I3" s="106">
        <v>9.5031012902882808E-2</v>
      </c>
      <c r="J3" s="106">
        <v>8.0523043177657003E-2</v>
      </c>
      <c r="K3" s="106">
        <v>5.3735532741184977E-2</v>
      </c>
      <c r="L3" s="106">
        <v>0.14051928061672089</v>
      </c>
      <c r="M3" s="106">
        <v>0.20026584302761813</v>
      </c>
      <c r="N3" s="106">
        <v>8.8465018073667051E-2</v>
      </c>
      <c r="O3" s="106">
        <v>7.5115167909985223E-2</v>
      </c>
      <c r="P3" s="106">
        <v>0.12209978189350849</v>
      </c>
      <c r="Q3" s="3"/>
      <c r="R3" s="3"/>
    </row>
    <row r="4" spans="1:18" x14ac:dyDescent="0.3">
      <c r="A4" s="1" t="s">
        <v>120</v>
      </c>
      <c r="B4" s="106">
        <v>0.17433647940225255</v>
      </c>
      <c r="C4" s="106">
        <v>0.13790706465763811</v>
      </c>
      <c r="D4" s="106">
        <v>6.6445718206397719E-2</v>
      </c>
      <c r="E4" s="106">
        <v>4.3187897403503039E-2</v>
      </c>
      <c r="F4" s="106">
        <v>4.4152836196274289E-2</v>
      </c>
      <c r="G4" s="106">
        <v>0.17433647940225255</v>
      </c>
      <c r="H4" s="106">
        <v>0.13628759760918938</v>
      </c>
      <c r="I4" s="106">
        <v>8.8641988719102796E-2</v>
      </c>
      <c r="J4" s="106">
        <v>7.9141109765465067E-2</v>
      </c>
      <c r="K4" s="106">
        <v>4.2823494872256743E-2</v>
      </c>
      <c r="L4" s="106">
        <v>0.17433647940225255</v>
      </c>
      <c r="M4" s="106">
        <v>0.16747548146387439</v>
      </c>
      <c r="N4" s="106">
        <v>0.10372494672238268</v>
      </c>
      <c r="O4" s="106">
        <v>6.8751468587381792E-2</v>
      </c>
      <c r="P4" s="106">
        <v>6.1049890946754247E-2</v>
      </c>
      <c r="Q4" s="4"/>
      <c r="R4" s="4"/>
    </row>
    <row r="5" spans="1:18" x14ac:dyDescent="0.3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3">
      <c r="A6" s="1"/>
    </row>
    <row r="7" spans="1:18" x14ac:dyDescent="0.3">
      <c r="A7" s="1"/>
      <c r="B7" s="2" t="s">
        <v>0</v>
      </c>
      <c r="C7" s="2"/>
      <c r="D7" s="2"/>
      <c r="E7" s="2"/>
      <c r="F7" s="2"/>
      <c r="G7" s="2" t="s">
        <v>1</v>
      </c>
      <c r="I7" s="2"/>
      <c r="J7" s="2"/>
      <c r="K7" s="2"/>
      <c r="L7" s="2" t="s">
        <v>2</v>
      </c>
      <c r="N7" s="2"/>
      <c r="O7" s="2"/>
      <c r="P7" s="2"/>
    </row>
    <row r="8" spans="1:18" x14ac:dyDescent="0.3">
      <c r="A8" t="s">
        <v>121</v>
      </c>
      <c r="B8" s="2">
        <v>5</v>
      </c>
      <c r="C8" s="2">
        <v>6</v>
      </c>
      <c r="D8" s="2">
        <v>7</v>
      </c>
      <c r="E8" s="2">
        <v>8</v>
      </c>
      <c r="F8" s="2">
        <v>9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5</v>
      </c>
      <c r="M8" s="2">
        <v>6</v>
      </c>
      <c r="N8" s="2">
        <v>7</v>
      </c>
      <c r="O8" s="2">
        <v>8</v>
      </c>
      <c r="P8" s="2">
        <v>9</v>
      </c>
      <c r="Q8" s="1"/>
      <c r="R8" s="1"/>
    </row>
    <row r="9" spans="1:18" x14ac:dyDescent="0.3">
      <c r="A9" t="s">
        <v>120</v>
      </c>
      <c r="B9" s="106">
        <v>0.10264401599440749</v>
      </c>
      <c r="C9" s="106">
        <v>8.5906228519159633E-2</v>
      </c>
      <c r="D9" s="106">
        <v>5.0228285188172489E-2</v>
      </c>
      <c r="E9" s="106">
        <v>5.5359333457060823E-2</v>
      </c>
      <c r="F9" s="106">
        <v>3.4631210315859723E-2</v>
      </c>
      <c r="G9" s="106">
        <v>0.10264401599440749</v>
      </c>
      <c r="H9" s="106">
        <v>9.4085956631282913E-2</v>
      </c>
      <c r="I9" s="106">
        <v>6.5909562343662617E-2</v>
      </c>
      <c r="J9" s="106">
        <v>7.2229964575488539E-2</v>
      </c>
      <c r="K9" s="106">
        <v>5.8176900657638711E-2</v>
      </c>
      <c r="L9" s="106">
        <v>0.10264401599440749</v>
      </c>
      <c r="M9" s="106">
        <v>0.10666625813491488</v>
      </c>
      <c r="N9" s="106">
        <v>6.6668822560740443E-2</v>
      </c>
      <c r="O9" s="106">
        <v>6.0572645219778877E-2</v>
      </c>
      <c r="P9" s="106">
        <v>3.1368393267193526E-2</v>
      </c>
      <c r="Q9" s="1"/>
      <c r="R9" s="1"/>
    </row>
    <row r="10" spans="1:18" x14ac:dyDescent="0.3">
      <c r="A10" s="1" t="s">
        <v>120</v>
      </c>
      <c r="B10" s="106">
        <v>0.15319049687401809</v>
      </c>
      <c r="C10" s="106">
        <v>9.0620761312589532E-2</v>
      </c>
      <c r="D10" s="106">
        <v>6.6818607840995206E-2</v>
      </c>
      <c r="E10" s="106">
        <v>4.7288252071357034E-2</v>
      </c>
      <c r="F10" s="106">
        <v>5.6199586729353074E-2</v>
      </c>
      <c r="G10" s="106">
        <v>0.15319049687401809</v>
      </c>
      <c r="H10" s="106">
        <v>0.12810010509994132</v>
      </c>
      <c r="I10" s="106">
        <v>0.10158336083224995</v>
      </c>
      <c r="J10" s="106">
        <v>8.7818815353023286E-2</v>
      </c>
      <c r="K10" s="106">
        <v>6.8387401056289362E-2</v>
      </c>
      <c r="L10" s="106">
        <v>0.15319049687401809</v>
      </c>
      <c r="M10" s="106">
        <v>0.1525731995437884</v>
      </c>
      <c r="N10" s="106">
        <v>8.6839062232569084E-2</v>
      </c>
      <c r="O10" s="106">
        <v>6.0027002668471836E-2</v>
      </c>
      <c r="P10" s="106">
        <v>6.2466243309694996E-2</v>
      </c>
      <c r="Q10" s="3"/>
      <c r="R10" s="3"/>
    </row>
    <row r="11" spans="1:18" x14ac:dyDescent="0.3">
      <c r="A11" s="1"/>
      <c r="B11" s="2"/>
      <c r="C11" s="2"/>
      <c r="D11" s="2"/>
      <c r="E11" s="2"/>
      <c r="F11" s="2"/>
      <c r="G11" s="2"/>
      <c r="H11" s="2"/>
      <c r="I11" s="4"/>
      <c r="J11" s="4"/>
      <c r="K11" s="4"/>
      <c r="L11" s="4"/>
      <c r="M11" s="4"/>
      <c r="N11" s="2"/>
      <c r="O11" s="4"/>
      <c r="P11" s="4"/>
      <c r="Q11" s="4"/>
      <c r="R11" s="4"/>
    </row>
    <row r="12" spans="1:18" x14ac:dyDescent="0.3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3">
      <c r="A13" s="1"/>
    </row>
    <row r="14" spans="1:18" x14ac:dyDescent="0.3">
      <c r="A14" s="1"/>
    </row>
    <row r="15" spans="1:18" x14ac:dyDescent="0.3"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2"/>
      <c r="P15" s="1"/>
      <c r="Q15" s="1"/>
      <c r="R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">
      <c r="A18" s="1"/>
      <c r="B18" s="2"/>
      <c r="C18" s="2"/>
      <c r="D18" s="2"/>
      <c r="E18" s="2"/>
      <c r="F18" s="2"/>
      <c r="G18" s="2"/>
      <c r="H18" s="2"/>
      <c r="I18" s="4"/>
      <c r="J18" s="4"/>
      <c r="K18" s="4"/>
      <c r="L18" s="4"/>
      <c r="M18" s="4"/>
      <c r="N18" s="2"/>
      <c r="O18" s="4"/>
      <c r="P18" s="4"/>
      <c r="Q18" s="4"/>
      <c r="R18" s="4"/>
    </row>
    <row r="19" spans="1:18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3">
      <c r="A2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abSelected="1" workbookViewId="0">
      <selection activeCell="B37" sqref="B37"/>
    </sheetView>
  </sheetViews>
  <sheetFormatPr defaultRowHeight="14.4" x14ac:dyDescent="0.3"/>
  <cols>
    <col min="2" max="2" width="39.33203125" customWidth="1"/>
    <col min="3" max="3" width="2.33203125" customWidth="1"/>
    <col min="4" max="4" width="1.33203125" customWidth="1"/>
    <col min="5" max="5" width="14.88671875" customWidth="1"/>
    <col min="6" max="10" width="9.109375" style="88"/>
    <col min="11" max="11" width="9.109375" style="66"/>
    <col min="12" max="13" width="9.109375" style="88"/>
    <col min="14" max="14" width="9.109375" style="66"/>
    <col min="15" max="16" width="9.109375" style="88"/>
    <col min="17" max="17" width="9.109375" style="66"/>
    <col min="18" max="20" width="9.109375" style="88"/>
    <col min="21" max="22" width="9.109375" style="64"/>
    <col min="23" max="23" width="9.109375" style="39"/>
    <col min="24" max="25" width="9.109375" style="64"/>
    <col min="26" max="26" width="9.109375" style="39"/>
    <col min="27" max="28" width="9.109375" style="64"/>
    <col min="29" max="29" width="9.109375" style="39"/>
    <col min="30" max="30" width="9.109375" style="40"/>
    <col min="31" max="31" width="9.109375" style="38"/>
    <col min="32" max="32" width="9.109375" style="39"/>
    <col min="33" max="34" width="9.109375" style="64"/>
    <col min="35" max="35" width="9.109375" style="41"/>
    <col min="36" max="37" width="9.109375" style="29"/>
    <col min="38" max="38" width="9.109375" style="16"/>
    <col min="39" max="39" width="9.109375" style="29"/>
    <col min="40" max="40" width="9.109375" style="16"/>
    <col min="41" max="42" width="9.109375" style="29"/>
    <col min="43" max="43" width="9.109375" style="16"/>
    <col min="44" max="45" width="9.109375" style="29"/>
    <col min="46" max="46" width="9.109375" style="16"/>
    <col min="47" max="49" width="9.109375" style="29"/>
  </cols>
  <sheetData>
    <row r="1" spans="1:49" x14ac:dyDescent="0.3">
      <c r="E1" t="s">
        <v>58</v>
      </c>
      <c r="F1" s="89">
        <v>16.056725678525599</v>
      </c>
      <c r="G1" s="89">
        <v>16.056725678525581</v>
      </c>
      <c r="H1" s="89">
        <v>16.056725678525581</v>
      </c>
      <c r="I1" s="89">
        <v>20.4741167169798</v>
      </c>
      <c r="J1" s="89">
        <v>20.474116716979765</v>
      </c>
      <c r="K1" s="90">
        <v>20.474116716979765</v>
      </c>
      <c r="L1" s="89">
        <v>30.732752803718999</v>
      </c>
      <c r="M1" s="89">
        <v>30.732752803718952</v>
      </c>
      <c r="N1" s="90">
        <v>30.732752803718952</v>
      </c>
      <c r="O1" s="89">
        <v>37.145674273685202</v>
      </c>
      <c r="P1" s="89">
        <v>37.145674273685209</v>
      </c>
      <c r="Q1" s="90">
        <v>37.145674273685209</v>
      </c>
      <c r="R1" s="89">
        <v>39.3403184111163</v>
      </c>
      <c r="S1" s="89">
        <v>39.340318411116293</v>
      </c>
      <c r="T1" s="91">
        <v>39.340318411116293</v>
      </c>
      <c r="U1" s="30">
        <v>16.056725678525581</v>
      </c>
      <c r="V1" s="30">
        <v>16.056725678525581</v>
      </c>
      <c r="W1" s="31">
        <v>16.056725678525581</v>
      </c>
      <c r="X1" s="30">
        <v>19.228650418114199</v>
      </c>
      <c r="Y1" s="30">
        <v>19.228650418114224</v>
      </c>
      <c r="Z1" s="31">
        <v>19.228650418114224</v>
      </c>
      <c r="AA1" s="30">
        <v>29.693624451944601</v>
      </c>
      <c r="AB1" s="30">
        <v>29.693624451944569</v>
      </c>
      <c r="AC1" s="31">
        <v>29.693624451944569</v>
      </c>
      <c r="AD1" s="32">
        <v>36.264921597971203</v>
      </c>
      <c r="AE1" s="33">
        <v>36.264921597971224</v>
      </c>
      <c r="AF1" s="34">
        <v>36.264921597971224</v>
      </c>
      <c r="AG1" s="30">
        <v>38.560318411116299</v>
      </c>
      <c r="AH1" s="30">
        <v>38.560318411116292</v>
      </c>
      <c r="AI1" s="35">
        <v>38.560318411116292</v>
      </c>
      <c r="AJ1" s="13">
        <v>16.056725678525581</v>
      </c>
      <c r="AK1" s="13">
        <v>16.056725678525581</v>
      </c>
      <c r="AL1" s="14">
        <v>16.056725678525581</v>
      </c>
      <c r="AM1" s="13">
        <v>22.047337305020399</v>
      </c>
      <c r="AN1" s="14">
        <v>22.047337305020449</v>
      </c>
      <c r="AO1" s="13">
        <v>32.217221877682398</v>
      </c>
      <c r="AP1" s="13">
        <v>32.217221877682363</v>
      </c>
      <c r="AQ1" s="14">
        <v>32.217221877682363</v>
      </c>
      <c r="AR1" s="13">
        <v>38.596325739567099</v>
      </c>
      <c r="AS1" s="13">
        <v>38.596325739567064</v>
      </c>
      <c r="AT1" s="14">
        <v>38.596325739567064</v>
      </c>
      <c r="AU1" s="13">
        <v>40.8403184111163</v>
      </c>
      <c r="AV1" s="13">
        <v>40.840318411116293</v>
      </c>
      <c r="AW1" s="13">
        <v>40.840318411116293</v>
      </c>
    </row>
    <row r="2" spans="1:49" x14ac:dyDescent="0.3">
      <c r="E2" t="s">
        <v>59</v>
      </c>
      <c r="F2" s="89">
        <v>83.943274321474405</v>
      </c>
      <c r="G2" s="89">
        <v>83.943274321474419</v>
      </c>
      <c r="H2" s="89">
        <v>83.943274321474419</v>
      </c>
      <c r="I2" s="89">
        <v>79.525883283020207</v>
      </c>
      <c r="J2" s="89">
        <v>79.525883283020235</v>
      </c>
      <c r="K2" s="90">
        <v>79.525883283020235</v>
      </c>
      <c r="L2" s="89">
        <v>69.267247196281005</v>
      </c>
      <c r="M2" s="89">
        <v>69.267247196281048</v>
      </c>
      <c r="N2" s="90">
        <v>69.267247196281048</v>
      </c>
      <c r="O2" s="89">
        <v>62.854325726314798</v>
      </c>
      <c r="P2" s="89">
        <v>62.854325726314791</v>
      </c>
      <c r="Q2" s="90">
        <v>62.854325726314791</v>
      </c>
      <c r="R2" s="89">
        <v>60.6596815888837</v>
      </c>
      <c r="S2" s="89">
        <v>60.659681588883707</v>
      </c>
      <c r="T2" s="91">
        <v>60.659681588883707</v>
      </c>
      <c r="U2" s="30">
        <v>83.943274321474419</v>
      </c>
      <c r="V2" s="30">
        <v>83.943274321474419</v>
      </c>
      <c r="W2" s="31">
        <v>83.943274321474419</v>
      </c>
      <c r="X2" s="30">
        <v>80.771349581885801</v>
      </c>
      <c r="Y2" s="30">
        <v>80.771349581885772</v>
      </c>
      <c r="Z2" s="31">
        <v>80.771349581885772</v>
      </c>
      <c r="AA2" s="30">
        <v>70.306375548055399</v>
      </c>
      <c r="AB2" s="30">
        <v>70.306375548055428</v>
      </c>
      <c r="AC2" s="31">
        <v>70.306375548055428</v>
      </c>
      <c r="AD2" s="36">
        <v>63.735078402028797</v>
      </c>
      <c r="AE2" s="37">
        <v>63.735078402028776</v>
      </c>
      <c r="AF2" s="31">
        <v>63.735078402028776</v>
      </c>
      <c r="AG2" s="30">
        <v>61.439681588883701</v>
      </c>
      <c r="AH2" s="30">
        <v>61.439681588883708</v>
      </c>
      <c r="AI2" s="35">
        <v>61.439681588883708</v>
      </c>
      <c r="AJ2" s="13">
        <v>83.943274321474419</v>
      </c>
      <c r="AK2" s="13">
        <v>83.943274321474419</v>
      </c>
      <c r="AL2" s="14">
        <v>83.943274321474419</v>
      </c>
      <c r="AM2" s="13">
        <v>77.952662694979594</v>
      </c>
      <c r="AN2" s="14">
        <v>77.952662694979551</v>
      </c>
      <c r="AO2" s="13">
        <v>67.782778122317595</v>
      </c>
      <c r="AP2" s="13">
        <v>67.782778122317637</v>
      </c>
      <c r="AQ2" s="14">
        <v>67.782778122317637</v>
      </c>
      <c r="AR2" s="13">
        <v>61.403674260432901</v>
      </c>
      <c r="AS2" s="13">
        <v>61.403674260432936</v>
      </c>
      <c r="AT2" s="14">
        <v>61.403674260432936</v>
      </c>
      <c r="AU2" s="13">
        <v>59.1596815888837</v>
      </c>
      <c r="AV2" s="13">
        <v>59.159681588883707</v>
      </c>
      <c r="AW2" s="13">
        <v>59.159681588883707</v>
      </c>
    </row>
    <row r="3" spans="1:49" x14ac:dyDescent="0.3">
      <c r="F3" s="67">
        <v>133</v>
      </c>
      <c r="G3" s="65">
        <v>135</v>
      </c>
      <c r="H3" s="65">
        <v>134</v>
      </c>
      <c r="I3" s="65">
        <v>142</v>
      </c>
      <c r="J3" s="65">
        <v>144</v>
      </c>
      <c r="K3" s="66">
        <v>143</v>
      </c>
      <c r="L3" s="65">
        <v>151</v>
      </c>
      <c r="M3" s="65">
        <v>153</v>
      </c>
      <c r="N3" s="66">
        <v>152</v>
      </c>
      <c r="O3" s="65">
        <v>162</v>
      </c>
      <c r="P3" s="65">
        <v>160</v>
      </c>
      <c r="Q3" s="66">
        <v>161</v>
      </c>
      <c r="R3" s="65">
        <v>222</v>
      </c>
      <c r="S3" s="65">
        <v>220</v>
      </c>
      <c r="T3" s="68">
        <v>221</v>
      </c>
      <c r="U3" s="38">
        <v>133</v>
      </c>
      <c r="V3" s="38">
        <v>135</v>
      </c>
      <c r="W3" s="39">
        <v>134</v>
      </c>
      <c r="X3" s="38">
        <v>207</v>
      </c>
      <c r="Y3" s="38">
        <v>203</v>
      </c>
      <c r="Z3" s="39">
        <v>202</v>
      </c>
      <c r="AA3" s="38">
        <v>212</v>
      </c>
      <c r="AB3" s="38">
        <v>208</v>
      </c>
      <c r="AC3" s="39">
        <v>210</v>
      </c>
      <c r="AD3" s="40">
        <v>216</v>
      </c>
      <c r="AE3" s="38">
        <v>215</v>
      </c>
      <c r="AF3" s="39">
        <v>214</v>
      </c>
      <c r="AG3" s="38">
        <v>171</v>
      </c>
      <c r="AH3" s="38">
        <v>170</v>
      </c>
      <c r="AI3" s="41">
        <v>169</v>
      </c>
      <c r="AJ3" s="15">
        <v>133</v>
      </c>
      <c r="AK3" s="15">
        <v>135</v>
      </c>
      <c r="AL3" s="16">
        <v>134</v>
      </c>
      <c r="AM3" s="15">
        <v>178</v>
      </c>
      <c r="AN3" s="16">
        <v>185</v>
      </c>
      <c r="AO3" s="15">
        <v>184</v>
      </c>
      <c r="AP3" s="15">
        <v>180</v>
      </c>
      <c r="AQ3" s="16">
        <v>186</v>
      </c>
      <c r="AR3" s="15">
        <v>191</v>
      </c>
      <c r="AS3" s="15">
        <v>190</v>
      </c>
      <c r="AT3" s="16">
        <v>192</v>
      </c>
      <c r="AU3" s="15">
        <v>196</v>
      </c>
      <c r="AV3" s="15">
        <v>197</v>
      </c>
      <c r="AW3" s="16">
        <v>198</v>
      </c>
    </row>
    <row r="4" spans="1:49" x14ac:dyDescent="0.3">
      <c r="F4" s="67" t="s">
        <v>21</v>
      </c>
      <c r="G4" s="65" t="s">
        <v>22</v>
      </c>
      <c r="H4" s="65" t="s">
        <v>23</v>
      </c>
      <c r="I4" s="65" t="s">
        <v>24</v>
      </c>
      <c r="J4" s="65" t="s">
        <v>25</v>
      </c>
      <c r="K4" s="66" t="s">
        <v>26</v>
      </c>
      <c r="L4" s="65" t="s">
        <v>27</v>
      </c>
      <c r="M4" s="65" t="s">
        <v>28</v>
      </c>
      <c r="N4" s="66" t="s">
        <v>29</v>
      </c>
      <c r="O4" s="65" t="s">
        <v>30</v>
      </c>
      <c r="P4" s="65" t="s">
        <v>31</v>
      </c>
      <c r="Q4" s="66" t="s">
        <v>32</v>
      </c>
      <c r="R4" s="65" t="s">
        <v>33</v>
      </c>
      <c r="S4" s="65" t="s">
        <v>34</v>
      </c>
      <c r="T4" s="68" t="s">
        <v>35</v>
      </c>
      <c r="U4" s="38" t="s">
        <v>21</v>
      </c>
      <c r="V4" s="38" t="s">
        <v>22</v>
      </c>
      <c r="W4" s="39" t="s">
        <v>23</v>
      </c>
      <c r="X4" s="38" t="s">
        <v>60</v>
      </c>
      <c r="Y4" s="38" t="s">
        <v>61</v>
      </c>
      <c r="Z4" s="39" t="s">
        <v>62</v>
      </c>
      <c r="AA4" s="38" t="s">
        <v>63</v>
      </c>
      <c r="AB4" s="38" t="s">
        <v>64</v>
      </c>
      <c r="AC4" s="39" t="s">
        <v>65</v>
      </c>
      <c r="AD4" s="40" t="s">
        <v>66</v>
      </c>
      <c r="AE4" s="38" t="s">
        <v>67</v>
      </c>
      <c r="AF4" s="39" t="s">
        <v>68</v>
      </c>
      <c r="AG4" s="38" t="s">
        <v>69</v>
      </c>
      <c r="AH4" s="38" t="s">
        <v>70</v>
      </c>
      <c r="AI4" s="41" t="s">
        <v>71</v>
      </c>
      <c r="AJ4" s="15" t="s">
        <v>21</v>
      </c>
      <c r="AK4" s="15" t="s">
        <v>22</v>
      </c>
      <c r="AL4" s="16" t="s">
        <v>23</v>
      </c>
      <c r="AM4" s="15" t="s">
        <v>85</v>
      </c>
      <c r="AN4" s="16" t="s">
        <v>86</v>
      </c>
      <c r="AO4" s="15" t="s">
        <v>87</v>
      </c>
      <c r="AP4" s="15" t="s">
        <v>88</v>
      </c>
      <c r="AQ4" s="16" t="s">
        <v>89</v>
      </c>
      <c r="AR4" s="15" t="s">
        <v>90</v>
      </c>
      <c r="AS4" s="15" t="s">
        <v>91</v>
      </c>
      <c r="AT4" s="16" t="s">
        <v>92</v>
      </c>
      <c r="AU4" s="15" t="s">
        <v>93</v>
      </c>
      <c r="AV4" s="15" t="s">
        <v>94</v>
      </c>
      <c r="AW4" s="16" t="s">
        <v>95</v>
      </c>
    </row>
    <row r="5" spans="1:49" x14ac:dyDescent="0.3">
      <c r="F5" s="67" t="s">
        <v>36</v>
      </c>
      <c r="G5" s="65" t="s">
        <v>36</v>
      </c>
      <c r="H5" s="65" t="s">
        <v>36</v>
      </c>
      <c r="I5" s="65" t="s">
        <v>36</v>
      </c>
      <c r="J5" s="65" t="s">
        <v>36</v>
      </c>
      <c r="K5" s="66" t="s">
        <v>36</v>
      </c>
      <c r="L5" s="65" t="s">
        <v>36</v>
      </c>
      <c r="M5" s="65" t="s">
        <v>36</v>
      </c>
      <c r="N5" s="66" t="s">
        <v>36</v>
      </c>
      <c r="O5" s="65" t="s">
        <v>36</v>
      </c>
      <c r="P5" s="65" t="s">
        <v>36</v>
      </c>
      <c r="Q5" s="66" t="s">
        <v>36</v>
      </c>
      <c r="R5" s="65" t="s">
        <v>36</v>
      </c>
      <c r="S5" s="65" t="s">
        <v>36</v>
      </c>
      <c r="T5" s="68" t="s">
        <v>36</v>
      </c>
      <c r="U5" s="38" t="s">
        <v>36</v>
      </c>
      <c r="V5" s="38" t="s">
        <v>36</v>
      </c>
      <c r="W5" s="39" t="s">
        <v>36</v>
      </c>
      <c r="X5" s="38" t="s">
        <v>36</v>
      </c>
      <c r="Y5" s="38" t="s">
        <v>36</v>
      </c>
      <c r="Z5" s="39" t="s">
        <v>36</v>
      </c>
      <c r="AA5" s="38" t="s">
        <v>36</v>
      </c>
      <c r="AB5" s="38" t="s">
        <v>36</v>
      </c>
      <c r="AC5" s="39" t="s">
        <v>36</v>
      </c>
      <c r="AD5" s="40" t="s">
        <v>36</v>
      </c>
      <c r="AE5" s="38" t="s">
        <v>36</v>
      </c>
      <c r="AF5" s="39" t="s">
        <v>36</v>
      </c>
      <c r="AG5" s="38" t="s">
        <v>36</v>
      </c>
      <c r="AH5" s="38" t="s">
        <v>36</v>
      </c>
      <c r="AI5" s="41" t="s">
        <v>36</v>
      </c>
      <c r="AJ5" s="15" t="s">
        <v>36</v>
      </c>
      <c r="AK5" s="15" t="s">
        <v>36</v>
      </c>
      <c r="AL5" s="16" t="s">
        <v>36</v>
      </c>
      <c r="AM5" s="15" t="s">
        <v>36</v>
      </c>
      <c r="AN5" s="16" t="s">
        <v>36</v>
      </c>
      <c r="AO5" s="15" t="s">
        <v>36</v>
      </c>
      <c r="AP5" s="15" t="s">
        <v>36</v>
      </c>
      <c r="AQ5" s="16" t="s">
        <v>36</v>
      </c>
      <c r="AR5" s="15" t="s">
        <v>36</v>
      </c>
      <c r="AS5" s="15" t="s">
        <v>36</v>
      </c>
      <c r="AT5" s="16" t="s">
        <v>36</v>
      </c>
      <c r="AU5" s="15" t="s">
        <v>36</v>
      </c>
      <c r="AV5" s="15" t="s">
        <v>36</v>
      </c>
      <c r="AW5" s="16" t="s">
        <v>36</v>
      </c>
    </row>
    <row r="6" spans="1:49" x14ac:dyDescent="0.3">
      <c r="F6" s="87" t="s">
        <v>37</v>
      </c>
      <c r="G6" s="69" t="s">
        <v>37</v>
      </c>
      <c r="H6" s="69" t="s">
        <v>37</v>
      </c>
      <c r="I6" s="69" t="s">
        <v>37</v>
      </c>
      <c r="J6" s="69" t="s">
        <v>37</v>
      </c>
      <c r="K6" s="70" t="s">
        <v>37</v>
      </c>
      <c r="L6" s="69" t="s">
        <v>37</v>
      </c>
      <c r="M6" s="69" t="s">
        <v>37</v>
      </c>
      <c r="N6" s="70" t="s">
        <v>37</v>
      </c>
      <c r="O6" s="69" t="s">
        <v>37</v>
      </c>
      <c r="P6" s="69" t="s">
        <v>37</v>
      </c>
      <c r="Q6" s="70" t="s">
        <v>37</v>
      </c>
      <c r="R6" s="69" t="s">
        <v>37</v>
      </c>
      <c r="S6" s="69" t="s">
        <v>37</v>
      </c>
      <c r="T6" s="92" t="s">
        <v>37</v>
      </c>
      <c r="U6" s="42" t="s">
        <v>37</v>
      </c>
      <c r="V6" s="42" t="s">
        <v>37</v>
      </c>
      <c r="W6" s="43" t="s">
        <v>37</v>
      </c>
      <c r="X6" s="44" t="s">
        <v>72</v>
      </c>
      <c r="Y6" s="44" t="s">
        <v>72</v>
      </c>
      <c r="Z6" s="45" t="s">
        <v>72</v>
      </c>
      <c r="AA6" s="44" t="s">
        <v>72</v>
      </c>
      <c r="AB6" s="44" t="s">
        <v>72</v>
      </c>
      <c r="AC6" s="45" t="s">
        <v>72</v>
      </c>
      <c r="AD6" s="46" t="s">
        <v>72</v>
      </c>
      <c r="AE6" s="44" t="s">
        <v>72</v>
      </c>
      <c r="AF6" s="45" t="s">
        <v>72</v>
      </c>
      <c r="AG6" s="44" t="s">
        <v>72</v>
      </c>
      <c r="AH6" s="44" t="s">
        <v>72</v>
      </c>
      <c r="AI6" s="47" t="s">
        <v>72</v>
      </c>
      <c r="AJ6" s="17" t="s">
        <v>37</v>
      </c>
      <c r="AK6" s="17" t="s">
        <v>37</v>
      </c>
      <c r="AL6" s="18" t="s">
        <v>37</v>
      </c>
      <c r="AM6" s="19" t="s">
        <v>96</v>
      </c>
      <c r="AN6" s="20" t="s">
        <v>96</v>
      </c>
      <c r="AO6" s="19" t="s">
        <v>96</v>
      </c>
      <c r="AP6" s="19" t="s">
        <v>96</v>
      </c>
      <c r="AQ6" s="20" t="s">
        <v>96</v>
      </c>
      <c r="AR6" s="19" t="s">
        <v>96</v>
      </c>
      <c r="AS6" s="19" t="s">
        <v>96</v>
      </c>
      <c r="AT6" s="20" t="s">
        <v>96</v>
      </c>
      <c r="AU6" s="19" t="s">
        <v>96</v>
      </c>
      <c r="AV6" s="19" t="s">
        <v>96</v>
      </c>
      <c r="AW6" s="20" t="s">
        <v>96</v>
      </c>
    </row>
    <row r="7" spans="1:49" x14ac:dyDescent="0.3">
      <c r="F7" s="71" t="s">
        <v>38</v>
      </c>
      <c r="G7" s="71" t="s">
        <v>38</v>
      </c>
      <c r="H7" s="71" t="s">
        <v>38</v>
      </c>
      <c r="I7" s="73" t="s">
        <v>39</v>
      </c>
      <c r="J7" s="71" t="s">
        <v>39</v>
      </c>
      <c r="K7" s="72" t="s">
        <v>39</v>
      </c>
      <c r="L7" s="71" t="s">
        <v>40</v>
      </c>
      <c r="M7" s="71" t="s">
        <v>40</v>
      </c>
      <c r="N7" s="72" t="s">
        <v>40</v>
      </c>
      <c r="O7" s="71" t="s">
        <v>41</v>
      </c>
      <c r="P7" s="71" t="s">
        <v>41</v>
      </c>
      <c r="Q7" s="72" t="s">
        <v>41</v>
      </c>
      <c r="R7" s="71" t="s">
        <v>42</v>
      </c>
      <c r="S7" s="71" t="s">
        <v>42</v>
      </c>
      <c r="T7" s="74" t="s">
        <v>42</v>
      </c>
      <c r="U7" s="48" t="s">
        <v>38</v>
      </c>
      <c r="V7" s="48" t="s">
        <v>38</v>
      </c>
      <c r="W7" s="49" t="s">
        <v>38</v>
      </c>
      <c r="X7" s="48" t="s">
        <v>39</v>
      </c>
      <c r="Y7" s="48" t="s">
        <v>39</v>
      </c>
      <c r="Z7" s="49" t="s">
        <v>39</v>
      </c>
      <c r="AA7" s="48" t="s">
        <v>40</v>
      </c>
      <c r="AB7" s="48" t="s">
        <v>40</v>
      </c>
      <c r="AC7" s="49" t="s">
        <v>40</v>
      </c>
      <c r="AD7" s="50" t="s">
        <v>41</v>
      </c>
      <c r="AE7" s="48" t="s">
        <v>41</v>
      </c>
      <c r="AF7" s="49" t="s">
        <v>41</v>
      </c>
      <c r="AG7" s="48" t="s">
        <v>42</v>
      </c>
      <c r="AH7" s="48" t="s">
        <v>42</v>
      </c>
      <c r="AI7" s="51" t="s">
        <v>42</v>
      </c>
      <c r="AJ7" s="21" t="s">
        <v>38</v>
      </c>
      <c r="AK7" s="21" t="s">
        <v>38</v>
      </c>
      <c r="AL7" s="22" t="s">
        <v>38</v>
      </c>
      <c r="AM7" s="21" t="s">
        <v>39</v>
      </c>
      <c r="AN7" s="22" t="s">
        <v>39</v>
      </c>
      <c r="AO7" s="21" t="s">
        <v>40</v>
      </c>
      <c r="AP7" s="21" t="s">
        <v>40</v>
      </c>
      <c r="AQ7" s="22" t="s">
        <v>40</v>
      </c>
      <c r="AR7" s="21" t="s">
        <v>41</v>
      </c>
      <c r="AS7" s="21" t="s">
        <v>41</v>
      </c>
      <c r="AT7" s="22" t="s">
        <v>41</v>
      </c>
      <c r="AU7" s="21" t="s">
        <v>42</v>
      </c>
      <c r="AV7" s="21" t="s">
        <v>42</v>
      </c>
      <c r="AW7" s="21" t="s">
        <v>42</v>
      </c>
    </row>
    <row r="8" spans="1:49" ht="15" thickBot="1" x14ac:dyDescent="0.35">
      <c r="A8" s="7" t="s">
        <v>3</v>
      </c>
      <c r="B8" s="8"/>
      <c r="C8" s="8" t="s">
        <v>4</v>
      </c>
      <c r="D8" s="8" t="s">
        <v>5</v>
      </c>
      <c r="E8" s="8"/>
      <c r="F8" s="75" t="s">
        <v>43</v>
      </c>
      <c r="G8" s="75" t="s">
        <v>44</v>
      </c>
      <c r="H8" s="75" t="s">
        <v>45</v>
      </c>
      <c r="I8" s="77" t="s">
        <v>46</v>
      </c>
      <c r="J8" s="75" t="s">
        <v>47</v>
      </c>
      <c r="K8" s="76" t="s">
        <v>48</v>
      </c>
      <c r="L8" s="75" t="s">
        <v>49</v>
      </c>
      <c r="M8" s="75" t="s">
        <v>50</v>
      </c>
      <c r="N8" s="76" t="s">
        <v>51</v>
      </c>
      <c r="O8" s="75" t="s">
        <v>52</v>
      </c>
      <c r="P8" s="75" t="s">
        <v>53</v>
      </c>
      <c r="Q8" s="76" t="s">
        <v>54</v>
      </c>
      <c r="R8" s="75" t="s">
        <v>55</v>
      </c>
      <c r="S8" s="75" t="s">
        <v>56</v>
      </c>
      <c r="T8" s="78" t="s">
        <v>57</v>
      </c>
      <c r="U8" s="52" t="s">
        <v>43</v>
      </c>
      <c r="V8" s="52" t="s">
        <v>44</v>
      </c>
      <c r="W8" s="53" t="s">
        <v>45</v>
      </c>
      <c r="X8" s="52" t="s">
        <v>73</v>
      </c>
      <c r="Y8" s="52" t="s">
        <v>74</v>
      </c>
      <c r="Z8" s="53" t="s">
        <v>75</v>
      </c>
      <c r="AA8" s="52" t="s">
        <v>76</v>
      </c>
      <c r="AB8" s="52" t="s">
        <v>77</v>
      </c>
      <c r="AC8" s="53" t="s">
        <v>78</v>
      </c>
      <c r="AD8" s="54" t="s">
        <v>79</v>
      </c>
      <c r="AE8" s="52" t="s">
        <v>80</v>
      </c>
      <c r="AF8" s="53" t="s">
        <v>81</v>
      </c>
      <c r="AG8" s="52" t="s">
        <v>82</v>
      </c>
      <c r="AH8" s="52" t="s">
        <v>83</v>
      </c>
      <c r="AI8" s="55" t="s">
        <v>84</v>
      </c>
      <c r="AJ8" s="23" t="s">
        <v>43</v>
      </c>
      <c r="AK8" s="23" t="s">
        <v>44</v>
      </c>
      <c r="AL8" s="24" t="s">
        <v>45</v>
      </c>
      <c r="AM8" s="23" t="s">
        <v>97</v>
      </c>
      <c r="AN8" s="24" t="s">
        <v>98</v>
      </c>
      <c r="AO8" s="23" t="s">
        <v>99</v>
      </c>
      <c r="AP8" s="23" t="s">
        <v>100</v>
      </c>
      <c r="AQ8" s="24" t="s">
        <v>101</v>
      </c>
      <c r="AR8" s="23" t="s">
        <v>102</v>
      </c>
      <c r="AS8" s="23" t="s">
        <v>103</v>
      </c>
      <c r="AT8" s="24" t="s">
        <v>104</v>
      </c>
      <c r="AU8" s="23" t="s">
        <v>105</v>
      </c>
      <c r="AV8" s="23" t="s">
        <v>106</v>
      </c>
      <c r="AW8" s="23" t="s">
        <v>107</v>
      </c>
    </row>
    <row r="9" spans="1:49" x14ac:dyDescent="0.3">
      <c r="A9" s="9">
        <v>3593</v>
      </c>
      <c r="B9" s="10" t="s">
        <v>6</v>
      </c>
      <c r="C9" s="10">
        <v>25.276382000000002</v>
      </c>
      <c r="D9" s="10">
        <v>463.08789100000001</v>
      </c>
      <c r="E9" s="10" t="s">
        <v>7</v>
      </c>
      <c r="F9" s="79">
        <v>2339</v>
      </c>
      <c r="G9" s="79">
        <v>2125</v>
      </c>
      <c r="H9" s="79">
        <v>1848</v>
      </c>
      <c r="I9" s="81">
        <v>3124</v>
      </c>
      <c r="J9" s="79">
        <v>2315</v>
      </c>
      <c r="K9" s="80">
        <v>2889</v>
      </c>
      <c r="L9" s="79">
        <v>2200</v>
      </c>
      <c r="M9" s="79">
        <v>2088</v>
      </c>
      <c r="N9" s="80">
        <v>2193</v>
      </c>
      <c r="O9" s="79">
        <v>1798</v>
      </c>
      <c r="P9" s="79">
        <v>1689</v>
      </c>
      <c r="Q9" s="80">
        <v>1519</v>
      </c>
      <c r="R9" s="79">
        <v>1867</v>
      </c>
      <c r="S9" s="79">
        <v>1504</v>
      </c>
      <c r="T9" s="82">
        <v>1980</v>
      </c>
      <c r="U9" s="56">
        <v>2339</v>
      </c>
      <c r="V9" s="56">
        <v>2125</v>
      </c>
      <c r="W9" s="57">
        <v>1848</v>
      </c>
      <c r="X9" s="56">
        <v>2997</v>
      </c>
      <c r="Y9" s="56">
        <v>2919</v>
      </c>
      <c r="Z9" s="57">
        <v>2516</v>
      </c>
      <c r="AA9" s="56">
        <v>2909</v>
      </c>
      <c r="AB9" s="56">
        <v>3991</v>
      </c>
      <c r="AC9" s="57">
        <v>3301</v>
      </c>
      <c r="AD9" s="58">
        <v>2797</v>
      </c>
      <c r="AE9" s="56">
        <v>2796</v>
      </c>
      <c r="AF9" s="57">
        <v>4390</v>
      </c>
      <c r="AG9" s="56">
        <v>2558</v>
      </c>
      <c r="AH9" s="56">
        <v>1875</v>
      </c>
      <c r="AI9" s="59">
        <v>2131</v>
      </c>
      <c r="AJ9" s="25">
        <v>2339</v>
      </c>
      <c r="AK9" s="25">
        <v>2125</v>
      </c>
      <c r="AL9" s="26">
        <v>1848</v>
      </c>
      <c r="AM9" s="25">
        <v>2825</v>
      </c>
      <c r="AN9" s="26">
        <v>2818</v>
      </c>
      <c r="AO9" s="25">
        <v>2857</v>
      </c>
      <c r="AP9" s="25">
        <v>3822</v>
      </c>
      <c r="AQ9" s="26">
        <v>2849</v>
      </c>
      <c r="AR9" s="25">
        <v>2861</v>
      </c>
      <c r="AS9" s="25">
        <v>2534</v>
      </c>
      <c r="AT9" s="26">
        <v>2704</v>
      </c>
      <c r="AU9" s="25">
        <v>2461</v>
      </c>
      <c r="AV9" s="25">
        <v>2282</v>
      </c>
      <c r="AW9" s="25">
        <v>1621</v>
      </c>
    </row>
    <row r="10" spans="1:49" x14ac:dyDescent="0.3">
      <c r="A10" s="7"/>
      <c r="B10" s="8"/>
      <c r="C10" s="8"/>
      <c r="D10" s="8"/>
      <c r="E10" s="8" t="s">
        <v>8</v>
      </c>
      <c r="F10" s="83">
        <f t="shared" ref="F10:T10" si="0">F9/176.75</f>
        <v>13.233380480905234</v>
      </c>
      <c r="G10" s="83">
        <f t="shared" si="0"/>
        <v>12.022630834512023</v>
      </c>
      <c r="H10" s="83">
        <f t="shared" si="0"/>
        <v>10.455445544554456</v>
      </c>
      <c r="I10" s="85">
        <f t="shared" si="0"/>
        <v>17.674681753889676</v>
      </c>
      <c r="J10" s="83">
        <f t="shared" si="0"/>
        <v>13.097595473833097</v>
      </c>
      <c r="K10" s="84">
        <f t="shared" si="0"/>
        <v>16.345120226308346</v>
      </c>
      <c r="L10" s="83">
        <f t="shared" si="0"/>
        <v>12.446958981612447</v>
      </c>
      <c r="M10" s="83">
        <f t="shared" si="0"/>
        <v>11.813295615275813</v>
      </c>
      <c r="N10" s="84">
        <f t="shared" si="0"/>
        <v>12.407355021216407</v>
      </c>
      <c r="O10" s="83">
        <f t="shared" si="0"/>
        <v>10.172560113154173</v>
      </c>
      <c r="P10" s="83">
        <f t="shared" si="0"/>
        <v>9.5558698727015567</v>
      </c>
      <c r="Q10" s="84">
        <f t="shared" si="0"/>
        <v>8.5940594059405946</v>
      </c>
      <c r="R10" s="83">
        <f t="shared" si="0"/>
        <v>10.562942008486562</v>
      </c>
      <c r="S10" s="83">
        <f t="shared" si="0"/>
        <v>8.5091937765205099</v>
      </c>
      <c r="T10" s="86">
        <f t="shared" si="0"/>
        <v>11.202263083451202</v>
      </c>
      <c r="U10" s="60">
        <f t="shared" ref="U10:W10" si="1">U9/176.75</f>
        <v>13.233380480905234</v>
      </c>
      <c r="V10" s="60">
        <f t="shared" si="1"/>
        <v>12.022630834512023</v>
      </c>
      <c r="W10" s="61">
        <f t="shared" si="1"/>
        <v>10.455445544554456</v>
      </c>
      <c r="X10" s="60">
        <f t="shared" ref="X10:AL10" si="2">X9/176.75</f>
        <v>16.956152758132955</v>
      </c>
      <c r="Y10" s="60">
        <f t="shared" si="2"/>
        <v>16.514851485148515</v>
      </c>
      <c r="Z10" s="61">
        <f t="shared" si="2"/>
        <v>14.234794908062234</v>
      </c>
      <c r="AA10" s="60">
        <f t="shared" si="2"/>
        <v>16.458274398868458</v>
      </c>
      <c r="AB10" s="60">
        <f t="shared" si="2"/>
        <v>22.57991513437058</v>
      </c>
      <c r="AC10" s="61">
        <f t="shared" si="2"/>
        <v>18.676096181046677</v>
      </c>
      <c r="AD10" s="62">
        <f t="shared" si="2"/>
        <v>15.824611032531825</v>
      </c>
      <c r="AE10" s="60">
        <f t="shared" si="2"/>
        <v>15.81895332390382</v>
      </c>
      <c r="AF10" s="61">
        <f t="shared" si="2"/>
        <v>24.837340876944836</v>
      </c>
      <c r="AG10" s="60">
        <f t="shared" si="2"/>
        <v>14.472418670438472</v>
      </c>
      <c r="AH10" s="60">
        <f t="shared" si="2"/>
        <v>10.608203677510609</v>
      </c>
      <c r="AI10" s="63">
        <f t="shared" si="2"/>
        <v>12.056577086280056</v>
      </c>
      <c r="AJ10" s="27">
        <f t="shared" si="2"/>
        <v>13.233380480905234</v>
      </c>
      <c r="AK10" s="27">
        <f t="shared" si="2"/>
        <v>12.022630834512023</v>
      </c>
      <c r="AL10" s="28">
        <f t="shared" si="2"/>
        <v>10.455445544554456</v>
      </c>
      <c r="AM10" s="27">
        <f t="shared" ref="AM10:AW10" si="3">AM9/176.75</f>
        <v>15.983026874115984</v>
      </c>
      <c r="AN10" s="28">
        <f t="shared" si="3"/>
        <v>15.943422913719944</v>
      </c>
      <c r="AO10" s="27">
        <f t="shared" si="3"/>
        <v>16.164073550212166</v>
      </c>
      <c r="AP10" s="27">
        <f t="shared" si="3"/>
        <v>21.623762376237625</v>
      </c>
      <c r="AQ10" s="28">
        <f t="shared" si="3"/>
        <v>16.118811881188119</v>
      </c>
      <c r="AR10" s="27">
        <f t="shared" si="3"/>
        <v>16.186704384724187</v>
      </c>
      <c r="AS10" s="27">
        <f t="shared" si="3"/>
        <v>14.336633663366337</v>
      </c>
      <c r="AT10" s="28">
        <f t="shared" si="3"/>
        <v>15.298444130127299</v>
      </c>
      <c r="AU10" s="27">
        <f t="shared" si="3"/>
        <v>13.923620933521924</v>
      </c>
      <c r="AV10" s="27">
        <f t="shared" si="3"/>
        <v>12.910891089108912</v>
      </c>
      <c r="AW10" s="27">
        <f t="shared" si="3"/>
        <v>9.1711456859971712</v>
      </c>
    </row>
    <row r="11" spans="1:49" x14ac:dyDescent="0.3">
      <c r="A11" s="7">
        <v>3399</v>
      </c>
      <c r="B11" s="11" t="s">
        <v>9</v>
      </c>
      <c r="C11" s="8">
        <v>24.284616</v>
      </c>
      <c r="D11" s="8">
        <v>609.146118</v>
      </c>
      <c r="E11" s="8" t="s">
        <v>7</v>
      </c>
      <c r="F11" s="65">
        <v>7139</v>
      </c>
      <c r="G11" s="65">
        <v>8428</v>
      </c>
      <c r="H11" s="65">
        <v>6120</v>
      </c>
      <c r="I11" s="67">
        <v>18324</v>
      </c>
      <c r="J11" s="65">
        <v>13190</v>
      </c>
      <c r="K11" s="66">
        <v>15486</v>
      </c>
      <c r="L11" s="65">
        <v>17543</v>
      </c>
      <c r="M11" s="65">
        <v>16911</v>
      </c>
      <c r="N11" s="66">
        <v>19135</v>
      </c>
      <c r="O11" s="65">
        <v>14986</v>
      </c>
      <c r="P11" s="65">
        <v>14968</v>
      </c>
      <c r="Q11" s="66">
        <v>13349</v>
      </c>
      <c r="R11" s="65">
        <v>17951</v>
      </c>
      <c r="S11" s="65">
        <v>13077</v>
      </c>
      <c r="T11" s="68">
        <v>17801</v>
      </c>
      <c r="U11" s="38">
        <v>7139</v>
      </c>
      <c r="V11" s="38">
        <v>8428</v>
      </c>
      <c r="W11" s="39">
        <v>6120</v>
      </c>
      <c r="X11" s="38">
        <v>14203</v>
      </c>
      <c r="Y11" s="38">
        <v>18470</v>
      </c>
      <c r="Z11" s="39">
        <v>13452</v>
      </c>
      <c r="AA11" s="38">
        <v>20016</v>
      </c>
      <c r="AB11" s="38">
        <v>23023</v>
      </c>
      <c r="AC11" s="39">
        <v>21480</v>
      </c>
      <c r="AD11" s="40">
        <v>21615</v>
      </c>
      <c r="AE11" s="38">
        <v>21646</v>
      </c>
      <c r="AF11" s="39">
        <v>26012</v>
      </c>
      <c r="AG11" s="38">
        <v>24131</v>
      </c>
      <c r="AH11" s="38">
        <v>21331</v>
      </c>
      <c r="AI11" s="41">
        <v>21303</v>
      </c>
      <c r="AJ11" s="15">
        <v>7139</v>
      </c>
      <c r="AK11" s="15">
        <v>8428</v>
      </c>
      <c r="AL11" s="16">
        <v>6120</v>
      </c>
      <c r="AM11" s="15">
        <v>13182</v>
      </c>
      <c r="AN11" s="16">
        <v>16074</v>
      </c>
      <c r="AO11" s="15">
        <v>16271</v>
      </c>
      <c r="AP11" s="15">
        <v>16087</v>
      </c>
      <c r="AQ11" s="16">
        <v>17835</v>
      </c>
      <c r="AR11" s="15">
        <v>16009</v>
      </c>
      <c r="AS11" s="15">
        <v>14795</v>
      </c>
      <c r="AT11" s="16">
        <v>19181</v>
      </c>
      <c r="AU11" s="15">
        <v>14818</v>
      </c>
      <c r="AV11" s="15">
        <v>13964</v>
      </c>
      <c r="AW11" s="15">
        <v>11258</v>
      </c>
    </row>
    <row r="12" spans="1:49" x14ac:dyDescent="0.3">
      <c r="A12" s="7"/>
      <c r="B12" s="11"/>
      <c r="C12" s="8"/>
      <c r="D12" s="8"/>
      <c r="E12" s="8" t="s">
        <v>8</v>
      </c>
      <c r="F12" s="83">
        <f t="shared" ref="F12:T12" si="4">F11/283.09</f>
        <v>25.21812851036773</v>
      </c>
      <c r="G12" s="83">
        <f t="shared" si="4"/>
        <v>29.771450775371793</v>
      </c>
      <c r="H12" s="83">
        <f t="shared" si="4"/>
        <v>21.618566533611222</v>
      </c>
      <c r="I12" s="85">
        <f t="shared" si="4"/>
        <v>64.728531562400661</v>
      </c>
      <c r="J12" s="83">
        <f t="shared" si="4"/>
        <v>46.592956303649018</v>
      </c>
      <c r="K12" s="84">
        <f t="shared" si="4"/>
        <v>54.70345119926526</v>
      </c>
      <c r="L12" s="83">
        <f t="shared" si="4"/>
        <v>61.969691617506804</v>
      </c>
      <c r="M12" s="83">
        <f t="shared" si="4"/>
        <v>59.737186053905127</v>
      </c>
      <c r="N12" s="84">
        <f t="shared" si="4"/>
        <v>67.593344872655351</v>
      </c>
      <c r="O12" s="83">
        <f t="shared" si="4"/>
        <v>52.937228443251264</v>
      </c>
      <c r="P12" s="83">
        <f t="shared" si="4"/>
        <v>52.873644424034765</v>
      </c>
      <c r="Q12" s="84">
        <f t="shared" si="4"/>
        <v>47.154615140061466</v>
      </c>
      <c r="R12" s="83">
        <f t="shared" si="4"/>
        <v>63.410929386414217</v>
      </c>
      <c r="S12" s="83">
        <f t="shared" si="4"/>
        <v>46.193789960789857</v>
      </c>
      <c r="T12" s="86">
        <f t="shared" si="4"/>
        <v>62.881062559610022</v>
      </c>
      <c r="U12" s="60">
        <f t="shared" ref="U12:W12" si="5">U11/283.09</f>
        <v>25.21812851036773</v>
      </c>
      <c r="V12" s="60">
        <f t="shared" si="5"/>
        <v>29.771450775371793</v>
      </c>
      <c r="W12" s="61">
        <f t="shared" si="5"/>
        <v>21.618566533611222</v>
      </c>
      <c r="X12" s="60">
        <f t="shared" ref="X12:AL12" si="6">X11/283.09</f>
        <v>50.171323607333363</v>
      </c>
      <c r="Y12" s="60">
        <f t="shared" si="6"/>
        <v>65.244268607156741</v>
      </c>
      <c r="Z12" s="61">
        <f t="shared" si="6"/>
        <v>47.518457027800352</v>
      </c>
      <c r="AA12" s="60">
        <f t="shared" si="6"/>
        <v>70.705429368751993</v>
      </c>
      <c r="AB12" s="60">
        <f t="shared" si="6"/>
        <v>81.327493023420118</v>
      </c>
      <c r="AC12" s="61">
        <f t="shared" si="6"/>
        <v>75.876929598360945</v>
      </c>
      <c r="AD12" s="62">
        <f t="shared" si="6"/>
        <v>76.353809742484728</v>
      </c>
      <c r="AE12" s="60">
        <f t="shared" si="6"/>
        <v>76.463315553357603</v>
      </c>
      <c r="AF12" s="61">
        <f t="shared" si="6"/>
        <v>91.885972658871751</v>
      </c>
      <c r="AG12" s="60">
        <f t="shared" si="6"/>
        <v>85.241442650747118</v>
      </c>
      <c r="AH12" s="60">
        <f t="shared" si="6"/>
        <v>75.350595217068786</v>
      </c>
      <c r="AI12" s="63">
        <f t="shared" si="6"/>
        <v>75.251686742732005</v>
      </c>
      <c r="AJ12" s="27">
        <f t="shared" si="6"/>
        <v>25.21812851036773</v>
      </c>
      <c r="AK12" s="27">
        <f t="shared" si="6"/>
        <v>29.771450775371793</v>
      </c>
      <c r="AL12" s="28">
        <f t="shared" si="6"/>
        <v>21.618566533611222</v>
      </c>
      <c r="AM12" s="27">
        <f t="shared" ref="AM12:AW12" si="7">AM11/283.09</f>
        <v>46.564696739552794</v>
      </c>
      <c r="AN12" s="28">
        <f t="shared" si="7"/>
        <v>56.780529160337707</v>
      </c>
      <c r="AO12" s="27">
        <f t="shared" si="7"/>
        <v>57.476420926207219</v>
      </c>
      <c r="AP12" s="27">
        <f t="shared" si="7"/>
        <v>56.826450951994069</v>
      </c>
      <c r="AQ12" s="28">
        <f t="shared" si="7"/>
        <v>63.001165707018977</v>
      </c>
      <c r="AR12" s="27">
        <f t="shared" si="7"/>
        <v>56.550920202055892</v>
      </c>
      <c r="AS12" s="27">
        <f t="shared" si="7"/>
        <v>52.262531350453926</v>
      </c>
      <c r="AT12" s="28">
        <f t="shared" si="7"/>
        <v>67.755837366208638</v>
      </c>
      <c r="AU12" s="27">
        <f t="shared" si="7"/>
        <v>52.34377759723057</v>
      </c>
      <c r="AV12" s="27">
        <f t="shared" si="7"/>
        <v>49.327069129958673</v>
      </c>
      <c r="AW12" s="27">
        <f t="shared" si="7"/>
        <v>39.768271574410967</v>
      </c>
    </row>
    <row r="13" spans="1:49" x14ac:dyDescent="0.3">
      <c r="A13" s="7">
        <v>2837</v>
      </c>
      <c r="B13" s="11" t="s">
        <v>10</v>
      </c>
      <c r="C13" s="8">
        <v>20.819483000000002</v>
      </c>
      <c r="D13" s="8">
        <v>625.14080799999999</v>
      </c>
      <c r="E13" s="8" t="s">
        <v>7</v>
      </c>
      <c r="F13" s="65">
        <v>11671</v>
      </c>
      <c r="G13" s="65">
        <v>6337</v>
      </c>
      <c r="H13" s="65">
        <v>6195</v>
      </c>
      <c r="I13" s="67">
        <v>7067</v>
      </c>
      <c r="J13" s="65">
        <v>6230</v>
      </c>
      <c r="K13" s="66">
        <v>6719</v>
      </c>
      <c r="L13" s="65">
        <v>6877</v>
      </c>
      <c r="M13" s="65">
        <v>5623</v>
      </c>
      <c r="N13" s="66">
        <v>6054</v>
      </c>
      <c r="O13" s="65">
        <v>5481</v>
      </c>
      <c r="P13" s="65">
        <v>6560</v>
      </c>
      <c r="Q13" s="66">
        <v>5795</v>
      </c>
      <c r="R13" s="65">
        <v>5956</v>
      </c>
      <c r="S13" s="65">
        <v>3410</v>
      </c>
      <c r="T13" s="68">
        <v>4434</v>
      </c>
      <c r="U13" s="38">
        <v>11671</v>
      </c>
      <c r="V13" s="38">
        <v>6337</v>
      </c>
      <c r="W13" s="39">
        <v>6195</v>
      </c>
      <c r="X13" s="38">
        <v>5973</v>
      </c>
      <c r="Y13" s="38">
        <v>9943</v>
      </c>
      <c r="Z13" s="39">
        <v>4897</v>
      </c>
      <c r="AA13" s="38">
        <v>4279</v>
      </c>
      <c r="AB13" s="38">
        <v>6535</v>
      </c>
      <c r="AC13" s="39">
        <v>5646</v>
      </c>
      <c r="AD13" s="40">
        <v>4234</v>
      </c>
      <c r="AE13" s="38">
        <v>5158</v>
      </c>
      <c r="AF13" s="39">
        <v>7379</v>
      </c>
      <c r="AG13" s="38">
        <v>7554</v>
      </c>
      <c r="AH13" s="38">
        <v>3494</v>
      </c>
      <c r="AI13" s="41">
        <v>4847</v>
      </c>
      <c r="AJ13" s="15">
        <v>11671</v>
      </c>
      <c r="AK13" s="15">
        <v>6337</v>
      </c>
      <c r="AL13" s="16">
        <v>6195</v>
      </c>
      <c r="AM13" s="15">
        <v>7360</v>
      </c>
      <c r="AN13" s="16">
        <v>7601</v>
      </c>
      <c r="AO13" s="15">
        <v>8953</v>
      </c>
      <c r="AP13" s="15">
        <v>10047</v>
      </c>
      <c r="AQ13" s="16">
        <v>8352</v>
      </c>
      <c r="AR13" s="15">
        <v>11271</v>
      </c>
      <c r="AS13" s="15">
        <v>7876</v>
      </c>
      <c r="AT13" s="16">
        <v>9699</v>
      </c>
      <c r="AU13" s="15">
        <v>13419</v>
      </c>
      <c r="AV13" s="15">
        <v>11865</v>
      </c>
      <c r="AW13" s="15">
        <v>11700</v>
      </c>
    </row>
    <row r="14" spans="1:49" x14ac:dyDescent="0.3">
      <c r="A14" s="7"/>
      <c r="B14" s="11"/>
      <c r="C14" s="8"/>
      <c r="D14" s="8"/>
      <c r="E14" s="8" t="s">
        <v>8</v>
      </c>
      <c r="F14" s="83">
        <f t="shared" ref="F14:T14" si="8">F13/292.5</f>
        <v>39.900854700854701</v>
      </c>
      <c r="G14" s="83">
        <f t="shared" si="8"/>
        <v>21.664957264957266</v>
      </c>
      <c r="H14" s="83">
        <f t="shared" si="8"/>
        <v>21.179487179487179</v>
      </c>
      <c r="I14" s="85">
        <f t="shared" si="8"/>
        <v>24.16068376068376</v>
      </c>
      <c r="J14" s="83">
        <f t="shared" si="8"/>
        <v>21.299145299145298</v>
      </c>
      <c r="K14" s="84">
        <f t="shared" si="8"/>
        <v>22.970940170940171</v>
      </c>
      <c r="L14" s="83">
        <f t="shared" si="8"/>
        <v>23.511111111111113</v>
      </c>
      <c r="M14" s="83">
        <f t="shared" si="8"/>
        <v>19.223931623931623</v>
      </c>
      <c r="N14" s="84">
        <f t="shared" si="8"/>
        <v>20.697435897435899</v>
      </c>
      <c r="O14" s="83">
        <f t="shared" si="8"/>
        <v>18.738461538461539</v>
      </c>
      <c r="P14" s="83">
        <f t="shared" si="8"/>
        <v>22.427350427350426</v>
      </c>
      <c r="Q14" s="84">
        <f t="shared" si="8"/>
        <v>19.811965811965813</v>
      </c>
      <c r="R14" s="83">
        <f t="shared" si="8"/>
        <v>20.362393162393161</v>
      </c>
      <c r="S14" s="83">
        <f t="shared" si="8"/>
        <v>11.658119658119658</v>
      </c>
      <c r="T14" s="86">
        <f t="shared" si="8"/>
        <v>15.158974358974358</v>
      </c>
      <c r="U14" s="60">
        <f t="shared" ref="U14:W14" si="9">U13/292.5</f>
        <v>39.900854700854701</v>
      </c>
      <c r="V14" s="60">
        <f t="shared" si="9"/>
        <v>21.664957264957266</v>
      </c>
      <c r="W14" s="61">
        <f t="shared" si="9"/>
        <v>21.179487179487179</v>
      </c>
      <c r="X14" s="60">
        <f t="shared" ref="X14:AL14" si="10">X13/292.5</f>
        <v>20.420512820512819</v>
      </c>
      <c r="Y14" s="60">
        <f t="shared" si="10"/>
        <v>33.993162393162393</v>
      </c>
      <c r="Z14" s="61">
        <f t="shared" si="10"/>
        <v>16.741880341880343</v>
      </c>
      <c r="AA14" s="60">
        <f t="shared" si="10"/>
        <v>14.629059829059829</v>
      </c>
      <c r="AB14" s="60">
        <f t="shared" si="10"/>
        <v>22.341880341880341</v>
      </c>
      <c r="AC14" s="61">
        <f t="shared" si="10"/>
        <v>19.302564102564101</v>
      </c>
      <c r="AD14" s="62">
        <f t="shared" si="10"/>
        <v>14.475213675213675</v>
      </c>
      <c r="AE14" s="60">
        <f t="shared" si="10"/>
        <v>17.634188034188035</v>
      </c>
      <c r="AF14" s="61">
        <f t="shared" si="10"/>
        <v>25.227350427350427</v>
      </c>
      <c r="AG14" s="60">
        <f t="shared" si="10"/>
        <v>25.825641025641026</v>
      </c>
      <c r="AH14" s="60">
        <f t="shared" si="10"/>
        <v>11.945299145299145</v>
      </c>
      <c r="AI14" s="63">
        <f t="shared" si="10"/>
        <v>16.570940170940172</v>
      </c>
      <c r="AJ14" s="27">
        <f t="shared" si="10"/>
        <v>39.900854700854701</v>
      </c>
      <c r="AK14" s="27">
        <f t="shared" si="10"/>
        <v>21.664957264957266</v>
      </c>
      <c r="AL14" s="28">
        <f t="shared" si="10"/>
        <v>21.179487179487179</v>
      </c>
      <c r="AM14" s="27">
        <f t="shared" ref="AM14:AW14" si="11">AM13/292.5</f>
        <v>25.162393162393162</v>
      </c>
      <c r="AN14" s="28">
        <f t="shared" si="11"/>
        <v>25.986324786324786</v>
      </c>
      <c r="AO14" s="27">
        <f t="shared" si="11"/>
        <v>30.60854700854701</v>
      </c>
      <c r="AP14" s="27">
        <f t="shared" si="11"/>
        <v>34.348717948717947</v>
      </c>
      <c r="AQ14" s="28">
        <f t="shared" si="11"/>
        <v>28.553846153846155</v>
      </c>
      <c r="AR14" s="27">
        <f t="shared" si="11"/>
        <v>38.533333333333331</v>
      </c>
      <c r="AS14" s="27">
        <f t="shared" si="11"/>
        <v>26.926495726495727</v>
      </c>
      <c r="AT14" s="28">
        <f t="shared" si="11"/>
        <v>33.158974358974362</v>
      </c>
      <c r="AU14" s="27">
        <f t="shared" si="11"/>
        <v>45.876923076923077</v>
      </c>
      <c r="AV14" s="27">
        <f t="shared" si="11"/>
        <v>40.564102564102562</v>
      </c>
      <c r="AW14" s="27">
        <f t="shared" si="11"/>
        <v>40</v>
      </c>
    </row>
    <row r="15" spans="1:49" x14ac:dyDescent="0.3">
      <c r="A15" s="7">
        <v>2994</v>
      </c>
      <c r="B15" s="8" t="s">
        <v>11</v>
      </c>
      <c r="C15" s="8">
        <v>22.281317000000001</v>
      </c>
      <c r="D15" s="8">
        <v>741.18951400000003</v>
      </c>
      <c r="E15" s="8" t="s">
        <v>7</v>
      </c>
      <c r="F15" s="65">
        <v>235</v>
      </c>
      <c r="G15" s="65">
        <v>236</v>
      </c>
      <c r="H15" s="65">
        <v>170</v>
      </c>
      <c r="I15" s="67">
        <v>323</v>
      </c>
      <c r="J15" s="65">
        <v>221</v>
      </c>
      <c r="K15" s="66">
        <v>283</v>
      </c>
      <c r="L15" s="65">
        <v>329</v>
      </c>
      <c r="M15" s="65">
        <v>280</v>
      </c>
      <c r="N15" s="66">
        <v>337</v>
      </c>
      <c r="O15" s="65">
        <v>282</v>
      </c>
      <c r="P15" s="65">
        <v>257</v>
      </c>
      <c r="Q15" s="66">
        <v>277</v>
      </c>
      <c r="R15" s="65">
        <v>368</v>
      </c>
      <c r="S15" s="65">
        <v>269</v>
      </c>
      <c r="T15" s="68">
        <v>383</v>
      </c>
      <c r="U15" s="38">
        <v>235</v>
      </c>
      <c r="V15" s="38">
        <v>236</v>
      </c>
      <c r="W15" s="39">
        <v>170</v>
      </c>
      <c r="X15" s="38">
        <v>316</v>
      </c>
      <c r="Y15" s="38">
        <v>398</v>
      </c>
      <c r="Z15" s="39">
        <v>255</v>
      </c>
      <c r="AA15" s="38">
        <v>350</v>
      </c>
      <c r="AB15" s="38">
        <v>449</v>
      </c>
      <c r="AC15" s="39">
        <v>365</v>
      </c>
      <c r="AD15" s="40">
        <v>444</v>
      </c>
      <c r="AE15" s="38">
        <v>361</v>
      </c>
      <c r="AF15" s="39">
        <v>749</v>
      </c>
      <c r="AG15" s="38">
        <v>669</v>
      </c>
      <c r="AH15" s="38">
        <v>438</v>
      </c>
      <c r="AI15" s="41">
        <v>504</v>
      </c>
      <c r="AJ15" s="15">
        <v>235</v>
      </c>
      <c r="AK15" s="15">
        <v>236</v>
      </c>
      <c r="AL15" s="16">
        <v>170</v>
      </c>
      <c r="AM15" s="15">
        <v>267</v>
      </c>
      <c r="AN15" s="16">
        <v>265</v>
      </c>
      <c r="AO15" s="15">
        <v>294</v>
      </c>
      <c r="AP15" s="15">
        <v>336</v>
      </c>
      <c r="AQ15" s="16">
        <v>316</v>
      </c>
      <c r="AR15" s="15">
        <v>310</v>
      </c>
      <c r="AS15" s="15">
        <v>267</v>
      </c>
      <c r="AT15" s="16">
        <v>335</v>
      </c>
      <c r="AU15" s="15">
        <v>278</v>
      </c>
      <c r="AV15" s="15">
        <v>281</v>
      </c>
      <c r="AW15" s="15">
        <v>214</v>
      </c>
    </row>
    <row r="16" spans="1:49" x14ac:dyDescent="0.3">
      <c r="A16" s="7"/>
      <c r="B16" s="8"/>
      <c r="C16" s="8"/>
      <c r="D16" s="8"/>
      <c r="E16" s="8" t="s">
        <v>8</v>
      </c>
      <c r="F16" s="83">
        <f t="shared" ref="F16:T16" si="12">F15/166.9</f>
        <v>1.408028759736369</v>
      </c>
      <c r="G16" s="83">
        <f t="shared" si="12"/>
        <v>1.414020371479928</v>
      </c>
      <c r="H16" s="83">
        <f t="shared" si="12"/>
        <v>1.0185739964050329</v>
      </c>
      <c r="I16" s="85">
        <f t="shared" si="12"/>
        <v>1.9352905931695625</v>
      </c>
      <c r="J16" s="83">
        <f t="shared" si="12"/>
        <v>1.3241461953265428</v>
      </c>
      <c r="K16" s="84">
        <f t="shared" si="12"/>
        <v>1.6956261234272019</v>
      </c>
      <c r="L16" s="83">
        <f t="shared" si="12"/>
        <v>1.9712402636309168</v>
      </c>
      <c r="M16" s="83">
        <f t="shared" si="12"/>
        <v>1.6776512881965249</v>
      </c>
      <c r="N16" s="84">
        <f t="shared" si="12"/>
        <v>2.019173157579389</v>
      </c>
      <c r="O16" s="83">
        <f t="shared" si="12"/>
        <v>1.6896345116836429</v>
      </c>
      <c r="P16" s="83">
        <f t="shared" si="12"/>
        <v>1.5398442180946674</v>
      </c>
      <c r="Q16" s="84">
        <f t="shared" si="12"/>
        <v>1.6596764529658476</v>
      </c>
      <c r="R16" s="83">
        <f t="shared" si="12"/>
        <v>2.2049131216297182</v>
      </c>
      <c r="S16" s="83">
        <f t="shared" si="12"/>
        <v>1.6117435590173756</v>
      </c>
      <c r="T16" s="86">
        <f t="shared" si="12"/>
        <v>2.2947872977831034</v>
      </c>
      <c r="U16" s="60">
        <f t="shared" ref="U16:W16" si="13">U15/166.9</f>
        <v>1.408028759736369</v>
      </c>
      <c r="V16" s="60">
        <f t="shared" si="13"/>
        <v>1.414020371479928</v>
      </c>
      <c r="W16" s="61">
        <f t="shared" si="13"/>
        <v>1.0185739964050329</v>
      </c>
      <c r="X16" s="60">
        <f t="shared" ref="X16:AL16" si="14">X15/166.9</f>
        <v>1.8933493109646495</v>
      </c>
      <c r="Y16" s="60">
        <f t="shared" si="14"/>
        <v>2.3846614739364886</v>
      </c>
      <c r="Z16" s="61">
        <f t="shared" si="14"/>
        <v>1.5278609946075494</v>
      </c>
      <c r="AA16" s="60">
        <f t="shared" si="14"/>
        <v>2.0970641102456562</v>
      </c>
      <c r="AB16" s="60">
        <f t="shared" si="14"/>
        <v>2.6902336728579987</v>
      </c>
      <c r="AC16" s="61">
        <f t="shared" si="14"/>
        <v>2.1869382863990414</v>
      </c>
      <c r="AD16" s="62">
        <f t="shared" si="14"/>
        <v>2.6602756141402035</v>
      </c>
      <c r="AE16" s="60">
        <f t="shared" si="14"/>
        <v>2.1629718394248054</v>
      </c>
      <c r="AF16" s="61">
        <f t="shared" si="14"/>
        <v>4.4877171959257041</v>
      </c>
      <c r="AG16" s="60">
        <f t="shared" si="14"/>
        <v>4.0083882564409823</v>
      </c>
      <c r="AH16" s="60">
        <f t="shared" si="14"/>
        <v>2.6243259436788495</v>
      </c>
      <c r="AI16" s="63">
        <f t="shared" si="14"/>
        <v>3.0197723187537449</v>
      </c>
      <c r="AJ16" s="27">
        <f t="shared" si="14"/>
        <v>1.408028759736369</v>
      </c>
      <c r="AK16" s="27">
        <f t="shared" si="14"/>
        <v>1.414020371479928</v>
      </c>
      <c r="AL16" s="28">
        <f t="shared" si="14"/>
        <v>1.0185739964050329</v>
      </c>
      <c r="AM16" s="27">
        <f t="shared" ref="AM16:AW16" si="15">AM15/166.9</f>
        <v>1.5997603355302576</v>
      </c>
      <c r="AN16" s="28">
        <f t="shared" si="15"/>
        <v>1.5877771120431396</v>
      </c>
      <c r="AO16" s="27">
        <f t="shared" si="15"/>
        <v>1.7615338526063511</v>
      </c>
      <c r="AP16" s="27">
        <f t="shared" si="15"/>
        <v>2.0131815458358298</v>
      </c>
      <c r="AQ16" s="28">
        <f t="shared" si="15"/>
        <v>1.8933493109646495</v>
      </c>
      <c r="AR16" s="27">
        <f t="shared" si="15"/>
        <v>1.8573996405032953</v>
      </c>
      <c r="AS16" s="27">
        <f t="shared" si="15"/>
        <v>1.5997603355302576</v>
      </c>
      <c r="AT16" s="28">
        <f t="shared" si="15"/>
        <v>2.0071899340922705</v>
      </c>
      <c r="AU16" s="27">
        <f t="shared" si="15"/>
        <v>1.6656680647094069</v>
      </c>
      <c r="AV16" s="27">
        <f t="shared" si="15"/>
        <v>1.6836428999400839</v>
      </c>
      <c r="AW16" s="27">
        <f t="shared" si="15"/>
        <v>1.2822049131216298</v>
      </c>
    </row>
    <row r="17" spans="1:49" x14ac:dyDescent="0.3">
      <c r="A17" s="7">
        <v>2210</v>
      </c>
      <c r="B17" s="8" t="s">
        <v>12</v>
      </c>
      <c r="C17" s="8">
        <v>15.440367</v>
      </c>
      <c r="D17" s="8">
        <v>771.200378</v>
      </c>
      <c r="E17" s="8" t="s">
        <v>7</v>
      </c>
      <c r="F17" s="65">
        <v>210</v>
      </c>
      <c r="G17" s="65">
        <v>184</v>
      </c>
      <c r="H17" s="65">
        <v>140</v>
      </c>
      <c r="I17" s="67">
        <v>287</v>
      </c>
      <c r="J17" s="65">
        <v>247</v>
      </c>
      <c r="K17" s="66">
        <v>264</v>
      </c>
      <c r="L17" s="65">
        <v>275</v>
      </c>
      <c r="M17" s="65">
        <v>253</v>
      </c>
      <c r="N17" s="66">
        <v>261</v>
      </c>
      <c r="O17" s="65">
        <v>261</v>
      </c>
      <c r="P17" s="65">
        <v>270</v>
      </c>
      <c r="Q17" s="66">
        <v>310</v>
      </c>
      <c r="R17" s="65">
        <v>366</v>
      </c>
      <c r="S17" s="65">
        <v>317</v>
      </c>
      <c r="T17" s="68">
        <v>380</v>
      </c>
      <c r="U17" s="38">
        <v>210</v>
      </c>
      <c r="V17" s="38">
        <v>184</v>
      </c>
      <c r="W17" s="39">
        <v>140</v>
      </c>
      <c r="X17" s="38">
        <v>307</v>
      </c>
      <c r="Y17" s="38">
        <v>335</v>
      </c>
      <c r="Z17" s="39">
        <v>263</v>
      </c>
      <c r="AA17" s="38">
        <v>274</v>
      </c>
      <c r="AB17" s="38">
        <v>387</v>
      </c>
      <c r="AC17" s="39">
        <v>329</v>
      </c>
      <c r="AD17" s="40">
        <v>294</v>
      </c>
      <c r="AE17" s="38">
        <v>372</v>
      </c>
      <c r="AF17" s="39">
        <v>700</v>
      </c>
      <c r="AG17" s="38">
        <v>530</v>
      </c>
      <c r="AH17" s="38">
        <v>372</v>
      </c>
      <c r="AI17" s="41">
        <v>515</v>
      </c>
      <c r="AJ17" s="15">
        <v>210</v>
      </c>
      <c r="AK17" s="15">
        <v>184</v>
      </c>
      <c r="AL17" s="16">
        <v>140</v>
      </c>
      <c r="AM17" s="15">
        <v>214</v>
      </c>
      <c r="AN17" s="16">
        <v>239</v>
      </c>
      <c r="AO17" s="15">
        <v>278</v>
      </c>
      <c r="AP17" s="15">
        <v>315</v>
      </c>
      <c r="AQ17" s="16">
        <v>316</v>
      </c>
      <c r="AR17" s="15">
        <v>220</v>
      </c>
      <c r="AS17" s="15">
        <v>208</v>
      </c>
      <c r="AT17" s="16">
        <v>280</v>
      </c>
      <c r="AU17" s="15">
        <v>248</v>
      </c>
      <c r="AV17" s="15">
        <v>246</v>
      </c>
      <c r="AW17" s="15">
        <v>217</v>
      </c>
    </row>
    <row r="18" spans="1:49" x14ac:dyDescent="0.3">
      <c r="A18" s="7"/>
      <c r="B18" s="8"/>
      <c r="C18" s="8"/>
      <c r="D18" s="8"/>
      <c r="E18" s="8" t="s">
        <v>8</v>
      </c>
      <c r="F18" s="83">
        <f t="shared" ref="F18:T18" si="16">F17/277.42</f>
        <v>0.75697498377910744</v>
      </c>
      <c r="G18" s="83">
        <f t="shared" si="16"/>
        <v>0.66325427150169414</v>
      </c>
      <c r="H18" s="83">
        <f t="shared" si="16"/>
        <v>0.50464998918607162</v>
      </c>
      <c r="I18" s="85">
        <f t="shared" si="16"/>
        <v>1.0345324778314469</v>
      </c>
      <c r="J18" s="83">
        <f t="shared" si="16"/>
        <v>0.89034676663542633</v>
      </c>
      <c r="K18" s="84">
        <f t="shared" si="16"/>
        <v>0.95162569389373508</v>
      </c>
      <c r="L18" s="83">
        <f t="shared" si="16"/>
        <v>0.99127676447264068</v>
      </c>
      <c r="M18" s="83">
        <f t="shared" si="16"/>
        <v>0.91197462331482948</v>
      </c>
      <c r="N18" s="84">
        <f t="shared" si="16"/>
        <v>0.94081176555403356</v>
      </c>
      <c r="O18" s="83">
        <f t="shared" si="16"/>
        <v>0.94081176555403356</v>
      </c>
      <c r="P18" s="83">
        <f t="shared" si="16"/>
        <v>0.97325355057313812</v>
      </c>
      <c r="Q18" s="84">
        <f t="shared" si="16"/>
        <v>1.1174392617691586</v>
      </c>
      <c r="R18" s="83">
        <f t="shared" si="16"/>
        <v>1.3192992574435873</v>
      </c>
      <c r="S18" s="83">
        <f t="shared" si="16"/>
        <v>1.1426717612284623</v>
      </c>
      <c r="T18" s="86">
        <f t="shared" si="16"/>
        <v>1.3697642563621943</v>
      </c>
      <c r="U18" s="60">
        <f t="shared" ref="U18:W18" si="17">U17/277.42</f>
        <v>0.75697498377910744</v>
      </c>
      <c r="V18" s="60">
        <f t="shared" si="17"/>
        <v>0.66325427150169414</v>
      </c>
      <c r="W18" s="61">
        <f t="shared" si="17"/>
        <v>0.50464998918607162</v>
      </c>
      <c r="X18" s="60">
        <f t="shared" ref="X18:AL18" si="18">X17/277.42</f>
        <v>1.1066253334294571</v>
      </c>
      <c r="Y18" s="60">
        <f t="shared" si="18"/>
        <v>1.2075553312666714</v>
      </c>
      <c r="Z18" s="61">
        <f t="shared" si="18"/>
        <v>0.94802105111383461</v>
      </c>
      <c r="AA18" s="60">
        <f t="shared" si="18"/>
        <v>0.98767212169274021</v>
      </c>
      <c r="AB18" s="60">
        <f t="shared" si="18"/>
        <v>1.394996755821498</v>
      </c>
      <c r="AC18" s="61">
        <f t="shared" si="18"/>
        <v>1.1859274745872683</v>
      </c>
      <c r="AD18" s="62">
        <f t="shared" si="18"/>
        <v>1.0597649772907505</v>
      </c>
      <c r="AE18" s="60">
        <f t="shared" si="18"/>
        <v>1.3409271141229904</v>
      </c>
      <c r="AF18" s="61">
        <f t="shared" si="18"/>
        <v>2.5232499459303583</v>
      </c>
      <c r="AG18" s="60">
        <f t="shared" si="18"/>
        <v>1.9104606733472711</v>
      </c>
      <c r="AH18" s="60">
        <f t="shared" si="18"/>
        <v>1.3409271141229904</v>
      </c>
      <c r="AI18" s="63">
        <f t="shared" si="18"/>
        <v>1.8563910316487635</v>
      </c>
      <c r="AJ18" s="27">
        <f t="shared" si="18"/>
        <v>0.75697498377910744</v>
      </c>
      <c r="AK18" s="27">
        <f t="shared" si="18"/>
        <v>0.66325427150169414</v>
      </c>
      <c r="AL18" s="28">
        <f t="shared" si="18"/>
        <v>0.50464998918607162</v>
      </c>
      <c r="AM18" s="27">
        <f t="shared" ref="AM18:AW18" si="19">AM17/277.42</f>
        <v>0.77139355489870953</v>
      </c>
      <c r="AN18" s="28">
        <f t="shared" si="19"/>
        <v>0.86150962439622225</v>
      </c>
      <c r="AO18" s="27">
        <f t="shared" si="19"/>
        <v>1.0020906928123423</v>
      </c>
      <c r="AP18" s="27">
        <f t="shared" si="19"/>
        <v>1.1354624756686611</v>
      </c>
      <c r="AQ18" s="28">
        <f t="shared" si="19"/>
        <v>1.1390671184485617</v>
      </c>
      <c r="AR18" s="27">
        <f t="shared" si="19"/>
        <v>0.79302141157811257</v>
      </c>
      <c r="AS18" s="27">
        <f t="shared" si="19"/>
        <v>0.74976569821930639</v>
      </c>
      <c r="AT18" s="28">
        <f t="shared" si="19"/>
        <v>1.0092999783721432</v>
      </c>
      <c r="AU18" s="27">
        <f t="shared" si="19"/>
        <v>0.89395140941532691</v>
      </c>
      <c r="AV18" s="27">
        <f t="shared" si="19"/>
        <v>0.88674212385552587</v>
      </c>
      <c r="AW18" s="27">
        <f t="shared" si="19"/>
        <v>0.78220748323841105</v>
      </c>
    </row>
    <row r="19" spans="1:49" x14ac:dyDescent="0.3">
      <c r="A19" s="7">
        <v>1796</v>
      </c>
      <c r="B19" s="12" t="s">
        <v>13</v>
      </c>
      <c r="C19" s="8">
        <v>11.794750000000001</v>
      </c>
      <c r="D19" s="8">
        <v>787.19580099999996</v>
      </c>
      <c r="E19" s="8" t="s">
        <v>7</v>
      </c>
      <c r="F19" s="65">
        <v>705</v>
      </c>
      <c r="G19" s="65">
        <v>404</v>
      </c>
      <c r="H19" s="65">
        <v>440</v>
      </c>
      <c r="I19" s="67">
        <v>692</v>
      </c>
      <c r="J19" s="65">
        <v>617</v>
      </c>
      <c r="K19" s="66">
        <v>599</v>
      </c>
      <c r="L19" s="65">
        <v>566</v>
      </c>
      <c r="M19" s="65">
        <v>652</v>
      </c>
      <c r="N19" s="66">
        <v>607</v>
      </c>
      <c r="O19" s="65">
        <v>593</v>
      </c>
      <c r="P19" s="65">
        <v>670</v>
      </c>
      <c r="Q19" s="66">
        <v>758</v>
      </c>
      <c r="R19" s="65">
        <v>757</v>
      </c>
      <c r="S19" s="65">
        <v>609</v>
      </c>
      <c r="T19" s="68">
        <v>702</v>
      </c>
      <c r="U19" s="38">
        <v>705</v>
      </c>
      <c r="V19" s="38">
        <v>404</v>
      </c>
      <c r="W19" s="39">
        <v>440</v>
      </c>
      <c r="X19" s="38">
        <v>581</v>
      </c>
      <c r="Y19" s="38">
        <v>1082</v>
      </c>
      <c r="Z19" s="39">
        <v>647</v>
      </c>
      <c r="AA19" s="38">
        <v>398</v>
      </c>
      <c r="AB19" s="38">
        <v>794</v>
      </c>
      <c r="AC19" s="39">
        <v>715</v>
      </c>
      <c r="AD19" s="40">
        <v>432</v>
      </c>
      <c r="AE19" s="38">
        <v>700</v>
      </c>
      <c r="AF19" s="39">
        <v>1032</v>
      </c>
      <c r="AG19" s="38">
        <v>1149</v>
      </c>
      <c r="AH19" s="38">
        <v>494</v>
      </c>
      <c r="AI19" s="41">
        <v>794</v>
      </c>
      <c r="AJ19" s="15">
        <v>705</v>
      </c>
      <c r="AK19" s="15">
        <v>404</v>
      </c>
      <c r="AL19" s="16">
        <v>440</v>
      </c>
      <c r="AM19" s="15">
        <v>638</v>
      </c>
      <c r="AN19" s="16">
        <v>644</v>
      </c>
      <c r="AO19" s="15">
        <v>653</v>
      </c>
      <c r="AP19" s="15">
        <v>801</v>
      </c>
      <c r="AQ19" s="16">
        <v>804</v>
      </c>
      <c r="AR19" s="15">
        <v>726</v>
      </c>
      <c r="AS19" s="15">
        <v>497</v>
      </c>
      <c r="AT19" s="16">
        <v>840</v>
      </c>
      <c r="AU19" s="15">
        <v>621</v>
      </c>
      <c r="AV19" s="15">
        <v>579</v>
      </c>
      <c r="AW19" s="15">
        <v>746</v>
      </c>
    </row>
    <row r="20" spans="1:49" x14ac:dyDescent="0.3">
      <c r="A20" s="7"/>
      <c r="B20" s="12"/>
      <c r="C20" s="8"/>
      <c r="D20" s="8"/>
      <c r="E20" s="8" t="s">
        <v>8</v>
      </c>
      <c r="F20" s="83">
        <f t="shared" ref="F20:T20" si="20">F19/137.24</f>
        <v>5.1369863013698627</v>
      </c>
      <c r="G20" s="83">
        <f t="shared" si="20"/>
        <v>2.9437481783736517</v>
      </c>
      <c r="H20" s="83">
        <f t="shared" si="20"/>
        <v>3.2060623724861554</v>
      </c>
      <c r="I20" s="85">
        <f t="shared" si="20"/>
        <v>5.0422617312736806</v>
      </c>
      <c r="J20" s="83">
        <f t="shared" si="20"/>
        <v>4.4957738268726315</v>
      </c>
      <c r="K20" s="84">
        <f t="shared" si="20"/>
        <v>4.3646167298163796</v>
      </c>
      <c r="L20" s="83">
        <f t="shared" si="20"/>
        <v>4.1241620518799182</v>
      </c>
      <c r="M20" s="83">
        <f t="shared" si="20"/>
        <v>4.7508015155931211</v>
      </c>
      <c r="N20" s="84">
        <f t="shared" si="20"/>
        <v>4.4229087729524919</v>
      </c>
      <c r="O20" s="83">
        <f t="shared" si="20"/>
        <v>4.3208976974642956</v>
      </c>
      <c r="P20" s="83">
        <f t="shared" si="20"/>
        <v>4.881958612649373</v>
      </c>
      <c r="Q20" s="84">
        <f t="shared" si="20"/>
        <v>5.5231710871466042</v>
      </c>
      <c r="R20" s="83">
        <f t="shared" si="20"/>
        <v>5.5158845817545901</v>
      </c>
      <c r="S20" s="83">
        <f t="shared" si="20"/>
        <v>4.4374817837365192</v>
      </c>
      <c r="T20" s="86">
        <f t="shared" si="20"/>
        <v>5.1151267851938211</v>
      </c>
      <c r="U20" s="60">
        <f t="shared" ref="U20:W20" si="21">U19/137.24</f>
        <v>5.1369863013698627</v>
      </c>
      <c r="V20" s="60">
        <f t="shared" si="21"/>
        <v>2.9437481783736517</v>
      </c>
      <c r="W20" s="61">
        <f t="shared" si="21"/>
        <v>3.2060623724861554</v>
      </c>
      <c r="X20" s="60">
        <f t="shared" ref="X20:AL20" si="22">X19/137.24</f>
        <v>4.2334596327601277</v>
      </c>
      <c r="Y20" s="60">
        <f t="shared" si="22"/>
        <v>7.8839988341591365</v>
      </c>
      <c r="Z20" s="61">
        <f t="shared" si="22"/>
        <v>4.7143689886330513</v>
      </c>
      <c r="AA20" s="60">
        <f t="shared" si="22"/>
        <v>2.9000291460215677</v>
      </c>
      <c r="AB20" s="60">
        <f t="shared" si="22"/>
        <v>5.785485281259108</v>
      </c>
      <c r="AC20" s="61">
        <f t="shared" si="22"/>
        <v>5.2098513552900023</v>
      </c>
      <c r="AD20" s="62">
        <f t="shared" si="22"/>
        <v>3.1477703293500436</v>
      </c>
      <c r="AE20" s="60">
        <f t="shared" si="22"/>
        <v>5.1005537744097929</v>
      </c>
      <c r="AF20" s="61">
        <f t="shared" si="22"/>
        <v>7.5196735645584374</v>
      </c>
      <c r="AG20" s="60">
        <f t="shared" si="22"/>
        <v>8.3721946954240742</v>
      </c>
      <c r="AH20" s="60">
        <f t="shared" si="22"/>
        <v>3.5995336636549107</v>
      </c>
      <c r="AI20" s="63">
        <f t="shared" si="22"/>
        <v>5.785485281259108</v>
      </c>
      <c r="AJ20" s="27">
        <f t="shared" si="22"/>
        <v>5.1369863013698627</v>
      </c>
      <c r="AK20" s="27">
        <f t="shared" si="22"/>
        <v>2.9437481783736517</v>
      </c>
      <c r="AL20" s="28">
        <f t="shared" si="22"/>
        <v>3.2060623724861554</v>
      </c>
      <c r="AM20" s="27">
        <f t="shared" ref="AM20:AW20" si="23">AM19/137.24</f>
        <v>4.6487904401049249</v>
      </c>
      <c r="AN20" s="28">
        <f t="shared" si="23"/>
        <v>4.6925094724570089</v>
      </c>
      <c r="AO20" s="27">
        <f t="shared" si="23"/>
        <v>4.7580880209851353</v>
      </c>
      <c r="AP20" s="27">
        <f t="shared" si="23"/>
        <v>5.8364908190032061</v>
      </c>
      <c r="AQ20" s="28">
        <f t="shared" si="23"/>
        <v>5.8583503351792476</v>
      </c>
      <c r="AR20" s="27">
        <f t="shared" si="23"/>
        <v>5.2900029146021561</v>
      </c>
      <c r="AS20" s="27">
        <f t="shared" si="23"/>
        <v>3.6213931798309527</v>
      </c>
      <c r="AT20" s="28">
        <f t="shared" si="23"/>
        <v>6.1206645292917514</v>
      </c>
      <c r="AU20" s="27">
        <f t="shared" si="23"/>
        <v>4.5249198484406872</v>
      </c>
      <c r="AV20" s="27">
        <f t="shared" si="23"/>
        <v>4.2188866219761003</v>
      </c>
      <c r="AW20" s="27">
        <f t="shared" si="23"/>
        <v>5.4357330224424363</v>
      </c>
    </row>
    <row r="21" spans="1:49" x14ac:dyDescent="0.3">
      <c r="A21" s="7">
        <v>3231</v>
      </c>
      <c r="B21" s="11" t="s">
        <v>14</v>
      </c>
      <c r="C21" s="8">
        <v>23.562633999999999</v>
      </c>
      <c r="D21" s="8">
        <v>639.15704300000004</v>
      </c>
      <c r="E21" s="8" t="s">
        <v>7</v>
      </c>
      <c r="F21" s="65">
        <v>1407</v>
      </c>
      <c r="G21" s="65">
        <v>903</v>
      </c>
      <c r="H21" s="65">
        <v>852</v>
      </c>
      <c r="I21" s="67">
        <v>1098</v>
      </c>
      <c r="J21" s="65">
        <v>929</v>
      </c>
      <c r="K21" s="66">
        <v>955</v>
      </c>
      <c r="L21" s="65">
        <v>1060</v>
      </c>
      <c r="M21" s="65">
        <v>841</v>
      </c>
      <c r="N21" s="66">
        <v>952</v>
      </c>
      <c r="O21" s="65">
        <v>729</v>
      </c>
      <c r="P21" s="65">
        <v>968</v>
      </c>
      <c r="Q21" s="66">
        <v>710</v>
      </c>
      <c r="R21" s="65">
        <v>606</v>
      </c>
      <c r="S21" s="65">
        <v>444</v>
      </c>
      <c r="T21" s="68">
        <v>561</v>
      </c>
      <c r="U21" s="38">
        <v>1407</v>
      </c>
      <c r="V21" s="38">
        <v>903</v>
      </c>
      <c r="W21" s="39">
        <v>852</v>
      </c>
      <c r="X21" s="38">
        <v>702</v>
      </c>
      <c r="Y21" s="38">
        <v>1038</v>
      </c>
      <c r="Z21" s="39">
        <v>659</v>
      </c>
      <c r="AA21" s="38">
        <v>612</v>
      </c>
      <c r="AB21" s="38">
        <v>801</v>
      </c>
      <c r="AC21" s="39">
        <v>660</v>
      </c>
      <c r="AD21" s="40">
        <v>486</v>
      </c>
      <c r="AE21" s="38">
        <v>594</v>
      </c>
      <c r="AF21" s="39">
        <v>849</v>
      </c>
      <c r="AG21" s="38">
        <v>667</v>
      </c>
      <c r="AH21" s="38">
        <v>534</v>
      </c>
      <c r="AI21" s="41">
        <v>481</v>
      </c>
      <c r="AJ21" s="15">
        <v>1407</v>
      </c>
      <c r="AK21" s="15">
        <v>903</v>
      </c>
      <c r="AL21" s="16">
        <v>852</v>
      </c>
      <c r="AM21" s="15">
        <v>1026</v>
      </c>
      <c r="AN21" s="16">
        <v>1033</v>
      </c>
      <c r="AO21" s="15">
        <v>1067</v>
      </c>
      <c r="AP21" s="15">
        <v>1310</v>
      </c>
      <c r="AQ21" s="16">
        <v>1192</v>
      </c>
      <c r="AR21" s="15">
        <v>1316</v>
      </c>
      <c r="AS21" s="15">
        <v>1164</v>
      </c>
      <c r="AT21" s="16">
        <v>1372</v>
      </c>
      <c r="AU21" s="15">
        <v>1559</v>
      </c>
      <c r="AV21" s="15">
        <v>1576</v>
      </c>
      <c r="AW21" s="15">
        <v>1573</v>
      </c>
    </row>
    <row r="22" spans="1:49" x14ac:dyDescent="0.3">
      <c r="A22" s="7"/>
      <c r="B22" s="11"/>
      <c r="C22" s="8"/>
      <c r="D22" s="8"/>
      <c r="E22" s="8" t="s">
        <v>8</v>
      </c>
      <c r="F22" s="65">
        <f t="shared" ref="F22:T22" si="24">F21/512</f>
        <v>2.748046875</v>
      </c>
      <c r="G22" s="65">
        <f t="shared" si="24"/>
        <v>1.763671875</v>
      </c>
      <c r="H22" s="65">
        <f t="shared" si="24"/>
        <v>1.6640625</v>
      </c>
      <c r="I22" s="67">
        <f t="shared" si="24"/>
        <v>2.14453125</v>
      </c>
      <c r="J22" s="65">
        <f t="shared" si="24"/>
        <v>1.814453125</v>
      </c>
      <c r="K22" s="66">
        <f t="shared" si="24"/>
        <v>1.865234375</v>
      </c>
      <c r="L22" s="65">
        <f t="shared" si="24"/>
        <v>2.0703125</v>
      </c>
      <c r="M22" s="65">
        <f t="shared" si="24"/>
        <v>1.642578125</v>
      </c>
      <c r="N22" s="66">
        <f t="shared" si="24"/>
        <v>1.859375</v>
      </c>
      <c r="O22" s="65">
        <f t="shared" si="24"/>
        <v>1.423828125</v>
      </c>
      <c r="P22" s="65">
        <f t="shared" si="24"/>
        <v>1.890625</v>
      </c>
      <c r="Q22" s="66">
        <f t="shared" si="24"/>
        <v>1.38671875</v>
      </c>
      <c r="R22" s="65">
        <f t="shared" si="24"/>
        <v>1.18359375</v>
      </c>
      <c r="S22" s="65">
        <f t="shared" si="24"/>
        <v>0.8671875</v>
      </c>
      <c r="T22" s="68">
        <f t="shared" si="24"/>
        <v>1.095703125</v>
      </c>
      <c r="U22" s="38">
        <f t="shared" ref="U22:W22" si="25">U21/512</f>
        <v>2.748046875</v>
      </c>
      <c r="V22" s="38">
        <f t="shared" si="25"/>
        <v>1.763671875</v>
      </c>
      <c r="W22" s="39">
        <f t="shared" si="25"/>
        <v>1.6640625</v>
      </c>
      <c r="X22" s="38">
        <f t="shared" ref="X22:AL22" si="26">X21/512</f>
        <v>1.37109375</v>
      </c>
      <c r="Y22" s="38">
        <f t="shared" si="26"/>
        <v>2.02734375</v>
      </c>
      <c r="Z22" s="39">
        <f t="shared" si="26"/>
        <v>1.287109375</v>
      </c>
      <c r="AA22" s="38">
        <f t="shared" si="26"/>
        <v>1.1953125</v>
      </c>
      <c r="AB22" s="38">
        <f t="shared" si="26"/>
        <v>1.564453125</v>
      </c>
      <c r="AC22" s="39">
        <f t="shared" si="26"/>
        <v>1.2890625</v>
      </c>
      <c r="AD22" s="40">
        <f t="shared" si="26"/>
        <v>0.94921875</v>
      </c>
      <c r="AE22" s="38">
        <f t="shared" si="26"/>
        <v>1.16015625</v>
      </c>
      <c r="AF22" s="39">
        <f t="shared" si="26"/>
        <v>1.658203125</v>
      </c>
      <c r="AG22" s="38">
        <f t="shared" si="26"/>
        <v>1.302734375</v>
      </c>
      <c r="AH22" s="38">
        <f t="shared" si="26"/>
        <v>1.04296875</v>
      </c>
      <c r="AI22" s="41">
        <f t="shared" si="26"/>
        <v>0.939453125</v>
      </c>
      <c r="AJ22" s="15">
        <f t="shared" si="26"/>
        <v>2.748046875</v>
      </c>
      <c r="AK22" s="15">
        <f t="shared" si="26"/>
        <v>1.763671875</v>
      </c>
      <c r="AL22" s="16">
        <f t="shared" si="26"/>
        <v>1.6640625</v>
      </c>
      <c r="AM22" s="15">
        <f t="shared" ref="AM22:AW22" si="27">AM21/512</f>
        <v>2.00390625</v>
      </c>
      <c r="AN22" s="16">
        <f t="shared" si="27"/>
        <v>2.017578125</v>
      </c>
      <c r="AO22" s="15">
        <f t="shared" si="27"/>
        <v>2.083984375</v>
      </c>
      <c r="AP22" s="15">
        <f t="shared" si="27"/>
        <v>2.55859375</v>
      </c>
      <c r="AQ22" s="16">
        <f t="shared" si="27"/>
        <v>2.328125</v>
      </c>
      <c r="AR22" s="15">
        <f t="shared" si="27"/>
        <v>2.5703125</v>
      </c>
      <c r="AS22" s="15">
        <f t="shared" si="27"/>
        <v>2.2734375</v>
      </c>
      <c r="AT22" s="16">
        <f t="shared" si="27"/>
        <v>2.6796875</v>
      </c>
      <c r="AU22" s="15">
        <f t="shared" si="27"/>
        <v>3.044921875</v>
      </c>
      <c r="AV22" s="15">
        <f t="shared" si="27"/>
        <v>3.078125</v>
      </c>
      <c r="AW22" s="15">
        <f t="shared" si="27"/>
        <v>3.072265625</v>
      </c>
    </row>
    <row r="23" spans="1:49" x14ac:dyDescent="0.3">
      <c r="A23" s="7">
        <v>3460</v>
      </c>
      <c r="B23" s="11" t="s">
        <v>15</v>
      </c>
      <c r="C23" s="8">
        <v>24.500834000000001</v>
      </c>
      <c r="D23" s="8">
        <v>639.15679899999998</v>
      </c>
      <c r="E23" s="8" t="s">
        <v>7</v>
      </c>
      <c r="F23" s="65">
        <v>531</v>
      </c>
      <c r="G23" s="65">
        <v>354</v>
      </c>
      <c r="H23" s="65">
        <v>298</v>
      </c>
      <c r="I23" s="67">
        <v>417</v>
      </c>
      <c r="J23" s="65">
        <v>329</v>
      </c>
      <c r="K23" s="66">
        <v>350</v>
      </c>
      <c r="L23" s="65">
        <v>373</v>
      </c>
      <c r="M23" s="65">
        <v>358</v>
      </c>
      <c r="N23" s="66">
        <v>341</v>
      </c>
      <c r="O23" s="65">
        <v>334</v>
      </c>
      <c r="P23" s="65">
        <v>361</v>
      </c>
      <c r="Q23" s="66">
        <v>317</v>
      </c>
      <c r="R23" s="65">
        <v>310</v>
      </c>
      <c r="S23" s="65">
        <v>213</v>
      </c>
      <c r="T23" s="68">
        <v>243</v>
      </c>
      <c r="U23" s="38">
        <v>531</v>
      </c>
      <c r="V23" s="38">
        <v>354</v>
      </c>
      <c r="W23" s="39">
        <v>298</v>
      </c>
      <c r="X23" s="38">
        <v>351</v>
      </c>
      <c r="Y23" s="38">
        <v>484</v>
      </c>
      <c r="Z23" s="39">
        <v>279</v>
      </c>
      <c r="AA23" s="38">
        <v>247</v>
      </c>
      <c r="AB23" s="38">
        <v>361</v>
      </c>
      <c r="AC23" s="39">
        <v>305</v>
      </c>
      <c r="AD23" s="40">
        <v>281</v>
      </c>
      <c r="AE23" s="38">
        <v>294</v>
      </c>
      <c r="AF23" s="39">
        <v>359</v>
      </c>
      <c r="AG23" s="38">
        <v>393</v>
      </c>
      <c r="AH23" s="38">
        <v>209</v>
      </c>
      <c r="AI23" s="41">
        <v>244</v>
      </c>
      <c r="AJ23" s="15">
        <v>531</v>
      </c>
      <c r="AK23" s="15">
        <v>354</v>
      </c>
      <c r="AL23" s="16">
        <v>298</v>
      </c>
      <c r="AM23" s="15">
        <v>417</v>
      </c>
      <c r="AN23" s="16">
        <v>393</v>
      </c>
      <c r="AO23" s="15">
        <v>469</v>
      </c>
      <c r="AP23" s="15">
        <v>493</v>
      </c>
      <c r="AQ23" s="16">
        <v>420</v>
      </c>
      <c r="AR23" s="15">
        <v>618</v>
      </c>
      <c r="AS23" s="15">
        <v>440</v>
      </c>
      <c r="AT23" s="16">
        <v>532</v>
      </c>
      <c r="AU23" s="15">
        <v>668</v>
      </c>
      <c r="AV23" s="15">
        <v>600</v>
      </c>
      <c r="AW23" s="15">
        <v>539</v>
      </c>
    </row>
    <row r="24" spans="1:49" x14ac:dyDescent="0.3">
      <c r="A24" s="7"/>
      <c r="B24" s="11"/>
      <c r="C24" s="8"/>
      <c r="D24" s="8"/>
      <c r="E24" s="8" t="s">
        <v>8</v>
      </c>
      <c r="F24" s="65">
        <f t="shared" ref="F24:T24" si="28">F23/512</f>
        <v>1.037109375</v>
      </c>
      <c r="G24" s="65">
        <f t="shared" si="28"/>
        <v>0.69140625</v>
      </c>
      <c r="H24" s="65">
        <f t="shared" si="28"/>
        <v>0.58203125</v>
      </c>
      <c r="I24" s="67">
        <f t="shared" si="28"/>
        <v>0.814453125</v>
      </c>
      <c r="J24" s="65">
        <f t="shared" si="28"/>
        <v>0.642578125</v>
      </c>
      <c r="K24" s="66">
        <f t="shared" si="28"/>
        <v>0.68359375</v>
      </c>
      <c r="L24" s="65">
        <f t="shared" si="28"/>
        <v>0.728515625</v>
      </c>
      <c r="M24" s="65">
        <f t="shared" si="28"/>
        <v>0.69921875</v>
      </c>
      <c r="N24" s="66">
        <f t="shared" si="28"/>
        <v>0.666015625</v>
      </c>
      <c r="O24" s="65">
        <f t="shared" si="28"/>
        <v>0.65234375</v>
      </c>
      <c r="P24" s="65">
        <f t="shared" si="28"/>
        <v>0.705078125</v>
      </c>
      <c r="Q24" s="66">
        <f t="shared" si="28"/>
        <v>0.619140625</v>
      </c>
      <c r="R24" s="65">
        <f t="shared" si="28"/>
        <v>0.60546875</v>
      </c>
      <c r="S24" s="65">
        <f t="shared" si="28"/>
        <v>0.416015625</v>
      </c>
      <c r="T24" s="68">
        <f t="shared" si="28"/>
        <v>0.474609375</v>
      </c>
      <c r="U24" s="38">
        <f t="shared" ref="U24:W24" si="29">U23/512</f>
        <v>1.037109375</v>
      </c>
      <c r="V24" s="38">
        <f t="shared" si="29"/>
        <v>0.69140625</v>
      </c>
      <c r="W24" s="39">
        <f t="shared" si="29"/>
        <v>0.58203125</v>
      </c>
      <c r="X24" s="38">
        <f t="shared" ref="X24:AL24" si="30">X23/512</f>
        <v>0.685546875</v>
      </c>
      <c r="Y24" s="38">
        <f t="shared" si="30"/>
        <v>0.9453125</v>
      </c>
      <c r="Z24" s="39">
        <f t="shared" si="30"/>
        <v>0.544921875</v>
      </c>
      <c r="AA24" s="38">
        <f t="shared" si="30"/>
        <v>0.482421875</v>
      </c>
      <c r="AB24" s="38">
        <f t="shared" si="30"/>
        <v>0.705078125</v>
      </c>
      <c r="AC24" s="39">
        <f t="shared" si="30"/>
        <v>0.595703125</v>
      </c>
      <c r="AD24" s="40">
        <f t="shared" si="30"/>
        <v>0.548828125</v>
      </c>
      <c r="AE24" s="38">
        <f t="shared" si="30"/>
        <v>0.57421875</v>
      </c>
      <c r="AF24" s="39">
        <f t="shared" si="30"/>
        <v>0.701171875</v>
      </c>
      <c r="AG24" s="38">
        <f t="shared" si="30"/>
        <v>0.767578125</v>
      </c>
      <c r="AH24" s="38">
        <f t="shared" si="30"/>
        <v>0.408203125</v>
      </c>
      <c r="AI24" s="41">
        <f t="shared" si="30"/>
        <v>0.4765625</v>
      </c>
      <c r="AJ24" s="15">
        <f t="shared" si="30"/>
        <v>1.037109375</v>
      </c>
      <c r="AK24" s="15">
        <f t="shared" si="30"/>
        <v>0.69140625</v>
      </c>
      <c r="AL24" s="16">
        <f t="shared" si="30"/>
        <v>0.58203125</v>
      </c>
      <c r="AM24" s="15">
        <f t="shared" ref="AM24:AW24" si="31">AM23/512</f>
        <v>0.814453125</v>
      </c>
      <c r="AN24" s="16">
        <f t="shared" si="31"/>
        <v>0.767578125</v>
      </c>
      <c r="AO24" s="15">
        <f t="shared" si="31"/>
        <v>0.916015625</v>
      </c>
      <c r="AP24" s="15">
        <f t="shared" si="31"/>
        <v>0.962890625</v>
      </c>
      <c r="AQ24" s="16">
        <f t="shared" si="31"/>
        <v>0.8203125</v>
      </c>
      <c r="AR24" s="15">
        <f t="shared" si="31"/>
        <v>1.20703125</v>
      </c>
      <c r="AS24" s="15">
        <f t="shared" si="31"/>
        <v>0.859375</v>
      </c>
      <c r="AT24" s="16">
        <f t="shared" si="31"/>
        <v>1.0390625</v>
      </c>
      <c r="AU24" s="15">
        <f t="shared" si="31"/>
        <v>1.3046875</v>
      </c>
      <c r="AV24" s="15">
        <f t="shared" si="31"/>
        <v>1.171875</v>
      </c>
      <c r="AW24" s="15">
        <f t="shared" si="31"/>
        <v>1.052734375</v>
      </c>
    </row>
    <row r="25" spans="1:49" x14ac:dyDescent="0.3">
      <c r="A25" s="7">
        <v>4021</v>
      </c>
      <c r="B25" s="8" t="s">
        <v>16</v>
      </c>
      <c r="C25" s="8">
        <v>28.418133000000001</v>
      </c>
      <c r="D25" s="8">
        <v>447.09378099999998</v>
      </c>
      <c r="E25" s="8" t="s">
        <v>7</v>
      </c>
      <c r="F25" s="65">
        <v>1643</v>
      </c>
      <c r="G25" s="65">
        <v>1549</v>
      </c>
      <c r="H25" s="65">
        <v>1246</v>
      </c>
      <c r="I25" s="67">
        <v>1640</v>
      </c>
      <c r="J25" s="65">
        <v>1070</v>
      </c>
      <c r="K25" s="66">
        <v>1479</v>
      </c>
      <c r="L25" s="65">
        <v>851</v>
      </c>
      <c r="M25" s="65">
        <v>680</v>
      </c>
      <c r="N25" s="66">
        <v>881</v>
      </c>
      <c r="O25" s="65">
        <v>532</v>
      </c>
      <c r="P25" s="65">
        <v>584</v>
      </c>
      <c r="Q25" s="66">
        <v>494</v>
      </c>
      <c r="R25" s="65">
        <v>494</v>
      </c>
      <c r="S25" s="65">
        <v>491</v>
      </c>
      <c r="T25" s="68">
        <v>690</v>
      </c>
      <c r="U25" s="38">
        <v>1643</v>
      </c>
      <c r="V25" s="38">
        <v>1549</v>
      </c>
      <c r="W25" s="39">
        <v>1246</v>
      </c>
      <c r="X25" s="38">
        <v>1536</v>
      </c>
      <c r="Y25" s="38">
        <v>1607</v>
      </c>
      <c r="Z25" s="39">
        <v>1402</v>
      </c>
      <c r="AA25" s="38">
        <v>1394</v>
      </c>
      <c r="AB25" s="38">
        <v>1760</v>
      </c>
      <c r="AC25" s="39">
        <v>1527</v>
      </c>
      <c r="AD25" s="40">
        <v>1032</v>
      </c>
      <c r="AE25" s="38">
        <v>1049</v>
      </c>
      <c r="AF25" s="39">
        <v>1731</v>
      </c>
      <c r="AG25" s="38">
        <v>700</v>
      </c>
      <c r="AH25" s="38">
        <v>483</v>
      </c>
      <c r="AI25" s="41">
        <v>564</v>
      </c>
      <c r="AJ25" s="15">
        <v>1643</v>
      </c>
      <c r="AK25" s="15">
        <v>1549</v>
      </c>
      <c r="AL25" s="16">
        <v>1246</v>
      </c>
      <c r="AM25" s="15">
        <v>1430</v>
      </c>
      <c r="AN25" s="16">
        <v>1123</v>
      </c>
      <c r="AO25" s="15">
        <v>1093</v>
      </c>
      <c r="AP25" s="15">
        <v>1804</v>
      </c>
      <c r="AQ25" s="16">
        <v>1210</v>
      </c>
      <c r="AR25" s="15">
        <v>862</v>
      </c>
      <c r="AS25" s="15">
        <v>749</v>
      </c>
      <c r="AT25" s="16">
        <v>923</v>
      </c>
      <c r="AU25" s="15">
        <v>643</v>
      </c>
      <c r="AV25" s="15">
        <v>630</v>
      </c>
      <c r="AW25" s="15">
        <v>547</v>
      </c>
    </row>
    <row r="26" spans="1:49" x14ac:dyDescent="0.3">
      <c r="A26" s="7"/>
      <c r="B26" s="8"/>
      <c r="C26" s="8"/>
      <c r="D26" s="8"/>
      <c r="E26" s="8" t="s">
        <v>8</v>
      </c>
      <c r="F26" s="83">
        <f t="shared" ref="F26:T26" si="32">F25/68.91</f>
        <v>23.84269336816137</v>
      </c>
      <c r="G26" s="83">
        <f t="shared" si="32"/>
        <v>22.4785952691917</v>
      </c>
      <c r="H26" s="83">
        <f t="shared" si="32"/>
        <v>18.081555652300104</v>
      </c>
      <c r="I26" s="85">
        <f t="shared" si="32"/>
        <v>23.799158322449575</v>
      </c>
      <c r="J26" s="83">
        <f t="shared" si="32"/>
        <v>15.527499637207953</v>
      </c>
      <c r="K26" s="84">
        <f t="shared" si="32"/>
        <v>21.462777535916413</v>
      </c>
      <c r="L26" s="83">
        <f t="shared" si="32"/>
        <v>12.349441300246699</v>
      </c>
      <c r="M26" s="83">
        <f t="shared" si="32"/>
        <v>9.8679436946742136</v>
      </c>
      <c r="N26" s="84">
        <f t="shared" si="32"/>
        <v>12.78479175736468</v>
      </c>
      <c r="O26" s="83">
        <f t="shared" si="32"/>
        <v>7.7202147728921782</v>
      </c>
      <c r="P26" s="83">
        <f t="shared" si="32"/>
        <v>8.4748222318966775</v>
      </c>
      <c r="Q26" s="84">
        <f t="shared" si="32"/>
        <v>7.1687708605427369</v>
      </c>
      <c r="R26" s="83">
        <f t="shared" si="32"/>
        <v>7.1687708605427369</v>
      </c>
      <c r="S26" s="83">
        <f t="shared" si="32"/>
        <v>7.1252358148309396</v>
      </c>
      <c r="T26" s="86">
        <f t="shared" si="32"/>
        <v>10.01306051371354</v>
      </c>
      <c r="U26" s="60">
        <f t="shared" ref="U26:W26" si="33">U25/68.91</f>
        <v>23.84269336816137</v>
      </c>
      <c r="V26" s="60">
        <f t="shared" si="33"/>
        <v>22.4785952691917</v>
      </c>
      <c r="W26" s="61">
        <f t="shared" si="33"/>
        <v>18.081555652300104</v>
      </c>
      <c r="X26" s="60">
        <f t="shared" ref="X26:AL26" si="34">X25/68.91</f>
        <v>22.289943404440574</v>
      </c>
      <c r="Y26" s="60">
        <f t="shared" si="34"/>
        <v>23.320272819619795</v>
      </c>
      <c r="Z26" s="61">
        <f t="shared" si="34"/>
        <v>20.345378029313597</v>
      </c>
      <c r="AA26" s="60">
        <f t="shared" si="34"/>
        <v>20.229284574082136</v>
      </c>
      <c r="AB26" s="60">
        <f t="shared" si="34"/>
        <v>25.540560150921493</v>
      </c>
      <c r="AC26" s="61">
        <f t="shared" si="34"/>
        <v>22.159338267305181</v>
      </c>
      <c r="AD26" s="62">
        <f t="shared" si="34"/>
        <v>14.976055724858512</v>
      </c>
      <c r="AE26" s="60">
        <f t="shared" si="34"/>
        <v>15.222754317225368</v>
      </c>
      <c r="AF26" s="61">
        <f t="shared" si="34"/>
        <v>25.119721375707446</v>
      </c>
      <c r="AG26" s="60">
        <f t="shared" si="34"/>
        <v>10.158177332752867</v>
      </c>
      <c r="AH26" s="60">
        <f t="shared" si="34"/>
        <v>7.009142359599478</v>
      </c>
      <c r="AI26" s="63">
        <f t="shared" si="34"/>
        <v>8.1845885938180238</v>
      </c>
      <c r="AJ26" s="27">
        <f t="shared" si="34"/>
        <v>23.84269336816137</v>
      </c>
      <c r="AK26" s="27">
        <f t="shared" si="34"/>
        <v>22.4785952691917</v>
      </c>
      <c r="AL26" s="28">
        <f t="shared" si="34"/>
        <v>18.081555652300104</v>
      </c>
      <c r="AM26" s="27">
        <f t="shared" ref="AM26:AW26" si="35">AM25/68.91</f>
        <v>20.751705122623711</v>
      </c>
      <c r="AN26" s="28">
        <f t="shared" si="35"/>
        <v>16.296618778116386</v>
      </c>
      <c r="AO26" s="27">
        <f t="shared" si="35"/>
        <v>15.861268320998404</v>
      </c>
      <c r="AP26" s="27">
        <f t="shared" si="35"/>
        <v>26.179074154694529</v>
      </c>
      <c r="AQ26" s="28">
        <f t="shared" si="35"/>
        <v>17.559135103758525</v>
      </c>
      <c r="AR26" s="27">
        <f t="shared" si="35"/>
        <v>12.509069801189959</v>
      </c>
      <c r="AS26" s="27">
        <f t="shared" si="35"/>
        <v>10.869249746045567</v>
      </c>
      <c r="AT26" s="28">
        <f t="shared" si="35"/>
        <v>13.394282397329851</v>
      </c>
      <c r="AU26" s="27">
        <f t="shared" si="35"/>
        <v>9.3310114642287054</v>
      </c>
      <c r="AV26" s="27">
        <f t="shared" si="35"/>
        <v>9.1423595994775795</v>
      </c>
      <c r="AW26" s="27">
        <f t="shared" si="35"/>
        <v>7.9378900014511684</v>
      </c>
    </row>
    <row r="27" spans="1:49" x14ac:dyDescent="0.3">
      <c r="A27" s="7">
        <v>3152</v>
      </c>
      <c r="B27" s="11" t="s">
        <v>17</v>
      </c>
      <c r="C27" s="8">
        <v>23.039000000000001</v>
      </c>
      <c r="D27" s="8">
        <v>609.14587400000005</v>
      </c>
      <c r="E27" s="8" t="s">
        <v>7</v>
      </c>
      <c r="F27" s="65">
        <v>5046</v>
      </c>
      <c r="G27" s="65">
        <v>3553</v>
      </c>
      <c r="H27" s="65">
        <v>3386</v>
      </c>
      <c r="I27" s="67">
        <v>3939</v>
      </c>
      <c r="J27" s="65">
        <v>3509</v>
      </c>
      <c r="K27" s="66">
        <v>3900</v>
      </c>
      <c r="L27" s="65">
        <v>3264</v>
      </c>
      <c r="M27" s="65">
        <v>3059</v>
      </c>
      <c r="N27" s="66">
        <v>3536</v>
      </c>
      <c r="O27" s="65">
        <v>2835</v>
      </c>
      <c r="P27" s="65">
        <v>3394</v>
      </c>
      <c r="Q27" s="66">
        <v>2770</v>
      </c>
      <c r="R27" s="65">
        <v>2744</v>
      </c>
      <c r="S27" s="65">
        <v>1774</v>
      </c>
      <c r="T27" s="68">
        <v>2175</v>
      </c>
      <c r="U27" s="38">
        <v>5046</v>
      </c>
      <c r="V27" s="38">
        <v>3553</v>
      </c>
      <c r="W27" s="39">
        <v>3386</v>
      </c>
      <c r="X27" s="38">
        <v>3083</v>
      </c>
      <c r="Y27" s="38">
        <v>4419</v>
      </c>
      <c r="Z27" s="39">
        <v>2549</v>
      </c>
      <c r="AA27" s="38">
        <v>2207</v>
      </c>
      <c r="AB27" s="38">
        <v>2992</v>
      </c>
      <c r="AC27" s="39">
        <v>2598</v>
      </c>
      <c r="AD27" s="40">
        <v>2127</v>
      </c>
      <c r="AE27" s="38">
        <v>2588</v>
      </c>
      <c r="AF27" s="39">
        <v>3352</v>
      </c>
      <c r="AG27" s="38">
        <v>3072</v>
      </c>
      <c r="AH27" s="38">
        <v>1989</v>
      </c>
      <c r="AI27" s="41">
        <v>1985</v>
      </c>
      <c r="AJ27" s="15">
        <v>5046</v>
      </c>
      <c r="AK27" s="15">
        <v>3553</v>
      </c>
      <c r="AL27" s="16">
        <v>3386</v>
      </c>
      <c r="AM27" s="15">
        <v>3934</v>
      </c>
      <c r="AN27" s="16">
        <v>4086</v>
      </c>
      <c r="AO27" s="15">
        <v>3998</v>
      </c>
      <c r="AP27" s="15">
        <v>5422</v>
      </c>
      <c r="AQ27" s="16">
        <v>4394</v>
      </c>
      <c r="AR27" s="15">
        <v>4939</v>
      </c>
      <c r="AS27" s="15">
        <v>4606</v>
      </c>
      <c r="AT27" s="16">
        <v>5206</v>
      </c>
      <c r="AU27" s="15">
        <v>5309</v>
      </c>
      <c r="AV27" s="15">
        <v>5736</v>
      </c>
      <c r="AW27" s="15">
        <v>6310</v>
      </c>
    </row>
    <row r="28" spans="1:49" x14ac:dyDescent="0.3">
      <c r="A28" s="7"/>
      <c r="B28" s="11"/>
      <c r="C28" s="8"/>
      <c r="D28" s="8"/>
      <c r="E28" s="8" t="s">
        <v>8</v>
      </c>
      <c r="F28" s="83">
        <f t="shared" ref="F28:T28" si="36">F27/126.06</f>
        <v>40.028557829604949</v>
      </c>
      <c r="G28" s="83">
        <f t="shared" si="36"/>
        <v>28.184991273996509</v>
      </c>
      <c r="H28" s="83">
        <f t="shared" si="36"/>
        <v>26.860225289544662</v>
      </c>
      <c r="I28" s="85">
        <f t="shared" si="36"/>
        <v>31.247025226082815</v>
      </c>
      <c r="J28" s="83">
        <f t="shared" si="36"/>
        <v>27.835951134380455</v>
      </c>
      <c r="K28" s="84">
        <f t="shared" si="36"/>
        <v>30.937648738695859</v>
      </c>
      <c r="L28" s="83">
        <f t="shared" si="36"/>
        <v>25.892432175154688</v>
      </c>
      <c r="M28" s="83">
        <f t="shared" si="36"/>
        <v>24.266222433761701</v>
      </c>
      <c r="N28" s="84">
        <f t="shared" si="36"/>
        <v>28.050134856417579</v>
      </c>
      <c r="O28" s="83">
        <f t="shared" si="36"/>
        <v>22.489290813898144</v>
      </c>
      <c r="P28" s="83">
        <f t="shared" si="36"/>
        <v>26.923687133111216</v>
      </c>
      <c r="Q28" s="84">
        <f t="shared" si="36"/>
        <v>21.97366333491988</v>
      </c>
      <c r="R28" s="83">
        <f t="shared" si="36"/>
        <v>21.767412343328573</v>
      </c>
      <c r="S28" s="83">
        <f t="shared" si="36"/>
        <v>14.072663810883705</v>
      </c>
      <c r="T28" s="86">
        <f t="shared" si="36"/>
        <v>17.253688719657305</v>
      </c>
      <c r="U28" s="60">
        <f t="shared" ref="U28:W28" si="37">U27/126.06</f>
        <v>40.028557829604949</v>
      </c>
      <c r="V28" s="60">
        <f t="shared" si="37"/>
        <v>28.184991273996509</v>
      </c>
      <c r="W28" s="61">
        <f t="shared" si="37"/>
        <v>26.860225289544662</v>
      </c>
      <c r="X28" s="60">
        <f t="shared" ref="X28:AL28" si="38">X27/126.06</f>
        <v>24.456607964461366</v>
      </c>
      <c r="Y28" s="60">
        <f t="shared" si="38"/>
        <v>35.054735840076155</v>
      </c>
      <c r="Z28" s="61">
        <f t="shared" si="38"/>
        <v>20.220529906393779</v>
      </c>
      <c r="AA28" s="60">
        <f t="shared" si="38"/>
        <v>17.507536093923527</v>
      </c>
      <c r="AB28" s="60">
        <f t="shared" si="38"/>
        <v>23.734729493891798</v>
      </c>
      <c r="AC28" s="61">
        <f t="shared" si="38"/>
        <v>20.609233698238935</v>
      </c>
      <c r="AD28" s="62">
        <f t="shared" si="38"/>
        <v>16.872917658257972</v>
      </c>
      <c r="AE28" s="60">
        <f t="shared" si="38"/>
        <v>20.529906393780738</v>
      </c>
      <c r="AF28" s="61">
        <f t="shared" si="38"/>
        <v>26.590512454386801</v>
      </c>
      <c r="AG28" s="60">
        <f t="shared" si="38"/>
        <v>24.369347929557353</v>
      </c>
      <c r="AH28" s="60">
        <f t="shared" si="38"/>
        <v>15.778200856734887</v>
      </c>
      <c r="AI28" s="63">
        <f t="shared" si="38"/>
        <v>15.746469934951611</v>
      </c>
      <c r="AJ28" s="27">
        <f t="shared" si="38"/>
        <v>40.028557829604949</v>
      </c>
      <c r="AK28" s="27">
        <f t="shared" si="38"/>
        <v>28.184991273996509</v>
      </c>
      <c r="AL28" s="28">
        <f t="shared" si="38"/>
        <v>26.860225289544662</v>
      </c>
      <c r="AM28" s="27">
        <f t="shared" ref="AM28:AW28" si="39">AM27/126.06</f>
        <v>31.207361573853721</v>
      </c>
      <c r="AN28" s="28">
        <f t="shared" si="39"/>
        <v>32.413136601618277</v>
      </c>
      <c r="AO28" s="27">
        <f t="shared" si="39"/>
        <v>31.715056322386165</v>
      </c>
      <c r="AP28" s="27">
        <f t="shared" si="39"/>
        <v>43.011264477233063</v>
      </c>
      <c r="AQ28" s="28">
        <f t="shared" si="39"/>
        <v>34.856417578930667</v>
      </c>
      <c r="AR28" s="27">
        <f t="shared" si="39"/>
        <v>39.179755671902271</v>
      </c>
      <c r="AS28" s="27">
        <f t="shared" si="39"/>
        <v>36.538156433444392</v>
      </c>
      <c r="AT28" s="28">
        <f t="shared" si="39"/>
        <v>41.297794700936059</v>
      </c>
      <c r="AU28" s="27">
        <f t="shared" si="39"/>
        <v>42.114865936855466</v>
      </c>
      <c r="AV28" s="27">
        <f t="shared" si="39"/>
        <v>45.502141837220371</v>
      </c>
      <c r="AW28" s="27">
        <f t="shared" si="39"/>
        <v>50.055529113120734</v>
      </c>
    </row>
    <row r="29" spans="1:49" x14ac:dyDescent="0.3">
      <c r="A29" s="7">
        <v>3885</v>
      </c>
      <c r="B29" s="8" t="s">
        <v>18</v>
      </c>
      <c r="C29" s="8">
        <v>27.317301</v>
      </c>
      <c r="D29" s="8">
        <v>593.15014599999995</v>
      </c>
      <c r="E29" s="8" t="s">
        <v>7</v>
      </c>
      <c r="F29" s="65">
        <v>4941</v>
      </c>
      <c r="G29" s="65">
        <v>5276</v>
      </c>
      <c r="H29" s="65">
        <v>4018</v>
      </c>
      <c r="I29" s="67">
        <v>9680</v>
      </c>
      <c r="J29" s="65">
        <v>6449</v>
      </c>
      <c r="K29" s="66">
        <v>7938</v>
      </c>
      <c r="L29" s="65">
        <v>8673</v>
      </c>
      <c r="M29" s="65">
        <v>6710</v>
      </c>
      <c r="N29" s="66">
        <v>9130</v>
      </c>
      <c r="O29" s="65">
        <v>6206</v>
      </c>
      <c r="P29" s="65">
        <v>6175</v>
      </c>
      <c r="Q29" s="66">
        <v>5618</v>
      </c>
      <c r="R29" s="65">
        <v>7361</v>
      </c>
      <c r="S29" s="65">
        <v>4675</v>
      </c>
      <c r="T29" s="68">
        <v>7657</v>
      </c>
      <c r="U29" s="38">
        <v>4941</v>
      </c>
      <c r="V29" s="38">
        <v>5276</v>
      </c>
      <c r="W29" s="39">
        <v>4018</v>
      </c>
      <c r="X29" s="38">
        <v>8422</v>
      </c>
      <c r="Y29" s="38">
        <v>9130</v>
      </c>
      <c r="Z29" s="39">
        <v>7073</v>
      </c>
      <c r="AA29" s="38">
        <v>11073</v>
      </c>
      <c r="AB29" s="38">
        <v>13023</v>
      </c>
      <c r="AC29" s="39">
        <v>11634</v>
      </c>
      <c r="AD29" s="40">
        <v>9205</v>
      </c>
      <c r="AE29" s="38">
        <v>11098</v>
      </c>
      <c r="AF29" s="39">
        <v>18216</v>
      </c>
      <c r="AG29" s="38">
        <v>12342</v>
      </c>
      <c r="AH29" s="38">
        <v>7705</v>
      </c>
      <c r="AI29" s="41">
        <v>9319</v>
      </c>
      <c r="AJ29" s="15">
        <v>4941</v>
      </c>
      <c r="AK29" s="15">
        <v>5276</v>
      </c>
      <c r="AL29" s="16">
        <v>4018</v>
      </c>
      <c r="AM29" s="15">
        <v>7542</v>
      </c>
      <c r="AN29" s="16">
        <v>7796</v>
      </c>
      <c r="AO29" s="15">
        <v>8881</v>
      </c>
      <c r="AP29" s="15">
        <v>8981</v>
      </c>
      <c r="AQ29" s="16">
        <v>9097</v>
      </c>
      <c r="AR29" s="15">
        <v>8348</v>
      </c>
      <c r="AS29" s="15">
        <v>6734</v>
      </c>
      <c r="AT29" s="16">
        <v>9143</v>
      </c>
      <c r="AU29" s="15">
        <v>7361</v>
      </c>
      <c r="AV29" s="15">
        <v>7176</v>
      </c>
      <c r="AW29" s="15">
        <v>4956</v>
      </c>
    </row>
    <row r="30" spans="1:49" x14ac:dyDescent="0.3">
      <c r="A30" s="7"/>
      <c r="B30" s="8"/>
      <c r="C30" s="8"/>
      <c r="D30" s="8"/>
      <c r="E30" s="8" t="s">
        <v>8</v>
      </c>
      <c r="F30" s="83">
        <f t="shared" ref="F30:T30" si="40">F29/316.38</f>
        <v>15.617295657121183</v>
      </c>
      <c r="G30" s="83">
        <f t="shared" si="40"/>
        <v>16.676148934825211</v>
      </c>
      <c r="H30" s="83">
        <f t="shared" si="40"/>
        <v>12.699917820342627</v>
      </c>
      <c r="I30" s="85">
        <f t="shared" si="40"/>
        <v>30.596118591567102</v>
      </c>
      <c r="J30" s="83">
        <f t="shared" si="40"/>
        <v>20.383715784815728</v>
      </c>
      <c r="K30" s="84">
        <f t="shared" si="40"/>
        <v>25.090081547506163</v>
      </c>
      <c r="L30" s="83">
        <f t="shared" si="40"/>
        <v>27.413237246349325</v>
      </c>
      <c r="M30" s="83">
        <f t="shared" si="40"/>
        <v>21.208673114609013</v>
      </c>
      <c r="N30" s="84">
        <f t="shared" si="40"/>
        <v>28.857702762500789</v>
      </c>
      <c r="O30" s="83">
        <f t="shared" si="40"/>
        <v>19.615652063973702</v>
      </c>
      <c r="P30" s="83">
        <f t="shared" si="40"/>
        <v>19.517668626335421</v>
      </c>
      <c r="Q30" s="84">
        <f t="shared" si="40"/>
        <v>17.757127504899174</v>
      </c>
      <c r="R30" s="83">
        <f t="shared" si="40"/>
        <v>23.266325305012959</v>
      </c>
      <c r="S30" s="83">
        <f t="shared" si="40"/>
        <v>14.776534547063658</v>
      </c>
      <c r="T30" s="86">
        <f t="shared" si="40"/>
        <v>24.201909096655921</v>
      </c>
      <c r="U30" s="60">
        <f t="shared" ref="U30:W30" si="41">U29/316.38</f>
        <v>15.617295657121183</v>
      </c>
      <c r="V30" s="60">
        <f t="shared" si="41"/>
        <v>16.676148934825211</v>
      </c>
      <c r="W30" s="61">
        <f t="shared" si="41"/>
        <v>12.699917820342627</v>
      </c>
      <c r="X30" s="60">
        <f t="shared" ref="X30:AL30" si="42">X29/316.38</f>
        <v>26.619887477084518</v>
      </c>
      <c r="Y30" s="60">
        <f t="shared" si="42"/>
        <v>28.857702762500789</v>
      </c>
      <c r="Z30" s="61">
        <f t="shared" si="42"/>
        <v>22.356027561792782</v>
      </c>
      <c r="AA30" s="60">
        <f t="shared" si="42"/>
        <v>34.999051773184149</v>
      </c>
      <c r="AB30" s="60">
        <f t="shared" si="42"/>
        <v>41.162526076237434</v>
      </c>
      <c r="AC30" s="61">
        <f t="shared" si="42"/>
        <v>36.772235918831782</v>
      </c>
      <c r="AD30" s="62">
        <f t="shared" si="42"/>
        <v>29.094759466464378</v>
      </c>
      <c r="AE30" s="60">
        <f t="shared" si="42"/>
        <v>35.078070674505341</v>
      </c>
      <c r="AF30" s="61">
        <f t="shared" si="42"/>
        <v>57.576332258676274</v>
      </c>
      <c r="AG30" s="60">
        <f t="shared" si="42"/>
        <v>39.010051204248057</v>
      </c>
      <c r="AH30" s="60">
        <f t="shared" si="42"/>
        <v>24.353625387192618</v>
      </c>
      <c r="AI30" s="63">
        <f t="shared" si="42"/>
        <v>29.455085656489032</v>
      </c>
      <c r="AJ30" s="27">
        <f t="shared" si="42"/>
        <v>15.617295657121183</v>
      </c>
      <c r="AK30" s="27">
        <f t="shared" si="42"/>
        <v>16.676148934825211</v>
      </c>
      <c r="AL30" s="28">
        <f t="shared" si="42"/>
        <v>12.699917820342627</v>
      </c>
      <c r="AM30" s="27">
        <f t="shared" ref="AM30:AW30" si="43">AM29/316.38</f>
        <v>23.83842215057842</v>
      </c>
      <c r="AN30" s="28">
        <f t="shared" si="43"/>
        <v>24.641254188001771</v>
      </c>
      <c r="AO30" s="27">
        <f t="shared" si="43"/>
        <v>28.070674505341678</v>
      </c>
      <c r="AP30" s="27">
        <f t="shared" si="43"/>
        <v>28.386750110626462</v>
      </c>
      <c r="AQ30" s="28">
        <f t="shared" si="43"/>
        <v>28.753397812756813</v>
      </c>
      <c r="AR30" s="27">
        <f t="shared" si="43"/>
        <v>26.385991529173779</v>
      </c>
      <c r="AS30" s="27">
        <f t="shared" si="43"/>
        <v>21.284531259877362</v>
      </c>
      <c r="AT30" s="28">
        <f t="shared" si="43"/>
        <v>28.898792591187814</v>
      </c>
      <c r="AU30" s="27">
        <f t="shared" si="43"/>
        <v>23.266325305012959</v>
      </c>
      <c r="AV30" s="27">
        <f t="shared" si="43"/>
        <v>22.681585435236109</v>
      </c>
      <c r="AW30" s="27">
        <f t="shared" si="43"/>
        <v>15.664706997913902</v>
      </c>
    </row>
    <row r="31" spans="1:49" x14ac:dyDescent="0.3">
      <c r="A31" s="7">
        <v>2481</v>
      </c>
      <c r="B31" s="8" t="s">
        <v>19</v>
      </c>
      <c r="C31" s="8">
        <v>17.733217</v>
      </c>
      <c r="D31" s="8">
        <v>755.20568800000001</v>
      </c>
      <c r="E31" s="8" t="s">
        <v>7</v>
      </c>
      <c r="F31" s="65">
        <v>124</v>
      </c>
      <c r="G31" s="65">
        <v>103</v>
      </c>
      <c r="H31" s="65"/>
      <c r="I31" s="67">
        <v>229</v>
      </c>
      <c r="J31" s="65">
        <v>170</v>
      </c>
      <c r="K31" s="66">
        <v>195</v>
      </c>
      <c r="L31" s="65">
        <v>223</v>
      </c>
      <c r="M31" s="65">
        <v>183</v>
      </c>
      <c r="N31" s="66">
        <v>219</v>
      </c>
      <c r="O31" s="65">
        <v>189</v>
      </c>
      <c r="P31" s="65">
        <v>175</v>
      </c>
      <c r="Q31" s="66">
        <v>170</v>
      </c>
      <c r="R31" s="65">
        <v>232</v>
      </c>
      <c r="S31" s="65">
        <v>195</v>
      </c>
      <c r="T31" s="68">
        <v>219</v>
      </c>
      <c r="U31" s="38">
        <v>124</v>
      </c>
      <c r="V31" s="38">
        <v>103</v>
      </c>
      <c r="X31" s="38">
        <v>214</v>
      </c>
      <c r="Y31" s="38">
        <v>210</v>
      </c>
      <c r="Z31" s="39">
        <v>170</v>
      </c>
      <c r="AA31" s="38">
        <v>270</v>
      </c>
      <c r="AB31" s="38">
        <v>280</v>
      </c>
      <c r="AC31" s="39">
        <v>249</v>
      </c>
      <c r="AD31" s="40">
        <v>249</v>
      </c>
      <c r="AE31" s="38">
        <v>288</v>
      </c>
      <c r="AF31" s="39">
        <v>523</v>
      </c>
      <c r="AG31" s="38">
        <v>401</v>
      </c>
      <c r="AH31" s="38">
        <v>271</v>
      </c>
      <c r="AI31" s="41">
        <v>394</v>
      </c>
      <c r="AJ31" s="15">
        <v>124</v>
      </c>
      <c r="AK31" s="15">
        <v>103</v>
      </c>
      <c r="AM31" s="15">
        <v>169</v>
      </c>
      <c r="AN31" s="16">
        <v>201</v>
      </c>
      <c r="AO31" s="15">
        <v>244</v>
      </c>
      <c r="AP31" s="15">
        <v>215</v>
      </c>
      <c r="AQ31" s="16">
        <v>259</v>
      </c>
      <c r="AR31" s="15">
        <v>169</v>
      </c>
      <c r="AS31" s="15">
        <v>160</v>
      </c>
      <c r="AT31" s="16">
        <v>236</v>
      </c>
      <c r="AU31" s="15">
        <v>138</v>
      </c>
      <c r="AV31" s="15">
        <v>169</v>
      </c>
      <c r="AW31" s="15">
        <v>110</v>
      </c>
    </row>
    <row r="32" spans="1:49" x14ac:dyDescent="0.3">
      <c r="A32" s="7"/>
      <c r="B32" s="8"/>
      <c r="C32" s="8"/>
      <c r="D32" s="8"/>
      <c r="E32" s="8" t="s">
        <v>8</v>
      </c>
      <c r="F32" s="65">
        <f t="shared" ref="F32:W32" si="44">F31/229.65</f>
        <v>0.53995210102329627</v>
      </c>
      <c r="G32" s="65">
        <f t="shared" si="44"/>
        <v>0.44850860004354454</v>
      </c>
      <c r="H32" s="65">
        <f t="shared" si="44"/>
        <v>0</v>
      </c>
      <c r="I32" s="67">
        <f t="shared" si="44"/>
        <v>0.99716960592205528</v>
      </c>
      <c r="J32" s="65">
        <f t="shared" si="44"/>
        <v>0.7402569126932288</v>
      </c>
      <c r="K32" s="66">
        <f t="shared" si="44"/>
        <v>0.84911822338340948</v>
      </c>
      <c r="L32" s="65">
        <f t="shared" si="44"/>
        <v>0.97104289135641186</v>
      </c>
      <c r="M32" s="65">
        <f t="shared" si="44"/>
        <v>0.79686479425212275</v>
      </c>
      <c r="N32" s="66">
        <f t="shared" si="44"/>
        <v>0.95362508164598303</v>
      </c>
      <c r="O32" s="65">
        <f t="shared" si="44"/>
        <v>0.82299150881776617</v>
      </c>
      <c r="P32" s="65">
        <f t="shared" si="44"/>
        <v>0.76202917483126498</v>
      </c>
      <c r="Q32" s="66">
        <f t="shared" si="44"/>
        <v>0.7402569126932288</v>
      </c>
      <c r="R32" s="65">
        <f t="shared" si="44"/>
        <v>1.010232963204877</v>
      </c>
      <c r="S32" s="65">
        <f t="shared" si="44"/>
        <v>0.84911822338340948</v>
      </c>
      <c r="T32" s="68">
        <f t="shared" si="44"/>
        <v>0.95362508164598303</v>
      </c>
      <c r="U32" s="38">
        <f t="shared" si="44"/>
        <v>0.53995210102329627</v>
      </c>
      <c r="V32" s="38">
        <f t="shared" si="44"/>
        <v>0.44850860004354454</v>
      </c>
      <c r="W32" s="39">
        <f t="shared" si="44"/>
        <v>0</v>
      </c>
      <c r="X32" s="38">
        <f t="shared" ref="X32:AI32" si="45">X31/229.65</f>
        <v>0.93185281950794685</v>
      </c>
      <c r="Y32" s="38">
        <f t="shared" si="45"/>
        <v>0.91443500979751791</v>
      </c>
      <c r="Z32" s="39">
        <f t="shared" si="45"/>
        <v>0.7402569126932288</v>
      </c>
      <c r="AA32" s="38">
        <f t="shared" si="45"/>
        <v>1.1757021554539517</v>
      </c>
      <c r="AB32" s="38">
        <f t="shared" si="45"/>
        <v>1.2192466797300239</v>
      </c>
      <c r="AC32" s="39">
        <f t="shared" si="45"/>
        <v>1.0842586544741999</v>
      </c>
      <c r="AD32" s="40">
        <f t="shared" si="45"/>
        <v>1.0842586544741999</v>
      </c>
      <c r="AE32" s="38">
        <f t="shared" si="45"/>
        <v>1.2540822991508818</v>
      </c>
      <c r="AF32" s="39">
        <f t="shared" si="45"/>
        <v>2.2773786196385806</v>
      </c>
      <c r="AG32" s="38">
        <f t="shared" si="45"/>
        <v>1.7461354234704984</v>
      </c>
      <c r="AH32" s="38">
        <f t="shared" si="45"/>
        <v>1.1800566078815589</v>
      </c>
      <c r="AI32" s="41">
        <f t="shared" si="45"/>
        <v>1.7156542564772479</v>
      </c>
      <c r="AJ32" s="15">
        <f>AJ31/229.65</f>
        <v>0.53995210102329627</v>
      </c>
      <c r="AK32" s="15">
        <f>AK31/229.65</f>
        <v>0.44850860004354454</v>
      </c>
      <c r="AL32" s="16">
        <f>AL31/229.65</f>
        <v>0</v>
      </c>
      <c r="AM32" s="15">
        <f t="shared" ref="AM32:AW32" si="46">AM31/229.65</f>
        <v>0.73590246026562156</v>
      </c>
      <c r="AN32" s="16">
        <f t="shared" si="46"/>
        <v>0.87524493794905289</v>
      </c>
      <c r="AO32" s="15">
        <f t="shared" si="46"/>
        <v>1.0624863923361636</v>
      </c>
      <c r="AP32" s="15">
        <f t="shared" si="46"/>
        <v>0.93620727193555409</v>
      </c>
      <c r="AQ32" s="16">
        <f t="shared" si="46"/>
        <v>1.127803178750272</v>
      </c>
      <c r="AR32" s="15">
        <f t="shared" si="46"/>
        <v>0.73590246026562156</v>
      </c>
      <c r="AS32" s="15">
        <f t="shared" si="46"/>
        <v>0.69671238841715655</v>
      </c>
      <c r="AT32" s="16">
        <f t="shared" si="46"/>
        <v>1.0276507729153059</v>
      </c>
      <c r="AU32" s="15">
        <f t="shared" si="46"/>
        <v>0.60091443500979747</v>
      </c>
      <c r="AV32" s="15">
        <f t="shared" si="46"/>
        <v>0.73590246026562156</v>
      </c>
      <c r="AW32" s="15">
        <f t="shared" si="46"/>
        <v>0.47898976703679513</v>
      </c>
    </row>
    <row r="33" spans="1:49" x14ac:dyDescent="0.3">
      <c r="A33" s="7">
        <v>1934</v>
      </c>
      <c r="B33" s="11" t="s">
        <v>20</v>
      </c>
      <c r="C33" s="8">
        <v>13.12965</v>
      </c>
      <c r="D33" s="8">
        <v>771.20074499999998</v>
      </c>
      <c r="E33" s="8" t="s">
        <v>7</v>
      </c>
      <c r="F33" s="65">
        <v>511</v>
      </c>
      <c r="G33" s="65">
        <v>323</v>
      </c>
      <c r="H33" s="65">
        <v>362</v>
      </c>
      <c r="I33" s="67">
        <v>532</v>
      </c>
      <c r="J33" s="65">
        <v>480</v>
      </c>
      <c r="K33" s="66">
        <v>518</v>
      </c>
      <c r="L33" s="65">
        <v>481</v>
      </c>
      <c r="M33" s="65">
        <v>485</v>
      </c>
      <c r="N33" s="66">
        <v>494</v>
      </c>
      <c r="O33" s="65">
        <v>487</v>
      </c>
      <c r="P33" s="65">
        <v>498</v>
      </c>
      <c r="Q33" s="66">
        <v>521</v>
      </c>
      <c r="R33" s="65">
        <v>539</v>
      </c>
      <c r="S33" s="65">
        <v>424</v>
      </c>
      <c r="T33" s="68">
        <v>512</v>
      </c>
      <c r="U33" s="38">
        <v>511</v>
      </c>
      <c r="V33" s="38">
        <v>323</v>
      </c>
      <c r="W33" s="39">
        <v>362</v>
      </c>
      <c r="X33" s="38">
        <v>480</v>
      </c>
      <c r="Y33" s="38">
        <v>648</v>
      </c>
      <c r="Z33" s="39">
        <v>437</v>
      </c>
      <c r="AA33" s="38">
        <v>292</v>
      </c>
      <c r="AB33" s="38">
        <v>530</v>
      </c>
      <c r="AC33" s="39">
        <v>495</v>
      </c>
      <c r="AD33" s="40">
        <v>301</v>
      </c>
      <c r="AE33" s="38">
        <v>443</v>
      </c>
      <c r="AF33" s="39">
        <v>665</v>
      </c>
      <c r="AG33" s="38">
        <v>616</v>
      </c>
      <c r="AH33" s="38">
        <v>391</v>
      </c>
      <c r="AI33" s="41">
        <v>483</v>
      </c>
      <c r="AJ33" s="15">
        <v>511</v>
      </c>
      <c r="AK33" s="15">
        <v>323</v>
      </c>
      <c r="AL33" s="16">
        <v>362</v>
      </c>
      <c r="AM33" s="15">
        <v>480</v>
      </c>
      <c r="AN33" s="16">
        <v>508</v>
      </c>
      <c r="AO33" s="15">
        <v>512</v>
      </c>
      <c r="AP33" s="15">
        <v>717</v>
      </c>
      <c r="AQ33" s="16">
        <v>616</v>
      </c>
      <c r="AR33" s="15">
        <v>481</v>
      </c>
      <c r="AS33" s="15">
        <v>459</v>
      </c>
      <c r="AT33" s="16">
        <v>606</v>
      </c>
      <c r="AU33" s="15">
        <v>425</v>
      </c>
      <c r="AV33" s="15">
        <v>492</v>
      </c>
      <c r="AW33" s="15">
        <v>599</v>
      </c>
    </row>
    <row r="34" spans="1:49" s="8" customFormat="1" ht="15" thickBot="1" x14ac:dyDescent="0.35">
      <c r="E34" s="8" t="s">
        <v>8</v>
      </c>
      <c r="F34" s="65">
        <f t="shared" ref="F34:T34" si="47">F33/125.83</f>
        <v>4.0610347293968054</v>
      </c>
      <c r="G34" s="65">
        <f t="shared" si="47"/>
        <v>2.5669554160375108</v>
      </c>
      <c r="H34" s="65">
        <f t="shared" si="47"/>
        <v>2.8768974012556625</v>
      </c>
      <c r="I34" s="65">
        <f t="shared" si="47"/>
        <v>4.2279265675911946</v>
      </c>
      <c r="J34" s="65">
        <f t="shared" si="47"/>
        <v>3.8146705873003257</v>
      </c>
      <c r="K34" s="66">
        <f t="shared" si="47"/>
        <v>4.1166653421282682</v>
      </c>
      <c r="L34" s="65">
        <f t="shared" si="47"/>
        <v>3.822617817690535</v>
      </c>
      <c r="M34" s="65">
        <f t="shared" si="47"/>
        <v>3.8544067392513708</v>
      </c>
      <c r="N34" s="66">
        <f t="shared" si="47"/>
        <v>3.9259318127632521</v>
      </c>
      <c r="O34" s="65">
        <f t="shared" si="47"/>
        <v>3.8703012000317889</v>
      </c>
      <c r="P34" s="65">
        <f t="shared" si="47"/>
        <v>3.9577207343240883</v>
      </c>
      <c r="Q34" s="66">
        <f t="shared" si="47"/>
        <v>4.1405070332988956</v>
      </c>
      <c r="R34" s="65">
        <f t="shared" si="47"/>
        <v>4.2835571803226573</v>
      </c>
      <c r="S34" s="65">
        <f t="shared" si="47"/>
        <v>3.3696256854486211</v>
      </c>
      <c r="T34" s="68">
        <f t="shared" si="47"/>
        <v>4.0689819597870143</v>
      </c>
      <c r="U34" s="38">
        <f t="shared" ref="U34:W34" si="48">U33/125.83</f>
        <v>4.0610347293968054</v>
      </c>
      <c r="V34" s="38">
        <f t="shared" si="48"/>
        <v>2.5669554160375108</v>
      </c>
      <c r="W34" s="39">
        <f t="shared" si="48"/>
        <v>2.8768974012556625</v>
      </c>
      <c r="X34" s="38">
        <f t="shared" ref="X34:AL34" si="49">X33/125.83</f>
        <v>3.8146705873003257</v>
      </c>
      <c r="Y34" s="38">
        <f t="shared" si="49"/>
        <v>5.1498052928554401</v>
      </c>
      <c r="Z34" s="39">
        <f t="shared" si="49"/>
        <v>3.4729396805213382</v>
      </c>
      <c r="AA34" s="38">
        <f t="shared" si="49"/>
        <v>2.3205912739410315</v>
      </c>
      <c r="AB34" s="38">
        <f t="shared" si="49"/>
        <v>4.2120321068107769</v>
      </c>
      <c r="AC34" s="39">
        <f t="shared" si="49"/>
        <v>3.9338790431534609</v>
      </c>
      <c r="AD34" s="40">
        <f t="shared" si="49"/>
        <v>2.3921163474529128</v>
      </c>
      <c r="AE34" s="38">
        <f t="shared" si="49"/>
        <v>3.5206230628625925</v>
      </c>
      <c r="AF34" s="39">
        <f t="shared" si="49"/>
        <v>5.284908209488993</v>
      </c>
      <c r="AG34" s="38">
        <f t="shared" si="49"/>
        <v>4.895493920368752</v>
      </c>
      <c r="AH34" s="38">
        <f t="shared" si="49"/>
        <v>3.1073670825717237</v>
      </c>
      <c r="AI34" s="41">
        <f t="shared" si="49"/>
        <v>3.8385122784709531</v>
      </c>
      <c r="AJ34" s="15">
        <f t="shared" si="49"/>
        <v>4.0610347293968054</v>
      </c>
      <c r="AK34" s="15">
        <f t="shared" si="49"/>
        <v>2.5669554160375108</v>
      </c>
      <c r="AL34" s="16">
        <f t="shared" si="49"/>
        <v>2.8768974012556625</v>
      </c>
      <c r="AM34" s="23">
        <f t="shared" ref="AM34:AW34" si="50">AM33/125.83</f>
        <v>3.8146705873003257</v>
      </c>
      <c r="AN34" s="24">
        <f t="shared" si="50"/>
        <v>4.037193038226178</v>
      </c>
      <c r="AO34" s="23">
        <f t="shared" si="50"/>
        <v>4.0689819597870143</v>
      </c>
      <c r="AP34" s="23">
        <f t="shared" si="50"/>
        <v>5.6981641897798614</v>
      </c>
      <c r="AQ34" s="24">
        <f t="shared" si="50"/>
        <v>4.895493920368752</v>
      </c>
      <c r="AR34" s="23">
        <f t="shared" si="50"/>
        <v>3.822617817690535</v>
      </c>
      <c r="AS34" s="23">
        <f t="shared" si="50"/>
        <v>3.6477787491059366</v>
      </c>
      <c r="AT34" s="24">
        <f t="shared" si="50"/>
        <v>4.8160216164666618</v>
      </c>
      <c r="AU34" s="23">
        <f t="shared" si="50"/>
        <v>3.3775729158388303</v>
      </c>
      <c r="AV34" s="23">
        <f t="shared" si="50"/>
        <v>3.910037351982834</v>
      </c>
      <c r="AW34" s="23">
        <f t="shared" si="50"/>
        <v>4.7603910037351982</v>
      </c>
    </row>
    <row r="43" spans="1:49" x14ac:dyDescent="0.3">
      <c r="X43" s="38"/>
      <c r="Y43" s="38"/>
      <c r="AA43" s="38"/>
      <c r="AB43" s="38"/>
      <c r="AG43" s="38"/>
      <c r="AH43" s="38"/>
      <c r="AM43" s="15"/>
      <c r="AO43" s="15"/>
      <c r="AP43" s="15"/>
      <c r="AR43" s="15"/>
      <c r="AS43" s="15"/>
      <c r="AU43" s="15"/>
      <c r="AV43" s="15"/>
      <c r="AW43" s="15"/>
    </row>
  </sheetData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0" workbookViewId="0">
      <selection activeCell="H61" sqref="H61"/>
    </sheetView>
  </sheetViews>
  <sheetFormatPr defaultRowHeight="14.4" x14ac:dyDescent="0.3"/>
  <cols>
    <col min="1" max="1" width="51.88671875" customWidth="1"/>
  </cols>
  <sheetData>
    <row r="1" spans="1:45" x14ac:dyDescent="0.3">
      <c r="B1" s="87" t="s">
        <v>37</v>
      </c>
      <c r="C1" s="69" t="s">
        <v>37</v>
      </c>
      <c r="D1" s="69" t="s">
        <v>37</v>
      </c>
      <c r="E1" s="69" t="s">
        <v>37</v>
      </c>
      <c r="F1" s="69" t="s">
        <v>37</v>
      </c>
      <c r="G1" s="70" t="s">
        <v>37</v>
      </c>
      <c r="H1" s="69" t="s">
        <v>37</v>
      </c>
      <c r="I1" s="69" t="s">
        <v>37</v>
      </c>
      <c r="J1" s="70" t="s">
        <v>37</v>
      </c>
      <c r="K1" s="69" t="s">
        <v>37</v>
      </c>
      <c r="L1" s="69" t="s">
        <v>37</v>
      </c>
      <c r="M1" s="70" t="s">
        <v>37</v>
      </c>
      <c r="N1" s="69" t="s">
        <v>37</v>
      </c>
      <c r="O1" s="69" t="s">
        <v>37</v>
      </c>
      <c r="P1" s="92" t="s">
        <v>37</v>
      </c>
      <c r="Q1" s="42" t="s">
        <v>37</v>
      </c>
      <c r="R1" s="42" t="s">
        <v>37</v>
      </c>
      <c r="S1" s="43" t="s">
        <v>37</v>
      </c>
      <c r="T1" s="44" t="s">
        <v>72</v>
      </c>
      <c r="U1" s="44" t="s">
        <v>72</v>
      </c>
      <c r="V1" s="45" t="s">
        <v>72</v>
      </c>
      <c r="W1" s="44" t="s">
        <v>72</v>
      </c>
      <c r="X1" s="44" t="s">
        <v>72</v>
      </c>
      <c r="Y1" s="45" t="s">
        <v>72</v>
      </c>
      <c r="Z1" s="46" t="s">
        <v>72</v>
      </c>
      <c r="AA1" s="44" t="s">
        <v>72</v>
      </c>
      <c r="AB1" s="45" t="s">
        <v>72</v>
      </c>
      <c r="AC1" s="44" t="s">
        <v>72</v>
      </c>
      <c r="AD1" s="44" t="s">
        <v>72</v>
      </c>
      <c r="AE1" s="47" t="s">
        <v>72</v>
      </c>
      <c r="AF1" s="17" t="s">
        <v>37</v>
      </c>
      <c r="AG1" s="17" t="s">
        <v>37</v>
      </c>
      <c r="AH1" s="18" t="s">
        <v>37</v>
      </c>
      <c r="AI1" s="19" t="s">
        <v>96</v>
      </c>
      <c r="AJ1" s="20" t="s">
        <v>96</v>
      </c>
      <c r="AK1" s="19" t="s">
        <v>96</v>
      </c>
      <c r="AL1" s="19" t="s">
        <v>96</v>
      </c>
      <c r="AM1" s="20" t="s">
        <v>96</v>
      </c>
      <c r="AN1" s="19" t="s">
        <v>96</v>
      </c>
      <c r="AO1" s="19" t="s">
        <v>96</v>
      </c>
      <c r="AP1" s="20" t="s">
        <v>96</v>
      </c>
      <c r="AQ1" s="19" t="s">
        <v>96</v>
      </c>
      <c r="AR1" s="19" t="s">
        <v>96</v>
      </c>
      <c r="AS1" s="20" t="s">
        <v>96</v>
      </c>
    </row>
    <row r="2" spans="1:45" ht="15" thickBot="1" x14ac:dyDescent="0.35">
      <c r="A2" s="94"/>
      <c r="B2" s="71">
        <v>5</v>
      </c>
      <c r="C2" s="71">
        <v>5</v>
      </c>
      <c r="D2" s="71">
        <v>5</v>
      </c>
      <c r="E2" s="73">
        <v>6</v>
      </c>
      <c r="F2" s="71">
        <v>6</v>
      </c>
      <c r="G2" s="72">
        <v>6</v>
      </c>
      <c r="H2" s="71">
        <v>7</v>
      </c>
      <c r="I2" s="71">
        <v>7</v>
      </c>
      <c r="J2" s="72">
        <v>7</v>
      </c>
      <c r="K2" s="71">
        <v>8</v>
      </c>
      <c r="L2" s="71">
        <v>8</v>
      </c>
      <c r="M2" s="72">
        <v>8</v>
      </c>
      <c r="N2" s="71">
        <v>9</v>
      </c>
      <c r="O2" s="71">
        <v>9</v>
      </c>
      <c r="P2" s="74">
        <v>9</v>
      </c>
      <c r="Q2" s="48" t="s">
        <v>38</v>
      </c>
      <c r="R2" s="48" t="s">
        <v>38</v>
      </c>
      <c r="S2" s="49" t="s">
        <v>38</v>
      </c>
      <c r="T2" s="48" t="s">
        <v>39</v>
      </c>
      <c r="U2" s="48" t="s">
        <v>39</v>
      </c>
      <c r="V2" s="49" t="s">
        <v>39</v>
      </c>
      <c r="W2" s="48" t="s">
        <v>40</v>
      </c>
      <c r="X2" s="48" t="s">
        <v>40</v>
      </c>
      <c r="Y2" s="49" t="s">
        <v>40</v>
      </c>
      <c r="Z2" s="50" t="s">
        <v>41</v>
      </c>
      <c r="AA2" s="48" t="s">
        <v>41</v>
      </c>
      <c r="AB2" s="49" t="s">
        <v>41</v>
      </c>
      <c r="AC2" s="48" t="s">
        <v>42</v>
      </c>
      <c r="AD2" s="48" t="s">
        <v>42</v>
      </c>
      <c r="AE2" s="51" t="s">
        <v>42</v>
      </c>
      <c r="AF2" s="21" t="s">
        <v>38</v>
      </c>
      <c r="AG2" s="21" t="s">
        <v>38</v>
      </c>
      <c r="AH2" s="22" t="s">
        <v>38</v>
      </c>
      <c r="AI2" s="21" t="s">
        <v>39</v>
      </c>
      <c r="AJ2" s="22" t="s">
        <v>39</v>
      </c>
      <c r="AK2" s="21" t="s">
        <v>40</v>
      </c>
      <c r="AL2" s="21" t="s">
        <v>40</v>
      </c>
      <c r="AM2" s="22" t="s">
        <v>40</v>
      </c>
      <c r="AN2" s="21" t="s">
        <v>41</v>
      </c>
      <c r="AO2" s="21" t="s">
        <v>41</v>
      </c>
      <c r="AP2" s="22" t="s">
        <v>41</v>
      </c>
      <c r="AQ2" s="21" t="s">
        <v>42</v>
      </c>
      <c r="AR2" s="21" t="s">
        <v>42</v>
      </c>
      <c r="AS2" s="21" t="s">
        <v>42</v>
      </c>
    </row>
    <row r="3" spans="1:45" x14ac:dyDescent="0.3">
      <c r="A3" s="95" t="s">
        <v>6</v>
      </c>
      <c r="B3" s="88">
        <v>13.233380480905234</v>
      </c>
      <c r="C3" s="88">
        <v>12.022630834512023</v>
      </c>
      <c r="D3" s="66">
        <v>10.455445544554456</v>
      </c>
      <c r="E3" s="88">
        <v>17.674681753889676</v>
      </c>
      <c r="F3" s="88">
        <v>13.097595473833097</v>
      </c>
      <c r="G3" s="66">
        <v>16.345120226308346</v>
      </c>
      <c r="H3" s="88">
        <v>12.446958981612447</v>
      </c>
      <c r="I3" s="88">
        <v>11.813295615275813</v>
      </c>
      <c r="J3" s="66">
        <v>12.407355021216407</v>
      </c>
      <c r="K3" s="88">
        <v>10.172560113154173</v>
      </c>
      <c r="L3" s="88">
        <v>9.5558698727015567</v>
      </c>
      <c r="M3" s="66">
        <v>8.5940594059405946</v>
      </c>
      <c r="N3" s="88">
        <v>10.562942008486562</v>
      </c>
      <c r="O3" s="88">
        <v>8.5091937765205099</v>
      </c>
      <c r="P3" s="68">
        <v>11.202263083451202</v>
      </c>
      <c r="Q3" s="64">
        <v>13.233380480905234</v>
      </c>
      <c r="R3" s="64">
        <v>12.022630834512023</v>
      </c>
      <c r="S3" s="39">
        <v>10.455445544554456</v>
      </c>
      <c r="T3" s="64">
        <v>16.956152758132955</v>
      </c>
      <c r="U3" s="64">
        <v>16.514851485148515</v>
      </c>
      <c r="V3" s="39">
        <v>14.234794908062234</v>
      </c>
      <c r="W3" s="64">
        <v>16.458274398868458</v>
      </c>
      <c r="X3" s="64">
        <v>22.57991513437058</v>
      </c>
      <c r="Y3" s="39">
        <v>18.676096181046677</v>
      </c>
      <c r="Z3" s="64">
        <v>15.824611032531825</v>
      </c>
      <c r="AA3" s="64">
        <v>15.81895332390382</v>
      </c>
      <c r="AB3" s="39">
        <v>24.837340876944836</v>
      </c>
      <c r="AC3" s="64">
        <v>14.472418670438472</v>
      </c>
      <c r="AD3" s="64">
        <v>10.608203677510609</v>
      </c>
      <c r="AE3" s="41">
        <v>12.056577086280056</v>
      </c>
      <c r="AF3" s="29">
        <v>13.233380480905234</v>
      </c>
      <c r="AG3" s="29">
        <v>12.022630834512023</v>
      </c>
      <c r="AH3" s="16">
        <v>10.455445544554456</v>
      </c>
      <c r="AI3" s="29">
        <v>15.983026874115984</v>
      </c>
      <c r="AJ3" s="16">
        <v>15.943422913719944</v>
      </c>
      <c r="AK3" s="29">
        <v>16.164073550212166</v>
      </c>
      <c r="AL3" s="29">
        <v>21.623762376237625</v>
      </c>
      <c r="AM3" s="16">
        <v>16.118811881188119</v>
      </c>
      <c r="AN3" s="29">
        <v>16.186704384724187</v>
      </c>
      <c r="AO3" s="29">
        <v>14.336633663366337</v>
      </c>
      <c r="AP3" s="16">
        <v>15.298444130127299</v>
      </c>
      <c r="AQ3" s="29">
        <v>13.923620933521924</v>
      </c>
      <c r="AR3" s="29">
        <v>12.910891089108912</v>
      </c>
      <c r="AS3" s="29">
        <v>9.1711456859971712</v>
      </c>
    </row>
    <row r="4" spans="1:45" x14ac:dyDescent="0.3">
      <c r="A4" s="96" t="s">
        <v>9</v>
      </c>
      <c r="B4" s="88">
        <v>25.21812851036773</v>
      </c>
      <c r="C4" s="88">
        <v>29.771450775371793</v>
      </c>
      <c r="D4" s="66">
        <v>21.618566533611222</v>
      </c>
      <c r="E4" s="88">
        <v>64.728531562400661</v>
      </c>
      <c r="F4" s="88">
        <v>46.592956303649018</v>
      </c>
      <c r="G4" s="66">
        <v>54.70345119926526</v>
      </c>
      <c r="H4" s="88">
        <v>61.969691617506804</v>
      </c>
      <c r="I4" s="88">
        <v>59.737186053905127</v>
      </c>
      <c r="J4" s="66">
        <v>67.593344872655351</v>
      </c>
      <c r="K4" s="88">
        <v>52.937228443251264</v>
      </c>
      <c r="L4" s="88">
        <v>52.873644424034765</v>
      </c>
      <c r="M4" s="66">
        <v>47.154615140061466</v>
      </c>
      <c r="N4" s="88">
        <v>63.410929386414217</v>
      </c>
      <c r="O4" s="88">
        <v>46.193789960789857</v>
      </c>
      <c r="P4" s="68">
        <v>62.881062559610022</v>
      </c>
      <c r="Q4" s="64">
        <v>25.21812851036773</v>
      </c>
      <c r="R4" s="64">
        <v>29.771450775371793</v>
      </c>
      <c r="S4" s="39">
        <v>21.618566533611222</v>
      </c>
      <c r="T4" s="64">
        <v>50.171323607333363</v>
      </c>
      <c r="U4" s="64">
        <v>65.244268607156741</v>
      </c>
      <c r="V4" s="39">
        <v>47.518457027800352</v>
      </c>
      <c r="W4" s="64">
        <v>70.705429368751993</v>
      </c>
      <c r="X4" s="64">
        <v>81.327493023420118</v>
      </c>
      <c r="Y4" s="39">
        <v>75.876929598360945</v>
      </c>
      <c r="Z4" s="64">
        <v>76.353809742484728</v>
      </c>
      <c r="AA4" s="64">
        <v>76.463315553357603</v>
      </c>
      <c r="AB4" s="39">
        <v>91.885972658871751</v>
      </c>
      <c r="AC4" s="64">
        <v>85.241442650747118</v>
      </c>
      <c r="AD4" s="64">
        <v>75.350595217068786</v>
      </c>
      <c r="AE4" s="41">
        <v>75.251686742732005</v>
      </c>
      <c r="AF4" s="29">
        <v>25.21812851036773</v>
      </c>
      <c r="AG4" s="29">
        <v>29.771450775371793</v>
      </c>
      <c r="AH4" s="16">
        <v>21.618566533611222</v>
      </c>
      <c r="AI4" s="29">
        <v>46.564696739552794</v>
      </c>
      <c r="AJ4" s="16">
        <v>56.780529160337707</v>
      </c>
      <c r="AK4" s="29">
        <v>57.476420926207219</v>
      </c>
      <c r="AL4" s="29">
        <v>56.826450951994069</v>
      </c>
      <c r="AM4" s="16">
        <v>63.001165707018977</v>
      </c>
      <c r="AN4" s="29">
        <v>56.550920202055892</v>
      </c>
      <c r="AO4" s="29">
        <v>52.262531350453926</v>
      </c>
      <c r="AP4" s="16">
        <v>67.755837366208638</v>
      </c>
      <c r="AQ4" s="29">
        <v>52.34377759723057</v>
      </c>
      <c r="AR4" s="29">
        <v>49.327069129958673</v>
      </c>
      <c r="AS4" s="29">
        <v>39.768271574410967</v>
      </c>
    </row>
    <row r="5" spans="1:45" x14ac:dyDescent="0.3">
      <c r="A5" s="96" t="s">
        <v>10</v>
      </c>
      <c r="B5" s="88">
        <v>39.900854700854701</v>
      </c>
      <c r="C5" s="88">
        <v>21.664957264957266</v>
      </c>
      <c r="D5" s="66">
        <v>21.179487179487179</v>
      </c>
      <c r="E5" s="88">
        <v>24.16068376068376</v>
      </c>
      <c r="F5" s="88">
        <v>21.299145299145298</v>
      </c>
      <c r="G5" s="66">
        <v>22.970940170940171</v>
      </c>
      <c r="H5" s="88">
        <v>23.511111111111113</v>
      </c>
      <c r="I5" s="88">
        <v>19.223931623931623</v>
      </c>
      <c r="J5" s="66">
        <v>20.697435897435899</v>
      </c>
      <c r="K5" s="88">
        <v>18.738461538461539</v>
      </c>
      <c r="L5" s="88">
        <v>22.427350427350426</v>
      </c>
      <c r="M5" s="66">
        <v>19.811965811965813</v>
      </c>
      <c r="N5" s="88">
        <v>20.362393162393161</v>
      </c>
      <c r="O5" s="88">
        <v>11.658119658119658</v>
      </c>
      <c r="P5" s="68">
        <v>15.158974358974358</v>
      </c>
      <c r="Q5" s="64">
        <v>39.900854700854701</v>
      </c>
      <c r="R5" s="64">
        <v>21.664957264957266</v>
      </c>
      <c r="S5" s="39">
        <v>21.179487179487179</v>
      </c>
      <c r="T5" s="64">
        <v>20.420512820512819</v>
      </c>
      <c r="U5" s="64">
        <v>33.993162393162393</v>
      </c>
      <c r="V5" s="39">
        <v>16.741880341880343</v>
      </c>
      <c r="W5" s="64">
        <v>14.629059829059829</v>
      </c>
      <c r="X5" s="64">
        <v>22.341880341880341</v>
      </c>
      <c r="Y5" s="39">
        <v>19.302564102564101</v>
      </c>
      <c r="Z5" s="64">
        <v>14.475213675213675</v>
      </c>
      <c r="AA5" s="64">
        <v>17.634188034188035</v>
      </c>
      <c r="AB5" s="39">
        <v>25.227350427350427</v>
      </c>
      <c r="AC5" s="64">
        <v>25.825641025641026</v>
      </c>
      <c r="AD5" s="64">
        <v>11.945299145299145</v>
      </c>
      <c r="AE5" s="41">
        <v>16.570940170940172</v>
      </c>
      <c r="AF5" s="29">
        <v>39.900854700854701</v>
      </c>
      <c r="AG5" s="29">
        <v>21.664957264957266</v>
      </c>
      <c r="AH5" s="16">
        <v>21.179487179487179</v>
      </c>
      <c r="AI5" s="29">
        <v>25.162393162393162</v>
      </c>
      <c r="AJ5" s="16">
        <v>25.986324786324786</v>
      </c>
      <c r="AK5" s="29">
        <v>30.60854700854701</v>
      </c>
      <c r="AL5" s="29">
        <v>34.348717948717947</v>
      </c>
      <c r="AM5" s="16">
        <v>28.553846153846155</v>
      </c>
      <c r="AN5" s="29">
        <v>38.533333333333331</v>
      </c>
      <c r="AO5" s="29">
        <v>26.926495726495727</v>
      </c>
      <c r="AP5" s="16">
        <v>33.158974358974362</v>
      </c>
      <c r="AQ5" s="29">
        <v>45.876923076923077</v>
      </c>
      <c r="AR5" s="29">
        <v>40.564102564102562</v>
      </c>
      <c r="AS5" s="29">
        <v>40</v>
      </c>
    </row>
    <row r="6" spans="1:45" x14ac:dyDescent="0.3">
      <c r="A6" s="94" t="s">
        <v>11</v>
      </c>
      <c r="B6" s="88">
        <v>1.408028759736369</v>
      </c>
      <c r="C6" s="88">
        <v>1.414020371479928</v>
      </c>
      <c r="D6" s="66">
        <v>1.0185739964050329</v>
      </c>
      <c r="E6" s="88">
        <v>1.9352905931695625</v>
      </c>
      <c r="F6" s="88">
        <v>1.3241461953265428</v>
      </c>
      <c r="G6" s="66">
        <v>1.6956261234272019</v>
      </c>
      <c r="H6" s="88">
        <v>1.9712402636309168</v>
      </c>
      <c r="I6" s="88">
        <v>1.6776512881965249</v>
      </c>
      <c r="J6" s="66">
        <v>2.019173157579389</v>
      </c>
      <c r="K6" s="88">
        <v>1.6896345116836429</v>
      </c>
      <c r="L6" s="88">
        <v>1.5398442180946674</v>
      </c>
      <c r="M6" s="66">
        <v>1.6596764529658476</v>
      </c>
      <c r="N6" s="88">
        <v>2.2049131216297182</v>
      </c>
      <c r="O6" s="88">
        <v>1.6117435590173756</v>
      </c>
      <c r="P6" s="68">
        <v>2.2947872977831034</v>
      </c>
      <c r="Q6" s="64">
        <v>1.408028759736369</v>
      </c>
      <c r="R6" s="64">
        <v>1.414020371479928</v>
      </c>
      <c r="S6" s="39">
        <v>1.0185739964050329</v>
      </c>
      <c r="T6" s="64">
        <v>1.8933493109646495</v>
      </c>
      <c r="U6" s="64">
        <v>2.3846614739364886</v>
      </c>
      <c r="V6" s="39">
        <v>1.5278609946075494</v>
      </c>
      <c r="W6" s="64">
        <v>2.0970641102456562</v>
      </c>
      <c r="X6" s="64">
        <v>2.6902336728579987</v>
      </c>
      <c r="Y6" s="39">
        <v>2.1869382863990414</v>
      </c>
      <c r="Z6" s="64">
        <v>2.6602756141402035</v>
      </c>
      <c r="AA6" s="64">
        <v>2.1629718394248054</v>
      </c>
      <c r="AB6" s="39">
        <v>4.4877171959257041</v>
      </c>
      <c r="AC6" s="64">
        <v>4.0083882564409823</v>
      </c>
      <c r="AD6" s="64">
        <v>2.6243259436788495</v>
      </c>
      <c r="AE6" s="41">
        <v>3.0197723187537449</v>
      </c>
      <c r="AF6" s="29">
        <v>1.408028759736369</v>
      </c>
      <c r="AG6" s="29">
        <v>1.414020371479928</v>
      </c>
      <c r="AH6" s="16">
        <v>1.0185739964050329</v>
      </c>
      <c r="AI6" s="29">
        <v>1.5997603355302576</v>
      </c>
      <c r="AJ6" s="16">
        <v>1.5877771120431396</v>
      </c>
      <c r="AK6" s="29">
        <v>1.7615338526063511</v>
      </c>
      <c r="AL6" s="29">
        <v>2.0131815458358298</v>
      </c>
      <c r="AM6" s="16">
        <v>1.8933493109646495</v>
      </c>
      <c r="AN6" s="29">
        <v>1.8573996405032953</v>
      </c>
      <c r="AO6" s="29">
        <v>1.5997603355302576</v>
      </c>
      <c r="AP6" s="16">
        <v>2.0071899340922705</v>
      </c>
      <c r="AQ6" s="29">
        <v>1.6656680647094069</v>
      </c>
      <c r="AR6" s="29">
        <v>1.6836428999400839</v>
      </c>
      <c r="AS6" s="29">
        <v>1.2822049131216298</v>
      </c>
    </row>
    <row r="7" spans="1:45" x14ac:dyDescent="0.3">
      <c r="A7" s="94" t="s">
        <v>12</v>
      </c>
      <c r="B7" s="88">
        <v>0.75697498377910744</v>
      </c>
      <c r="C7" s="88">
        <v>0.66325427150169414</v>
      </c>
      <c r="D7" s="66">
        <v>0.50464998918607162</v>
      </c>
      <c r="E7" s="88">
        <v>1.0345324778314469</v>
      </c>
      <c r="F7" s="88">
        <v>0.89034676663542633</v>
      </c>
      <c r="G7" s="66">
        <v>0.95162569389373508</v>
      </c>
      <c r="H7" s="88">
        <v>0.99127676447264068</v>
      </c>
      <c r="I7" s="88">
        <v>0.91197462331482948</v>
      </c>
      <c r="J7" s="66">
        <v>0.94081176555403356</v>
      </c>
      <c r="K7" s="88">
        <v>0.94081176555403356</v>
      </c>
      <c r="L7" s="88">
        <v>0.97325355057313812</v>
      </c>
      <c r="M7" s="66">
        <v>1.1174392617691586</v>
      </c>
      <c r="N7" s="88">
        <v>1.3192992574435873</v>
      </c>
      <c r="O7" s="88">
        <v>1.1426717612284623</v>
      </c>
      <c r="P7" s="68">
        <v>1.3697642563621943</v>
      </c>
      <c r="Q7" s="64">
        <v>0.75697498377910744</v>
      </c>
      <c r="R7" s="64">
        <v>0.66325427150169414</v>
      </c>
      <c r="S7" s="39">
        <v>0.50464998918607162</v>
      </c>
      <c r="T7" s="64">
        <v>1.1066253334294571</v>
      </c>
      <c r="U7" s="64">
        <v>1.2075553312666714</v>
      </c>
      <c r="V7" s="39">
        <v>0.94802105111383461</v>
      </c>
      <c r="W7" s="64">
        <v>0.98767212169274021</v>
      </c>
      <c r="X7" s="64">
        <v>1.394996755821498</v>
      </c>
      <c r="Y7" s="39">
        <v>1.1859274745872683</v>
      </c>
      <c r="Z7" s="64">
        <v>1.0597649772907505</v>
      </c>
      <c r="AA7" s="64">
        <v>1.3409271141229904</v>
      </c>
      <c r="AB7" s="39">
        <v>2.5232499459303583</v>
      </c>
      <c r="AC7" s="64">
        <v>1.9104606733472711</v>
      </c>
      <c r="AD7" s="64">
        <v>1.3409271141229904</v>
      </c>
      <c r="AE7" s="41">
        <v>1.8563910316487635</v>
      </c>
      <c r="AF7" s="29">
        <v>0.75697498377910744</v>
      </c>
      <c r="AG7" s="29">
        <v>0.66325427150169414</v>
      </c>
      <c r="AH7" s="16">
        <v>0.50464998918607162</v>
      </c>
      <c r="AI7" s="29">
        <v>0.77139355489870953</v>
      </c>
      <c r="AJ7" s="16">
        <v>0.86150962439622225</v>
      </c>
      <c r="AK7" s="29">
        <v>1.0020906928123423</v>
      </c>
      <c r="AL7" s="29">
        <v>1.1354624756686611</v>
      </c>
      <c r="AM7" s="16">
        <v>1.1390671184485617</v>
      </c>
      <c r="AN7" s="29">
        <v>0.79302141157811257</v>
      </c>
      <c r="AO7" s="29">
        <v>0.74976569821930639</v>
      </c>
      <c r="AP7" s="16">
        <v>1.0092999783721432</v>
      </c>
      <c r="AQ7" s="29">
        <v>0.89395140941532691</v>
      </c>
      <c r="AR7" s="29">
        <v>0.88674212385552587</v>
      </c>
      <c r="AS7" s="29">
        <v>0.78220748323841105</v>
      </c>
    </row>
    <row r="8" spans="1:45" x14ac:dyDescent="0.3">
      <c r="A8" s="96" t="s">
        <v>13</v>
      </c>
      <c r="B8" s="88">
        <v>5.1369863013698627</v>
      </c>
      <c r="C8" s="88">
        <v>2.9437481783736517</v>
      </c>
      <c r="D8" s="66">
        <v>3.2060623724861554</v>
      </c>
      <c r="E8" s="88">
        <v>5.0422617312736806</v>
      </c>
      <c r="F8" s="88">
        <v>4.4957738268726315</v>
      </c>
      <c r="G8" s="66">
        <v>4.3646167298163796</v>
      </c>
      <c r="H8" s="88">
        <v>4.1241620518799182</v>
      </c>
      <c r="I8" s="88">
        <v>4.7508015155931211</v>
      </c>
      <c r="J8" s="66">
        <v>4.4229087729524919</v>
      </c>
      <c r="K8" s="88">
        <v>4.3208976974642956</v>
      </c>
      <c r="L8" s="88">
        <v>4.881958612649373</v>
      </c>
      <c r="M8" s="66">
        <v>5.5231710871466042</v>
      </c>
      <c r="N8" s="88">
        <v>5.5158845817545901</v>
      </c>
      <c r="O8" s="88">
        <v>4.4374817837365192</v>
      </c>
      <c r="P8" s="68">
        <v>5.1151267851938211</v>
      </c>
      <c r="Q8" s="64">
        <v>5.1369863013698627</v>
      </c>
      <c r="R8" s="64">
        <v>2.9437481783736517</v>
      </c>
      <c r="S8" s="39">
        <v>3.2060623724861554</v>
      </c>
      <c r="T8" s="64">
        <v>4.2334596327601277</v>
      </c>
      <c r="U8" s="64">
        <v>7.8839988341591365</v>
      </c>
      <c r="V8" s="39">
        <v>4.7143689886330513</v>
      </c>
      <c r="W8" s="64">
        <v>2.9000291460215677</v>
      </c>
      <c r="X8" s="64">
        <v>5.785485281259108</v>
      </c>
      <c r="Y8" s="39">
        <v>5.2098513552900023</v>
      </c>
      <c r="Z8" s="64">
        <v>3.1477703293500436</v>
      </c>
      <c r="AA8" s="64">
        <v>5.1005537744097929</v>
      </c>
      <c r="AB8" s="39">
        <v>7.5196735645584374</v>
      </c>
      <c r="AC8" s="64">
        <v>8.3721946954240742</v>
      </c>
      <c r="AD8" s="64">
        <v>3.5995336636549107</v>
      </c>
      <c r="AE8" s="41">
        <v>5.785485281259108</v>
      </c>
      <c r="AF8" s="29">
        <v>5.1369863013698627</v>
      </c>
      <c r="AG8" s="29">
        <v>2.9437481783736517</v>
      </c>
      <c r="AH8" s="16">
        <v>3.2060623724861554</v>
      </c>
      <c r="AI8" s="29">
        <v>4.6487904401049249</v>
      </c>
      <c r="AJ8" s="16">
        <v>4.6925094724570089</v>
      </c>
      <c r="AK8" s="29">
        <v>4.7580880209851353</v>
      </c>
      <c r="AL8" s="29">
        <v>5.8364908190032061</v>
      </c>
      <c r="AM8" s="16">
        <v>5.8583503351792476</v>
      </c>
      <c r="AN8" s="29">
        <v>5.2900029146021561</v>
      </c>
      <c r="AO8" s="29">
        <v>3.6213931798309527</v>
      </c>
      <c r="AP8" s="16">
        <v>6.1206645292917514</v>
      </c>
      <c r="AQ8" s="29">
        <v>4.5249198484406872</v>
      </c>
      <c r="AR8" s="29">
        <v>4.2188866219761003</v>
      </c>
      <c r="AS8" s="29">
        <v>5.4357330224424363</v>
      </c>
    </row>
    <row r="9" spans="1:45" x14ac:dyDescent="0.3">
      <c r="A9" s="96" t="s">
        <v>14</v>
      </c>
      <c r="B9" s="88">
        <v>2.748046875</v>
      </c>
      <c r="C9" s="88">
        <v>1.763671875</v>
      </c>
      <c r="D9" s="66">
        <v>1.6640625</v>
      </c>
      <c r="E9" s="88">
        <v>2.14453125</v>
      </c>
      <c r="F9" s="88">
        <v>1.814453125</v>
      </c>
      <c r="G9" s="66">
        <v>1.865234375</v>
      </c>
      <c r="H9" s="88">
        <v>2.0703125</v>
      </c>
      <c r="I9" s="88">
        <v>1.642578125</v>
      </c>
      <c r="J9" s="66">
        <v>1.859375</v>
      </c>
      <c r="K9" s="88">
        <v>1.423828125</v>
      </c>
      <c r="L9" s="88">
        <v>1.890625</v>
      </c>
      <c r="M9" s="66">
        <v>1.38671875</v>
      </c>
      <c r="N9" s="88">
        <v>1.18359375</v>
      </c>
      <c r="O9" s="88">
        <v>0.8671875</v>
      </c>
      <c r="P9" s="68">
        <v>1.095703125</v>
      </c>
      <c r="Q9" s="64">
        <v>2.748046875</v>
      </c>
      <c r="R9" s="64">
        <v>1.763671875</v>
      </c>
      <c r="S9" s="39">
        <v>1.6640625</v>
      </c>
      <c r="T9" s="64">
        <v>1.37109375</v>
      </c>
      <c r="U9" s="64">
        <v>2.02734375</v>
      </c>
      <c r="V9" s="39">
        <v>1.287109375</v>
      </c>
      <c r="W9" s="64">
        <v>1.1953125</v>
      </c>
      <c r="X9" s="64">
        <v>1.564453125</v>
      </c>
      <c r="Y9" s="39">
        <v>1.2890625</v>
      </c>
      <c r="Z9" s="64">
        <v>0.94921875</v>
      </c>
      <c r="AA9" s="64">
        <v>1.16015625</v>
      </c>
      <c r="AB9" s="39">
        <v>1.658203125</v>
      </c>
      <c r="AC9" s="64">
        <v>1.302734375</v>
      </c>
      <c r="AD9" s="64">
        <v>1.04296875</v>
      </c>
      <c r="AE9" s="41">
        <v>0.939453125</v>
      </c>
      <c r="AF9" s="29">
        <v>2.748046875</v>
      </c>
      <c r="AG9" s="29">
        <v>1.763671875</v>
      </c>
      <c r="AH9" s="16">
        <v>1.6640625</v>
      </c>
      <c r="AI9" s="29">
        <v>2.00390625</v>
      </c>
      <c r="AJ9" s="16">
        <v>2.017578125</v>
      </c>
      <c r="AK9" s="29">
        <v>2.083984375</v>
      </c>
      <c r="AL9" s="29">
        <v>2.55859375</v>
      </c>
      <c r="AM9" s="16">
        <v>2.328125</v>
      </c>
      <c r="AN9" s="29">
        <v>2.5703125</v>
      </c>
      <c r="AO9" s="29">
        <v>2.2734375</v>
      </c>
      <c r="AP9" s="16">
        <v>2.6796875</v>
      </c>
      <c r="AQ9" s="29">
        <v>3.044921875</v>
      </c>
      <c r="AR9" s="29">
        <v>3.078125</v>
      </c>
      <c r="AS9" s="29">
        <v>3.072265625</v>
      </c>
    </row>
    <row r="10" spans="1:45" x14ac:dyDescent="0.3">
      <c r="A10" s="96" t="s">
        <v>15</v>
      </c>
      <c r="B10" s="88">
        <v>1.037109375</v>
      </c>
      <c r="C10" s="88">
        <v>0.69140625</v>
      </c>
      <c r="D10" s="66">
        <v>0.58203125</v>
      </c>
      <c r="E10" s="88">
        <v>0.814453125</v>
      </c>
      <c r="F10" s="88">
        <v>0.642578125</v>
      </c>
      <c r="G10" s="66">
        <v>0.68359375</v>
      </c>
      <c r="H10" s="88">
        <v>0.728515625</v>
      </c>
      <c r="I10" s="88">
        <v>0.69921875</v>
      </c>
      <c r="J10" s="66">
        <v>0.666015625</v>
      </c>
      <c r="K10" s="88">
        <v>0.65234375</v>
      </c>
      <c r="L10" s="88">
        <v>0.705078125</v>
      </c>
      <c r="M10" s="66">
        <v>0.619140625</v>
      </c>
      <c r="N10" s="88">
        <v>0.60546875</v>
      </c>
      <c r="O10" s="88">
        <v>0.416015625</v>
      </c>
      <c r="P10" s="68">
        <v>0.474609375</v>
      </c>
      <c r="Q10" s="64">
        <v>1.037109375</v>
      </c>
      <c r="R10" s="64">
        <v>0.69140625</v>
      </c>
      <c r="S10" s="39">
        <v>0.58203125</v>
      </c>
      <c r="T10" s="64">
        <v>0.685546875</v>
      </c>
      <c r="U10" s="64">
        <v>0.9453125</v>
      </c>
      <c r="V10" s="39">
        <v>0.544921875</v>
      </c>
      <c r="W10" s="64">
        <v>0.482421875</v>
      </c>
      <c r="X10" s="64">
        <v>0.705078125</v>
      </c>
      <c r="Y10" s="39">
        <v>0.595703125</v>
      </c>
      <c r="Z10" s="64">
        <v>0.548828125</v>
      </c>
      <c r="AA10" s="64">
        <v>0.57421875</v>
      </c>
      <c r="AB10" s="39">
        <v>0.701171875</v>
      </c>
      <c r="AC10" s="64">
        <v>0.767578125</v>
      </c>
      <c r="AD10" s="64">
        <v>0.408203125</v>
      </c>
      <c r="AE10" s="41">
        <v>0.4765625</v>
      </c>
      <c r="AF10" s="29">
        <v>1.037109375</v>
      </c>
      <c r="AG10" s="29">
        <v>0.69140625</v>
      </c>
      <c r="AH10" s="16">
        <v>0.58203125</v>
      </c>
      <c r="AI10" s="29">
        <v>0.814453125</v>
      </c>
      <c r="AJ10" s="16">
        <v>0.767578125</v>
      </c>
      <c r="AK10" s="29">
        <v>0.916015625</v>
      </c>
      <c r="AL10" s="29">
        <v>0.962890625</v>
      </c>
      <c r="AM10" s="16">
        <v>0.8203125</v>
      </c>
      <c r="AN10" s="29">
        <v>1.20703125</v>
      </c>
      <c r="AO10" s="29">
        <v>0.859375</v>
      </c>
      <c r="AP10" s="16">
        <v>1.0390625</v>
      </c>
      <c r="AQ10" s="29">
        <v>1.3046875</v>
      </c>
      <c r="AR10" s="29">
        <v>1.171875</v>
      </c>
      <c r="AS10" s="29">
        <v>1.052734375</v>
      </c>
    </row>
    <row r="11" spans="1:45" x14ac:dyDescent="0.3">
      <c r="A11" s="94" t="s">
        <v>16</v>
      </c>
      <c r="B11" s="88">
        <v>23.84269336816137</v>
      </c>
      <c r="C11" s="88">
        <v>22.4785952691917</v>
      </c>
      <c r="D11" s="66">
        <v>18.081555652300104</v>
      </c>
      <c r="E11" s="88">
        <v>23.799158322449575</v>
      </c>
      <c r="F11" s="88">
        <v>15.527499637207953</v>
      </c>
      <c r="G11" s="66">
        <v>21.462777535916413</v>
      </c>
      <c r="H11" s="88">
        <v>12.349441300246699</v>
      </c>
      <c r="I11" s="88">
        <v>9.8679436946742136</v>
      </c>
      <c r="J11" s="66">
        <v>12.78479175736468</v>
      </c>
      <c r="K11" s="88">
        <v>7.7202147728921782</v>
      </c>
      <c r="L11" s="88">
        <v>8.4748222318966775</v>
      </c>
      <c r="M11" s="66">
        <v>7.1687708605427369</v>
      </c>
      <c r="N11" s="88">
        <v>7.1687708605427369</v>
      </c>
      <c r="O11" s="88">
        <v>7.1252358148309396</v>
      </c>
      <c r="P11" s="68">
        <v>10.01306051371354</v>
      </c>
      <c r="Q11" s="64">
        <v>23.84269336816137</v>
      </c>
      <c r="R11" s="64">
        <v>22.4785952691917</v>
      </c>
      <c r="S11" s="39">
        <v>18.081555652300104</v>
      </c>
      <c r="T11" s="64">
        <v>22.289943404440574</v>
      </c>
      <c r="U11" s="64">
        <v>23.320272819619795</v>
      </c>
      <c r="V11" s="39">
        <v>20.345378029313597</v>
      </c>
      <c r="W11" s="64">
        <v>20.229284574082136</v>
      </c>
      <c r="X11" s="64">
        <v>25.540560150921493</v>
      </c>
      <c r="Y11" s="39">
        <v>22.159338267305181</v>
      </c>
      <c r="Z11" s="64">
        <v>14.976055724858512</v>
      </c>
      <c r="AA11" s="64">
        <v>15.222754317225368</v>
      </c>
      <c r="AB11" s="39">
        <v>25.119721375707446</v>
      </c>
      <c r="AC11" s="64">
        <v>10.158177332752867</v>
      </c>
      <c r="AD11" s="64">
        <v>7.009142359599478</v>
      </c>
      <c r="AE11" s="41">
        <v>8.1845885938180238</v>
      </c>
      <c r="AF11" s="29">
        <v>23.84269336816137</v>
      </c>
      <c r="AG11" s="29">
        <v>22.4785952691917</v>
      </c>
      <c r="AH11" s="16">
        <v>18.081555652300104</v>
      </c>
      <c r="AI11" s="29">
        <v>20.751705122623711</v>
      </c>
      <c r="AJ11" s="16">
        <v>16.296618778116386</v>
      </c>
      <c r="AK11" s="29">
        <v>15.861268320998404</v>
      </c>
      <c r="AL11" s="29">
        <v>26.179074154694529</v>
      </c>
      <c r="AM11" s="16">
        <v>17.559135103758525</v>
      </c>
      <c r="AN11" s="29">
        <v>12.509069801189959</v>
      </c>
      <c r="AO11" s="29">
        <v>10.869249746045567</v>
      </c>
      <c r="AP11" s="16">
        <v>13.394282397329851</v>
      </c>
      <c r="AQ11" s="29">
        <v>9.3310114642287054</v>
      </c>
      <c r="AR11" s="29">
        <v>9.1423595994775795</v>
      </c>
      <c r="AS11" s="29">
        <v>7.9378900014511684</v>
      </c>
    </row>
    <row r="12" spans="1:45" x14ac:dyDescent="0.3">
      <c r="A12" s="96" t="s">
        <v>17</v>
      </c>
      <c r="B12" s="88">
        <v>40.028557829604949</v>
      </c>
      <c r="C12" s="88">
        <v>28.184991273996509</v>
      </c>
      <c r="D12" s="66">
        <v>26.860225289544662</v>
      </c>
      <c r="E12" s="88">
        <v>31.247025226082815</v>
      </c>
      <c r="F12" s="88">
        <v>27.835951134380455</v>
      </c>
      <c r="G12" s="66">
        <v>30.937648738695859</v>
      </c>
      <c r="H12" s="88">
        <v>25.892432175154688</v>
      </c>
      <c r="I12" s="88">
        <v>24.266222433761701</v>
      </c>
      <c r="J12" s="66">
        <v>28.050134856417579</v>
      </c>
      <c r="K12" s="88">
        <v>22.489290813898144</v>
      </c>
      <c r="L12" s="88">
        <v>26.923687133111216</v>
      </c>
      <c r="M12" s="66">
        <v>21.97366333491988</v>
      </c>
      <c r="N12" s="88">
        <v>21.767412343328573</v>
      </c>
      <c r="O12" s="88">
        <v>14.072663810883705</v>
      </c>
      <c r="P12" s="68">
        <v>17.253688719657305</v>
      </c>
      <c r="Q12" s="64">
        <v>40.028557829604949</v>
      </c>
      <c r="R12" s="64">
        <v>28.184991273996509</v>
      </c>
      <c r="S12" s="39">
        <v>26.860225289544662</v>
      </c>
      <c r="T12" s="64">
        <v>24.456607964461366</v>
      </c>
      <c r="U12" s="64">
        <v>35.054735840076155</v>
      </c>
      <c r="V12" s="39">
        <v>20.220529906393779</v>
      </c>
      <c r="W12" s="64">
        <v>17.507536093923527</v>
      </c>
      <c r="X12" s="64">
        <v>23.734729493891798</v>
      </c>
      <c r="Y12" s="39">
        <v>20.609233698238935</v>
      </c>
      <c r="Z12" s="64">
        <v>16.872917658257972</v>
      </c>
      <c r="AA12" s="64">
        <v>20.529906393780738</v>
      </c>
      <c r="AB12" s="39">
        <v>26.590512454386801</v>
      </c>
      <c r="AC12" s="64">
        <v>24.369347929557353</v>
      </c>
      <c r="AD12" s="64">
        <v>15.778200856734887</v>
      </c>
      <c r="AE12" s="41">
        <v>15.746469934951611</v>
      </c>
      <c r="AF12" s="29">
        <v>40.028557829604949</v>
      </c>
      <c r="AG12" s="29">
        <v>28.184991273996509</v>
      </c>
      <c r="AH12" s="16">
        <v>26.860225289544662</v>
      </c>
      <c r="AI12" s="29">
        <v>31.207361573853721</v>
      </c>
      <c r="AJ12" s="16">
        <v>32.413136601618277</v>
      </c>
      <c r="AK12" s="29">
        <v>31.715056322386165</v>
      </c>
      <c r="AL12" s="29">
        <v>43.011264477233063</v>
      </c>
      <c r="AM12" s="16">
        <v>34.856417578930667</v>
      </c>
      <c r="AN12" s="29">
        <v>39.179755671902271</v>
      </c>
      <c r="AO12" s="29">
        <v>36.538156433444392</v>
      </c>
      <c r="AP12" s="16">
        <v>41.297794700936059</v>
      </c>
      <c r="AQ12" s="29">
        <v>42.114865936855466</v>
      </c>
      <c r="AR12" s="29">
        <v>45.502141837220371</v>
      </c>
      <c r="AS12" s="29">
        <v>50.055529113120734</v>
      </c>
    </row>
    <row r="13" spans="1:45" x14ac:dyDescent="0.3">
      <c r="A13" s="94" t="s">
        <v>18</v>
      </c>
      <c r="B13" s="88">
        <v>15.617295657121183</v>
      </c>
      <c r="C13" s="88">
        <v>16.676148934825211</v>
      </c>
      <c r="D13" s="66">
        <v>12.699917820342627</v>
      </c>
      <c r="E13" s="88">
        <v>30.596118591567102</v>
      </c>
      <c r="F13" s="88">
        <v>20.383715784815728</v>
      </c>
      <c r="G13" s="66">
        <v>25.090081547506163</v>
      </c>
      <c r="H13" s="88">
        <v>27.413237246349325</v>
      </c>
      <c r="I13" s="88">
        <v>21.208673114609013</v>
      </c>
      <c r="J13" s="66">
        <v>28.857702762500789</v>
      </c>
      <c r="K13" s="88">
        <v>19.615652063973702</v>
      </c>
      <c r="L13" s="88">
        <v>19.517668626335421</v>
      </c>
      <c r="M13" s="66">
        <v>17.757127504899174</v>
      </c>
      <c r="N13" s="88">
        <v>23.266325305012959</v>
      </c>
      <c r="O13" s="88">
        <v>14.776534547063658</v>
      </c>
      <c r="P13" s="68">
        <v>24.201909096655921</v>
      </c>
      <c r="Q13" s="64">
        <v>15.617295657121183</v>
      </c>
      <c r="R13" s="64">
        <v>16.676148934825211</v>
      </c>
      <c r="S13" s="39">
        <v>12.699917820342627</v>
      </c>
      <c r="T13" s="64">
        <v>26.619887477084518</v>
      </c>
      <c r="U13" s="64">
        <v>28.857702762500789</v>
      </c>
      <c r="V13" s="39">
        <v>22.356027561792782</v>
      </c>
      <c r="W13" s="64">
        <v>34.999051773184149</v>
      </c>
      <c r="X13" s="64">
        <v>41.162526076237434</v>
      </c>
      <c r="Y13" s="39">
        <v>36.772235918831782</v>
      </c>
      <c r="Z13" s="64">
        <v>29.094759466464378</v>
      </c>
      <c r="AA13" s="64">
        <v>35.078070674505341</v>
      </c>
      <c r="AB13" s="39">
        <v>57.576332258676274</v>
      </c>
      <c r="AC13" s="64">
        <v>39.010051204248057</v>
      </c>
      <c r="AD13" s="64">
        <v>24.353625387192618</v>
      </c>
      <c r="AE13" s="41">
        <v>29.455085656489032</v>
      </c>
      <c r="AF13" s="29">
        <v>15.617295657121183</v>
      </c>
      <c r="AG13" s="29">
        <v>16.676148934825211</v>
      </c>
      <c r="AH13" s="16">
        <v>12.699917820342627</v>
      </c>
      <c r="AI13" s="29">
        <v>23.83842215057842</v>
      </c>
      <c r="AJ13" s="16">
        <v>24.641254188001771</v>
      </c>
      <c r="AK13" s="29">
        <v>28.070674505341678</v>
      </c>
      <c r="AL13" s="29">
        <v>28.386750110626462</v>
      </c>
      <c r="AM13" s="16">
        <v>28.753397812756813</v>
      </c>
      <c r="AN13" s="29">
        <v>26.385991529173779</v>
      </c>
      <c r="AO13" s="29">
        <v>21.284531259877362</v>
      </c>
      <c r="AP13" s="16">
        <v>28.898792591187814</v>
      </c>
      <c r="AQ13" s="29">
        <v>23.266325305012959</v>
      </c>
      <c r="AR13" s="29">
        <v>22.681585435236109</v>
      </c>
      <c r="AS13" s="29">
        <v>15.664706997913902</v>
      </c>
    </row>
    <row r="14" spans="1:45" x14ac:dyDescent="0.3">
      <c r="A14" s="94" t="s">
        <v>19</v>
      </c>
      <c r="B14" s="88">
        <v>0.53995210102329627</v>
      </c>
      <c r="C14" s="88">
        <v>0.44850860004354454</v>
      </c>
      <c r="D14" s="66">
        <v>0</v>
      </c>
      <c r="E14" s="88">
        <v>0.99716960592205528</v>
      </c>
      <c r="F14" s="88">
        <v>0.7402569126932288</v>
      </c>
      <c r="G14" s="66">
        <v>0.84911822338340948</v>
      </c>
      <c r="H14" s="88">
        <v>0.97104289135641186</v>
      </c>
      <c r="I14" s="88">
        <v>0.79686479425212275</v>
      </c>
      <c r="J14" s="66">
        <v>0.95362508164598303</v>
      </c>
      <c r="K14" s="88">
        <v>0.82299150881776617</v>
      </c>
      <c r="L14" s="88">
        <v>0.76202917483126498</v>
      </c>
      <c r="M14" s="66">
        <v>0.7402569126932288</v>
      </c>
      <c r="N14" s="88">
        <v>1.010232963204877</v>
      </c>
      <c r="O14" s="88">
        <v>0.84911822338340948</v>
      </c>
      <c r="P14" s="68">
        <v>0.95362508164598303</v>
      </c>
      <c r="Q14" s="64">
        <v>0.53995210102329627</v>
      </c>
      <c r="R14" s="64">
        <v>0.44850860004354454</v>
      </c>
      <c r="S14" s="39">
        <v>0</v>
      </c>
      <c r="T14" s="64">
        <v>0.93185281950794685</v>
      </c>
      <c r="U14" s="64">
        <v>0.91443500979751791</v>
      </c>
      <c r="V14" s="39">
        <v>0.7402569126932288</v>
      </c>
      <c r="W14" s="64">
        <v>1.1757021554539517</v>
      </c>
      <c r="X14" s="64">
        <v>1.2192466797300239</v>
      </c>
      <c r="Y14" s="39">
        <v>1.0842586544741999</v>
      </c>
      <c r="Z14" s="64">
        <v>1.0842586544741999</v>
      </c>
      <c r="AA14" s="64">
        <v>1.2540822991508818</v>
      </c>
      <c r="AB14" s="39">
        <v>2.2773786196385806</v>
      </c>
      <c r="AC14" s="64">
        <v>1.7461354234704984</v>
      </c>
      <c r="AD14" s="64">
        <v>1.1800566078815589</v>
      </c>
      <c r="AE14" s="41">
        <v>1.7156542564772479</v>
      </c>
      <c r="AF14" s="29">
        <v>0.53995210102329627</v>
      </c>
      <c r="AG14" s="29">
        <v>0.44850860004354454</v>
      </c>
      <c r="AH14" s="16">
        <v>0</v>
      </c>
      <c r="AI14" s="29">
        <v>0.73590246026562156</v>
      </c>
      <c r="AJ14" s="16">
        <v>0.87524493794905289</v>
      </c>
      <c r="AK14" s="29">
        <v>1.0624863923361636</v>
      </c>
      <c r="AL14" s="29">
        <v>0.93620727193555409</v>
      </c>
      <c r="AM14" s="16">
        <v>1.127803178750272</v>
      </c>
      <c r="AN14" s="29">
        <v>0.73590246026562156</v>
      </c>
      <c r="AO14" s="29">
        <v>0.69671238841715655</v>
      </c>
      <c r="AP14" s="16">
        <v>1.0276507729153059</v>
      </c>
      <c r="AQ14" s="29">
        <v>0.60091443500979747</v>
      </c>
      <c r="AR14" s="29">
        <v>0.73590246026562156</v>
      </c>
      <c r="AS14" s="29">
        <v>0.47898976703679513</v>
      </c>
    </row>
    <row r="15" spans="1:45" x14ac:dyDescent="0.3">
      <c r="A15" s="96" t="s">
        <v>20</v>
      </c>
      <c r="B15" s="88">
        <v>4.0610347293968054</v>
      </c>
      <c r="C15" s="88">
        <v>2.5669554160375108</v>
      </c>
      <c r="D15" s="66">
        <v>2.8768974012556625</v>
      </c>
      <c r="E15" s="88">
        <v>4.2279265675911946</v>
      </c>
      <c r="F15" s="88">
        <v>3.8146705873003257</v>
      </c>
      <c r="G15" s="66">
        <v>4.1166653421282682</v>
      </c>
      <c r="H15" s="88">
        <v>3.822617817690535</v>
      </c>
      <c r="I15" s="88">
        <v>3.8544067392513708</v>
      </c>
      <c r="J15" s="66">
        <v>3.9259318127632521</v>
      </c>
      <c r="K15" s="88">
        <v>3.8703012000317889</v>
      </c>
      <c r="L15" s="88">
        <v>3.9577207343240883</v>
      </c>
      <c r="M15" s="66">
        <v>4.1405070332988956</v>
      </c>
      <c r="N15" s="88">
        <v>4.2835571803226573</v>
      </c>
      <c r="O15" s="88">
        <v>3.3696256854486211</v>
      </c>
      <c r="P15" s="68">
        <v>4.0689819597870143</v>
      </c>
      <c r="Q15" s="64">
        <v>4.0610347293968054</v>
      </c>
      <c r="R15" s="64">
        <v>2.5669554160375108</v>
      </c>
      <c r="S15" s="39">
        <v>2.8768974012556625</v>
      </c>
      <c r="T15" s="64">
        <v>3.8146705873003257</v>
      </c>
      <c r="U15" s="64">
        <v>5.1498052928554401</v>
      </c>
      <c r="V15" s="39">
        <v>3.4729396805213382</v>
      </c>
      <c r="W15" s="64">
        <v>2.3205912739410315</v>
      </c>
      <c r="X15" s="64">
        <v>4.2120321068107769</v>
      </c>
      <c r="Y15" s="39">
        <v>3.9338790431534609</v>
      </c>
      <c r="Z15" s="64">
        <v>2.3921163474529128</v>
      </c>
      <c r="AA15" s="64">
        <v>3.5206230628625925</v>
      </c>
      <c r="AB15" s="39">
        <v>5.284908209488993</v>
      </c>
      <c r="AC15" s="64">
        <v>4.895493920368752</v>
      </c>
      <c r="AD15" s="64">
        <v>3.1073670825717237</v>
      </c>
      <c r="AE15" s="41">
        <v>3.8385122784709531</v>
      </c>
      <c r="AF15" s="29">
        <v>4.0610347293968054</v>
      </c>
      <c r="AG15" s="29">
        <v>2.5669554160375108</v>
      </c>
      <c r="AH15" s="16">
        <v>2.8768974012556625</v>
      </c>
      <c r="AI15" s="29">
        <v>3.8146705873003257</v>
      </c>
      <c r="AJ15" s="16">
        <v>4.037193038226178</v>
      </c>
      <c r="AK15" s="29">
        <v>4.0689819597870143</v>
      </c>
      <c r="AL15" s="29">
        <v>5.6981641897798614</v>
      </c>
      <c r="AM15" s="16">
        <v>4.895493920368752</v>
      </c>
      <c r="AN15" s="29">
        <v>3.822617817690535</v>
      </c>
      <c r="AO15" s="29">
        <v>3.6477787491059366</v>
      </c>
      <c r="AP15" s="16">
        <v>4.8160216164666618</v>
      </c>
      <c r="AQ15" s="29">
        <v>3.3775729158388303</v>
      </c>
      <c r="AR15" s="29">
        <v>3.910037351982834</v>
      </c>
      <c r="AS15" s="29">
        <v>4.7603910037351982</v>
      </c>
    </row>
    <row r="17" spans="1:17" x14ac:dyDescent="0.3">
      <c r="A17" s="97"/>
      <c r="B17" s="88" t="s">
        <v>37</v>
      </c>
      <c r="C17" s="88"/>
      <c r="D17" s="88"/>
      <c r="E17" s="88"/>
      <c r="F17" s="68"/>
      <c r="G17" s="64" t="s">
        <v>108</v>
      </c>
      <c r="H17" s="64"/>
      <c r="I17" s="64"/>
      <c r="J17" s="64"/>
      <c r="K17" s="41"/>
      <c r="L17" s="29" t="s">
        <v>96</v>
      </c>
      <c r="M17" s="29"/>
      <c r="N17" s="29"/>
      <c r="O17" s="29"/>
      <c r="P17" s="29"/>
    </row>
    <row r="18" spans="1:17" ht="15" thickBot="1" x14ac:dyDescent="0.35">
      <c r="A18" s="97" t="s">
        <v>109</v>
      </c>
      <c r="B18" s="75">
        <v>5</v>
      </c>
      <c r="C18" s="75">
        <v>6</v>
      </c>
      <c r="D18" s="75">
        <v>7</v>
      </c>
      <c r="E18" s="75">
        <v>8</v>
      </c>
      <c r="F18" s="78">
        <v>9</v>
      </c>
      <c r="G18" s="52">
        <v>5</v>
      </c>
      <c r="H18" s="52">
        <v>6</v>
      </c>
      <c r="I18" s="52">
        <v>7</v>
      </c>
      <c r="J18" s="52">
        <v>8</v>
      </c>
      <c r="K18" s="55">
        <v>9</v>
      </c>
      <c r="L18" s="23">
        <v>5</v>
      </c>
      <c r="M18" s="23">
        <v>6</v>
      </c>
      <c r="N18" s="23">
        <v>7</v>
      </c>
      <c r="O18" s="23">
        <v>8</v>
      </c>
      <c r="P18" s="23">
        <v>9</v>
      </c>
      <c r="Q18" t="s">
        <v>117</v>
      </c>
    </row>
    <row r="19" spans="1:17" x14ac:dyDescent="0.3">
      <c r="A19" s="98" t="s">
        <v>6</v>
      </c>
      <c r="B19" s="88">
        <f t="shared" ref="B19:B25" si="0">AVERAGE(B3:D3)</f>
        <v>11.903818953323904</v>
      </c>
      <c r="C19" s="88">
        <f t="shared" ref="C19:C25" si="1">AVERAGE(E3:G3)</f>
        <v>15.705799151343706</v>
      </c>
      <c r="D19" s="88">
        <f t="shared" ref="D19:D25" si="2">AVERAGE(H3:J3)</f>
        <v>12.222536539368221</v>
      </c>
      <c r="E19" s="88">
        <f t="shared" ref="E19:E25" si="3">AVERAGE(K3:M3)</f>
        <v>9.440829797265442</v>
      </c>
      <c r="F19" s="68">
        <f t="shared" ref="F19:F25" si="4">AVERAGE(N3:P3)</f>
        <v>10.091466289486091</v>
      </c>
      <c r="G19" s="64">
        <f>AVERAGE(Q3:S3)</f>
        <v>11.903818953323904</v>
      </c>
      <c r="H19" s="64">
        <f>AVERAGE(T3:V3)</f>
        <v>15.901933050447902</v>
      </c>
      <c r="I19" s="64">
        <f>AVERAGE(W3:Y3)</f>
        <v>19.238095238095237</v>
      </c>
      <c r="J19" s="64">
        <f>AVERAGE(Z3:AB3)</f>
        <v>18.826968411126828</v>
      </c>
      <c r="K19" s="41">
        <f>AVERAGE(AC3:AE3)</f>
        <v>12.37906647807638</v>
      </c>
      <c r="L19" s="29">
        <f>AVERAGE(AF3:AH3)</f>
        <v>11.903818953323904</v>
      </c>
      <c r="M19" s="29">
        <f>AVERAGE(AI3:AJ3)</f>
        <v>15.963224893917964</v>
      </c>
      <c r="N19" s="29">
        <f>AVERAGE(AK3:AM3)</f>
        <v>17.968882602545971</v>
      </c>
      <c r="O19" s="29">
        <f>AVERAGE(AN3:AP3)</f>
        <v>15.273927392739274</v>
      </c>
      <c r="P19" s="29">
        <f>AVERAGE(AQ3:AS3)</f>
        <v>12.001885902876003</v>
      </c>
      <c r="Q19">
        <f t="shared" ref="Q19:Q25" si="5">AVERAGE(B19:F19)</f>
        <v>11.872890146157474</v>
      </c>
    </row>
    <row r="20" spans="1:17" x14ac:dyDescent="0.3">
      <c r="A20" s="99" t="s">
        <v>9</v>
      </c>
      <c r="B20" s="88">
        <f t="shared" si="0"/>
        <v>25.536048606450247</v>
      </c>
      <c r="C20" s="88">
        <f t="shared" si="1"/>
        <v>55.341646355104977</v>
      </c>
      <c r="D20" s="88">
        <f t="shared" si="2"/>
        <v>63.100074181355758</v>
      </c>
      <c r="E20" s="88">
        <f t="shared" si="3"/>
        <v>50.988496002449175</v>
      </c>
      <c r="F20" s="68">
        <f t="shared" si="4"/>
        <v>57.495260635604701</v>
      </c>
      <c r="G20" s="64">
        <f t="shared" ref="G20:G31" si="6">AVERAGE(Q4:S4)</f>
        <v>25.536048606450247</v>
      </c>
      <c r="H20" s="64">
        <f t="shared" ref="H20:H31" si="7">AVERAGE(T4:V4)</f>
        <v>54.31134974743015</v>
      </c>
      <c r="I20" s="64">
        <f t="shared" ref="I20:I31" si="8">AVERAGE(W4:Y4)</f>
        <v>75.969950663511028</v>
      </c>
      <c r="J20" s="64">
        <f t="shared" ref="J20:J31" si="9">AVERAGE(Z4:AB4)</f>
        <v>81.567699318238041</v>
      </c>
      <c r="K20" s="41">
        <f t="shared" ref="K20:K31" si="10">AVERAGE(AC4:AE4)</f>
        <v>78.614574870182636</v>
      </c>
      <c r="L20" s="29">
        <f t="shared" ref="L20:L31" si="11">AVERAGE(AF4:AH4)</f>
        <v>25.536048606450247</v>
      </c>
      <c r="M20" s="29">
        <f t="shared" ref="M20:M31" si="12">AVERAGE(AI4:AJ4)</f>
        <v>51.672612949945247</v>
      </c>
      <c r="N20" s="29">
        <f t="shared" ref="N20:N31" si="13">AVERAGE(AK4:AM4)</f>
        <v>59.101345861740093</v>
      </c>
      <c r="O20" s="29">
        <f t="shared" ref="O20:O31" si="14">AVERAGE(AN4:AP4)</f>
        <v>58.856429639572816</v>
      </c>
      <c r="P20" s="29">
        <f t="shared" ref="P20:P31" si="15">AVERAGE(AQ4:AS4)</f>
        <v>47.14637276720007</v>
      </c>
      <c r="Q20">
        <f t="shared" si="5"/>
        <v>50.49230515619297</v>
      </c>
    </row>
    <row r="21" spans="1:17" x14ac:dyDescent="0.3">
      <c r="A21" s="99" t="s">
        <v>10</v>
      </c>
      <c r="B21" s="88">
        <f t="shared" si="0"/>
        <v>27.581766381766382</v>
      </c>
      <c r="C21" s="88">
        <f t="shared" si="1"/>
        <v>22.810256410256411</v>
      </c>
      <c r="D21" s="88">
        <f t="shared" si="2"/>
        <v>21.144159544159546</v>
      </c>
      <c r="E21" s="88">
        <f t="shared" si="3"/>
        <v>20.325925925925926</v>
      </c>
      <c r="F21" s="68">
        <f t="shared" si="4"/>
        <v>15.726495726495727</v>
      </c>
      <c r="G21" s="64">
        <f t="shared" si="6"/>
        <v>27.581766381766382</v>
      </c>
      <c r="H21" s="64">
        <f t="shared" si="7"/>
        <v>23.718518518518518</v>
      </c>
      <c r="I21" s="64">
        <f t="shared" si="8"/>
        <v>18.757834757834758</v>
      </c>
      <c r="J21" s="64">
        <f t="shared" si="9"/>
        <v>19.112250712250713</v>
      </c>
      <c r="K21" s="41">
        <f t="shared" si="10"/>
        <v>18.113960113960115</v>
      </c>
      <c r="L21" s="29">
        <f t="shared" si="11"/>
        <v>27.581766381766382</v>
      </c>
      <c r="M21" s="29">
        <f t="shared" si="12"/>
        <v>25.574358974358972</v>
      </c>
      <c r="N21" s="29">
        <f t="shared" si="13"/>
        <v>31.170370370370367</v>
      </c>
      <c r="O21" s="29">
        <f t="shared" si="14"/>
        <v>32.872934472934475</v>
      </c>
      <c r="P21" s="29">
        <f t="shared" si="15"/>
        <v>42.147008547008546</v>
      </c>
      <c r="Q21">
        <f t="shared" si="5"/>
        <v>21.517720797720798</v>
      </c>
    </row>
    <row r="22" spans="1:17" x14ac:dyDescent="0.3">
      <c r="A22" s="97" t="s">
        <v>11</v>
      </c>
      <c r="B22" s="88">
        <f t="shared" si="0"/>
        <v>1.28020770920711</v>
      </c>
      <c r="C22" s="88">
        <f t="shared" si="1"/>
        <v>1.6516876373077691</v>
      </c>
      <c r="D22" s="88">
        <f t="shared" si="2"/>
        <v>1.8893549031356101</v>
      </c>
      <c r="E22" s="88">
        <f t="shared" si="3"/>
        <v>1.6297183942480526</v>
      </c>
      <c r="F22" s="68">
        <f t="shared" si="4"/>
        <v>2.0371479928100658</v>
      </c>
      <c r="G22" s="64">
        <f t="shared" si="6"/>
        <v>1.28020770920711</v>
      </c>
      <c r="H22" s="64">
        <f t="shared" si="7"/>
        <v>1.9352905931695625</v>
      </c>
      <c r="I22" s="64">
        <f t="shared" si="8"/>
        <v>2.3247453565008986</v>
      </c>
      <c r="J22" s="64">
        <f t="shared" si="9"/>
        <v>3.1036548831635713</v>
      </c>
      <c r="K22" s="41">
        <f t="shared" si="10"/>
        <v>3.2174955062911921</v>
      </c>
      <c r="L22" s="29">
        <f t="shared" si="11"/>
        <v>1.28020770920711</v>
      </c>
      <c r="M22" s="29">
        <f t="shared" si="12"/>
        <v>1.5937687237866986</v>
      </c>
      <c r="N22" s="29">
        <f t="shared" si="13"/>
        <v>1.8893549031356101</v>
      </c>
      <c r="O22" s="29">
        <f t="shared" si="14"/>
        <v>1.8214499700419413</v>
      </c>
      <c r="P22" s="29">
        <f t="shared" si="15"/>
        <v>1.5438386259237069</v>
      </c>
      <c r="Q22">
        <f t="shared" si="5"/>
        <v>1.6976233273417214</v>
      </c>
    </row>
    <row r="23" spans="1:17" x14ac:dyDescent="0.3">
      <c r="A23" s="97" t="s">
        <v>12</v>
      </c>
      <c r="B23" s="88">
        <f t="shared" si="0"/>
        <v>0.6416264148222911</v>
      </c>
      <c r="C23" s="88">
        <f t="shared" si="1"/>
        <v>0.95883497945353613</v>
      </c>
      <c r="D23" s="88">
        <f t="shared" si="2"/>
        <v>0.94802105111383461</v>
      </c>
      <c r="E23" s="88">
        <f t="shared" si="3"/>
        <v>1.0105015259654435</v>
      </c>
      <c r="F23" s="68">
        <f t="shared" si="4"/>
        <v>1.2772450916780815</v>
      </c>
      <c r="G23" s="64">
        <f t="shared" si="6"/>
        <v>0.6416264148222911</v>
      </c>
      <c r="H23" s="64">
        <f t="shared" si="7"/>
        <v>1.0874005719366544</v>
      </c>
      <c r="I23" s="64">
        <f t="shared" si="8"/>
        <v>1.1895321173671689</v>
      </c>
      <c r="J23" s="64">
        <f t="shared" si="9"/>
        <v>1.6413140124480332</v>
      </c>
      <c r="K23" s="41">
        <f t="shared" si="10"/>
        <v>1.7025929397063415</v>
      </c>
      <c r="L23" s="29">
        <f t="shared" si="11"/>
        <v>0.6416264148222911</v>
      </c>
      <c r="M23" s="29">
        <f t="shared" si="12"/>
        <v>0.81645158964746589</v>
      </c>
      <c r="N23" s="29">
        <f t="shared" si="13"/>
        <v>1.092206762309855</v>
      </c>
      <c r="O23" s="29">
        <f t="shared" si="14"/>
        <v>0.85069569605652073</v>
      </c>
      <c r="P23" s="29">
        <f t="shared" si="15"/>
        <v>0.85430033883642131</v>
      </c>
      <c r="Q23">
        <f t="shared" si="5"/>
        <v>0.96724581260663745</v>
      </c>
    </row>
    <row r="24" spans="1:17" x14ac:dyDescent="0.3">
      <c r="A24" s="99" t="s">
        <v>13</v>
      </c>
      <c r="B24" s="88">
        <f t="shared" si="0"/>
        <v>3.7622656174098896</v>
      </c>
      <c r="C24" s="88">
        <f t="shared" si="1"/>
        <v>4.6342174293208975</v>
      </c>
      <c r="D24" s="88">
        <f t="shared" si="2"/>
        <v>4.4326241134751774</v>
      </c>
      <c r="E24" s="88">
        <f t="shared" si="3"/>
        <v>4.9086757990867573</v>
      </c>
      <c r="F24" s="68">
        <f t="shared" si="4"/>
        <v>5.0228310502283104</v>
      </c>
      <c r="G24" s="64">
        <f t="shared" si="6"/>
        <v>3.7622656174098896</v>
      </c>
      <c r="H24" s="64">
        <f t="shared" si="7"/>
        <v>5.6106091518507712</v>
      </c>
      <c r="I24" s="64">
        <f t="shared" si="8"/>
        <v>4.6317885941902261</v>
      </c>
      <c r="J24" s="64">
        <f t="shared" si="9"/>
        <v>5.2559992227727577</v>
      </c>
      <c r="K24" s="41">
        <f t="shared" si="10"/>
        <v>5.9190712134460313</v>
      </c>
      <c r="L24" s="29">
        <f t="shared" si="11"/>
        <v>3.7622656174098896</v>
      </c>
      <c r="M24" s="29">
        <f t="shared" si="12"/>
        <v>4.6706499562809665</v>
      </c>
      <c r="N24" s="29">
        <f t="shared" si="13"/>
        <v>5.484309725055863</v>
      </c>
      <c r="O24" s="29">
        <f t="shared" si="14"/>
        <v>5.0106868745749535</v>
      </c>
      <c r="P24" s="29">
        <f t="shared" si="15"/>
        <v>4.7265131642864082</v>
      </c>
      <c r="Q24">
        <f t="shared" si="5"/>
        <v>4.5521228019042068</v>
      </c>
    </row>
    <row r="25" spans="1:17" x14ac:dyDescent="0.3">
      <c r="A25" s="99" t="s">
        <v>14</v>
      </c>
      <c r="B25" s="88">
        <f t="shared" si="0"/>
        <v>2.05859375</v>
      </c>
      <c r="C25" s="88">
        <f t="shared" si="1"/>
        <v>1.94140625</v>
      </c>
      <c r="D25" s="88">
        <f t="shared" si="2"/>
        <v>1.857421875</v>
      </c>
      <c r="E25" s="88">
        <f t="shared" si="3"/>
        <v>1.5670572916666667</v>
      </c>
      <c r="F25" s="68">
        <f t="shared" si="4"/>
        <v>1.048828125</v>
      </c>
      <c r="G25" s="64">
        <f t="shared" si="6"/>
        <v>2.05859375</v>
      </c>
      <c r="H25" s="64">
        <f t="shared" si="7"/>
        <v>1.5618489583333333</v>
      </c>
      <c r="I25" s="64">
        <f t="shared" si="8"/>
        <v>1.349609375</v>
      </c>
      <c r="J25" s="64">
        <f t="shared" si="9"/>
        <v>1.255859375</v>
      </c>
      <c r="K25" s="41">
        <f t="shared" si="10"/>
        <v>1.0950520833333333</v>
      </c>
      <c r="L25" s="29">
        <f t="shared" si="11"/>
        <v>2.05859375</v>
      </c>
      <c r="M25" s="29">
        <f t="shared" si="12"/>
        <v>2.0107421875</v>
      </c>
      <c r="N25" s="29">
        <f t="shared" si="13"/>
        <v>2.3235677083333335</v>
      </c>
      <c r="O25" s="29">
        <f t="shared" si="14"/>
        <v>2.5078125</v>
      </c>
      <c r="P25" s="29">
        <f t="shared" si="15"/>
        <v>3.0651041666666665</v>
      </c>
      <c r="Q25">
        <f t="shared" si="5"/>
        <v>1.6946614583333335</v>
      </c>
    </row>
    <row r="26" spans="1:17" x14ac:dyDescent="0.3">
      <c r="A26" s="99" t="s">
        <v>15</v>
      </c>
      <c r="B26" s="88">
        <f t="shared" ref="B26:B31" si="16">AVERAGE(B10:D10)</f>
        <v>0.77018229166666663</v>
      </c>
      <c r="C26" s="88">
        <f t="shared" ref="C26:C31" si="17">AVERAGE(E10:G10)</f>
        <v>0.71354166666666663</v>
      </c>
      <c r="D26" s="88">
        <f t="shared" ref="D26:D31" si="18">AVERAGE(H10:J10)</f>
        <v>0.69791666666666663</v>
      </c>
      <c r="E26" s="88">
        <f t="shared" ref="E26:E31" si="19">AVERAGE(K10:M10)</f>
        <v>0.65885416666666663</v>
      </c>
      <c r="F26" s="68">
        <f t="shared" ref="F26:F31" si="20">AVERAGE(N10:P10)</f>
        <v>0.49869791666666669</v>
      </c>
      <c r="G26" s="64">
        <f t="shared" si="6"/>
        <v>0.77018229166666663</v>
      </c>
      <c r="H26" s="64">
        <f t="shared" si="7"/>
        <v>0.72526041666666663</v>
      </c>
      <c r="I26" s="64">
        <f t="shared" si="8"/>
        <v>0.59440104166666663</v>
      </c>
      <c r="J26" s="64">
        <f t="shared" si="9"/>
        <v>0.60807291666666663</v>
      </c>
      <c r="K26" s="41">
        <f t="shared" si="10"/>
        <v>0.55078125</v>
      </c>
      <c r="L26" s="29">
        <f t="shared" si="11"/>
        <v>0.77018229166666663</v>
      </c>
      <c r="M26" s="29">
        <f t="shared" si="12"/>
        <v>0.791015625</v>
      </c>
      <c r="N26" s="29">
        <f t="shared" si="13"/>
        <v>0.89973958333333337</v>
      </c>
      <c r="O26" s="29">
        <f t="shared" si="14"/>
        <v>1.03515625</v>
      </c>
      <c r="P26" s="29">
        <f t="shared" si="15"/>
        <v>1.1764322916666667</v>
      </c>
      <c r="Q26">
        <f t="shared" ref="Q26:Q29" si="21">AVERAGE(B26:F26)</f>
        <v>0.66783854166666656</v>
      </c>
    </row>
    <row r="27" spans="1:17" x14ac:dyDescent="0.3">
      <c r="A27" s="97" t="s">
        <v>16</v>
      </c>
      <c r="B27" s="88">
        <f t="shared" si="16"/>
        <v>21.467614763217725</v>
      </c>
      <c r="C27" s="88">
        <f t="shared" si="17"/>
        <v>20.263145165191315</v>
      </c>
      <c r="D27" s="88">
        <f t="shared" si="18"/>
        <v>11.667392250761864</v>
      </c>
      <c r="E27" s="88">
        <f t="shared" si="19"/>
        <v>7.7879359551105303</v>
      </c>
      <c r="F27" s="68">
        <f t="shared" si="20"/>
        <v>8.1023557296957396</v>
      </c>
      <c r="G27" s="64">
        <f t="shared" si="6"/>
        <v>21.467614763217725</v>
      </c>
      <c r="H27" s="64">
        <f t="shared" si="7"/>
        <v>21.985198084457988</v>
      </c>
      <c r="I27" s="64">
        <f t="shared" si="8"/>
        <v>22.643060997436269</v>
      </c>
      <c r="J27" s="64">
        <f t="shared" si="9"/>
        <v>18.439510472597107</v>
      </c>
      <c r="K27" s="41">
        <f t="shared" si="10"/>
        <v>8.4506360953901218</v>
      </c>
      <c r="L27" s="29">
        <f t="shared" si="11"/>
        <v>21.467614763217725</v>
      </c>
      <c r="M27" s="29">
        <f t="shared" si="12"/>
        <v>18.524161950370051</v>
      </c>
      <c r="N27" s="29">
        <f t="shared" si="13"/>
        <v>19.866492526483821</v>
      </c>
      <c r="O27" s="29">
        <f t="shared" si="14"/>
        <v>12.257533981521794</v>
      </c>
      <c r="P27" s="29">
        <f t="shared" si="15"/>
        <v>8.8037536883858181</v>
      </c>
      <c r="Q27">
        <f t="shared" si="21"/>
        <v>13.857688772795436</v>
      </c>
    </row>
    <row r="28" spans="1:17" x14ac:dyDescent="0.3">
      <c r="A28" s="99" t="s">
        <v>17</v>
      </c>
      <c r="B28" s="88">
        <f t="shared" si="16"/>
        <v>31.691258131048702</v>
      </c>
      <c r="C28" s="88">
        <f t="shared" si="17"/>
        <v>30.006875033053046</v>
      </c>
      <c r="D28" s="88">
        <f t="shared" si="18"/>
        <v>26.06959648844466</v>
      </c>
      <c r="E28" s="88">
        <f t="shared" si="19"/>
        <v>23.795547093976413</v>
      </c>
      <c r="F28" s="68">
        <f t="shared" si="20"/>
        <v>17.697921624623195</v>
      </c>
      <c r="G28" s="64">
        <f t="shared" si="6"/>
        <v>31.691258131048702</v>
      </c>
      <c r="H28" s="64">
        <f t="shared" si="7"/>
        <v>26.5772912369771</v>
      </c>
      <c r="I28" s="64">
        <f t="shared" si="8"/>
        <v>20.617166428684754</v>
      </c>
      <c r="J28" s="64">
        <f t="shared" si="9"/>
        <v>21.331112168808502</v>
      </c>
      <c r="K28" s="41">
        <f t="shared" si="10"/>
        <v>18.631339573747951</v>
      </c>
      <c r="L28" s="29">
        <f t="shared" si="11"/>
        <v>31.691258131048702</v>
      </c>
      <c r="M28" s="29">
        <f t="shared" si="12"/>
        <v>31.810249087735997</v>
      </c>
      <c r="N28" s="29">
        <f t="shared" si="13"/>
        <v>36.52757945951663</v>
      </c>
      <c r="O28" s="29">
        <f t="shared" si="14"/>
        <v>39.005235602094245</v>
      </c>
      <c r="P28" s="29">
        <f t="shared" si="15"/>
        <v>45.890845629065524</v>
      </c>
      <c r="Q28">
        <f t="shared" si="21"/>
        <v>25.852239674229203</v>
      </c>
    </row>
    <row r="29" spans="1:17" x14ac:dyDescent="0.3">
      <c r="A29" s="97" t="s">
        <v>18</v>
      </c>
      <c r="B29" s="88">
        <f t="shared" si="16"/>
        <v>14.997787470763008</v>
      </c>
      <c r="C29" s="88">
        <f t="shared" si="17"/>
        <v>25.356638641296328</v>
      </c>
      <c r="D29" s="88">
        <f t="shared" si="18"/>
        <v>25.82653770781971</v>
      </c>
      <c r="E29" s="88">
        <f t="shared" si="19"/>
        <v>18.963482731736097</v>
      </c>
      <c r="F29" s="68">
        <f t="shared" si="20"/>
        <v>20.748256316244181</v>
      </c>
      <c r="G29" s="64">
        <f t="shared" si="6"/>
        <v>14.997787470763008</v>
      </c>
      <c r="H29" s="64">
        <f t="shared" si="7"/>
        <v>25.944539267126032</v>
      </c>
      <c r="I29" s="64">
        <f t="shared" si="8"/>
        <v>37.644604589417789</v>
      </c>
      <c r="J29" s="64">
        <f t="shared" si="9"/>
        <v>40.583054133215335</v>
      </c>
      <c r="K29" s="41">
        <f t="shared" si="10"/>
        <v>30.939587415976572</v>
      </c>
      <c r="L29" s="29">
        <f t="shared" si="11"/>
        <v>14.997787470763008</v>
      </c>
      <c r="M29" s="29">
        <f t="shared" si="12"/>
        <v>24.239838169290095</v>
      </c>
      <c r="N29" s="29">
        <f t="shared" si="13"/>
        <v>28.40360747624165</v>
      </c>
      <c r="O29" s="29">
        <f t="shared" si="14"/>
        <v>25.523105126746316</v>
      </c>
      <c r="P29" s="29">
        <f t="shared" si="15"/>
        <v>20.537539246054326</v>
      </c>
      <c r="Q29">
        <f t="shared" si="21"/>
        <v>21.178540573571865</v>
      </c>
    </row>
    <row r="30" spans="1:17" x14ac:dyDescent="0.3">
      <c r="A30" s="97" t="s">
        <v>19</v>
      </c>
      <c r="B30" s="88">
        <f t="shared" si="16"/>
        <v>0.32948690035561362</v>
      </c>
      <c r="C30" s="88">
        <f t="shared" si="17"/>
        <v>0.86218158066623118</v>
      </c>
      <c r="D30" s="88">
        <f t="shared" si="18"/>
        <v>0.90717758908483914</v>
      </c>
      <c r="E30" s="88">
        <f t="shared" si="19"/>
        <v>0.77509253211408657</v>
      </c>
      <c r="F30" s="68">
        <f t="shared" si="20"/>
        <v>0.93765875607808979</v>
      </c>
      <c r="G30" s="64">
        <f t="shared" si="6"/>
        <v>0.32948690035561362</v>
      </c>
      <c r="H30" s="64">
        <f t="shared" si="7"/>
        <v>0.86218158066623118</v>
      </c>
      <c r="I30" s="64">
        <f t="shared" si="8"/>
        <v>1.1597358298860585</v>
      </c>
      <c r="J30" s="64">
        <f t="shared" si="9"/>
        <v>1.5385731910878875</v>
      </c>
      <c r="K30" s="41">
        <f t="shared" si="10"/>
        <v>1.5472820959431017</v>
      </c>
      <c r="L30" s="29">
        <f t="shared" si="11"/>
        <v>0.32948690035561362</v>
      </c>
      <c r="M30" s="29">
        <f t="shared" si="12"/>
        <v>0.80557369910733723</v>
      </c>
      <c r="N30" s="29">
        <f t="shared" si="13"/>
        <v>1.0421656143406632</v>
      </c>
      <c r="O30" s="29">
        <f t="shared" si="14"/>
        <v>0.82008854053269464</v>
      </c>
      <c r="P30" s="29">
        <f t="shared" si="15"/>
        <v>0.6052688874374047</v>
      </c>
      <c r="Q30">
        <f>AVERAGE(B30:F30)</f>
        <v>0.7623194716597721</v>
      </c>
    </row>
    <row r="31" spans="1:17" ht="15" thickBot="1" x14ac:dyDescent="0.35">
      <c r="A31" s="100" t="s">
        <v>20</v>
      </c>
      <c r="B31" s="101">
        <f t="shared" si="16"/>
        <v>3.1682958488966597</v>
      </c>
      <c r="C31" s="101">
        <f t="shared" si="17"/>
        <v>4.0530874990065966</v>
      </c>
      <c r="D31" s="101">
        <f t="shared" si="18"/>
        <v>3.8676521232350525</v>
      </c>
      <c r="E31" s="101">
        <f t="shared" si="19"/>
        <v>3.9895096558849246</v>
      </c>
      <c r="F31" s="102">
        <f t="shared" si="20"/>
        <v>3.9073882751860971</v>
      </c>
      <c r="G31" s="103">
        <f t="shared" si="6"/>
        <v>3.1682958488966597</v>
      </c>
      <c r="H31" s="103">
        <f t="shared" si="7"/>
        <v>4.1458051868923675</v>
      </c>
      <c r="I31" s="103">
        <f t="shared" si="8"/>
        <v>3.4888341413017563</v>
      </c>
      <c r="J31" s="103">
        <f t="shared" si="9"/>
        <v>3.7325492066014996</v>
      </c>
      <c r="K31" s="104">
        <f t="shared" si="10"/>
        <v>3.9471244271371426</v>
      </c>
      <c r="L31" s="105">
        <f t="shared" si="11"/>
        <v>3.1682958488966597</v>
      </c>
      <c r="M31" s="105">
        <f t="shared" si="12"/>
        <v>3.9259318127632516</v>
      </c>
      <c r="N31" s="105">
        <f t="shared" si="13"/>
        <v>4.8875466899785431</v>
      </c>
      <c r="O31" s="105">
        <f t="shared" si="14"/>
        <v>4.0954727277543777</v>
      </c>
      <c r="P31" s="105">
        <f t="shared" si="15"/>
        <v>4.0160004238522875</v>
      </c>
      <c r="Q31">
        <f>AVERAGE(B31:F31)</f>
        <v>3.7971866804418659</v>
      </c>
    </row>
    <row r="32" spans="1:17" ht="15" thickTop="1" x14ac:dyDescent="0.3">
      <c r="A32" s="11" t="s">
        <v>118</v>
      </c>
      <c r="B32" s="88">
        <f>SUM(B19:B31)</f>
        <v>145.1889528389282</v>
      </c>
      <c r="C32" s="88">
        <f t="shared" ref="C32:P32" si="22">SUM(C19:C31)</f>
        <v>184.29931779866752</v>
      </c>
      <c r="D32" s="88">
        <f t="shared" si="22"/>
        <v>174.63046503362096</v>
      </c>
      <c r="E32" s="88">
        <f t="shared" si="22"/>
        <v>145.84162687209619</v>
      </c>
      <c r="F32" s="88">
        <f t="shared" si="22"/>
        <v>144.59155352979695</v>
      </c>
      <c r="G32" s="88">
        <f t="shared" si="22"/>
        <v>145.1889528389282</v>
      </c>
      <c r="H32" s="88">
        <f t="shared" si="22"/>
        <v>184.36722636447328</v>
      </c>
      <c r="I32" s="88">
        <f t="shared" si="22"/>
        <v>209.60935913089261</v>
      </c>
      <c r="J32" s="88">
        <f t="shared" si="22"/>
        <v>216.99661802397696</v>
      </c>
      <c r="K32" s="88">
        <f t="shared" si="22"/>
        <v>185.10856406319093</v>
      </c>
      <c r="L32" s="88">
        <f t="shared" si="22"/>
        <v>145.1889528389282</v>
      </c>
      <c r="M32" s="88">
        <f t="shared" si="22"/>
        <v>182.39857961970404</v>
      </c>
      <c r="N32" s="88">
        <f t="shared" si="22"/>
        <v>210.65716928338571</v>
      </c>
      <c r="O32" s="88">
        <f t="shared" si="22"/>
        <v>199.93052877456944</v>
      </c>
      <c r="P32" s="88">
        <f t="shared" si="22"/>
        <v>192.51486367925986</v>
      </c>
    </row>
    <row r="33" spans="1:16" x14ac:dyDescent="0.3">
      <c r="A33" s="11"/>
      <c r="B33" s="88"/>
      <c r="C33" s="88"/>
      <c r="D33" s="88"/>
      <c r="E33" s="88"/>
      <c r="F33" s="65"/>
      <c r="G33" s="64"/>
      <c r="H33" s="64"/>
      <c r="I33" s="64"/>
      <c r="J33" s="64"/>
      <c r="K33" s="38"/>
      <c r="L33" s="29"/>
      <c r="M33" s="29"/>
      <c r="N33" s="29"/>
      <c r="O33" s="29"/>
      <c r="P33" s="29"/>
    </row>
    <row r="34" spans="1:16" x14ac:dyDescent="0.3">
      <c r="A34" s="11" t="s">
        <v>37</v>
      </c>
      <c r="B34" t="s">
        <v>110</v>
      </c>
      <c r="C34" t="s">
        <v>111</v>
      </c>
      <c r="D34" t="s">
        <v>112</v>
      </c>
      <c r="E34" t="s">
        <v>113</v>
      </c>
      <c r="F34" t="s">
        <v>114</v>
      </c>
      <c r="G34" t="s">
        <v>115</v>
      </c>
      <c r="H34" t="s">
        <v>116</v>
      </c>
    </row>
    <row r="35" spans="1:16" x14ac:dyDescent="0.3">
      <c r="A35">
        <v>5</v>
      </c>
      <c r="B35">
        <v>11.903818953323904</v>
      </c>
      <c r="C35">
        <v>25.536048606450247</v>
      </c>
      <c r="D35">
        <v>27.581766381766382</v>
      </c>
      <c r="E35">
        <v>1.28020770920711</v>
      </c>
      <c r="F35">
        <v>0.6416264148222911</v>
      </c>
      <c r="G35">
        <v>3.7622656174098896</v>
      </c>
      <c r="H35">
        <v>2.05859375</v>
      </c>
    </row>
    <row r="36" spans="1:16" x14ac:dyDescent="0.3">
      <c r="A36">
        <v>6</v>
      </c>
      <c r="B36">
        <v>15.705799151343706</v>
      </c>
      <c r="C36">
        <v>55.341646355104977</v>
      </c>
      <c r="D36">
        <v>22.810256410256411</v>
      </c>
      <c r="E36">
        <v>1.6516876373077691</v>
      </c>
      <c r="F36">
        <v>0.95883497945353613</v>
      </c>
      <c r="G36">
        <v>4.6342174293208975</v>
      </c>
      <c r="H36">
        <v>1.94140625</v>
      </c>
    </row>
    <row r="37" spans="1:16" x14ac:dyDescent="0.3">
      <c r="A37">
        <v>7</v>
      </c>
      <c r="B37">
        <v>12.222536539368221</v>
      </c>
      <c r="C37">
        <v>63.100074181355758</v>
      </c>
      <c r="D37">
        <v>21.144159544159546</v>
      </c>
      <c r="E37">
        <v>1.8893549031356101</v>
      </c>
      <c r="F37">
        <v>0.94802105111383461</v>
      </c>
      <c r="G37">
        <v>4.4326241134751774</v>
      </c>
      <c r="H37">
        <v>1.857421875</v>
      </c>
    </row>
    <row r="38" spans="1:16" x14ac:dyDescent="0.3">
      <c r="A38">
        <v>8</v>
      </c>
      <c r="B38">
        <v>9.440829797265442</v>
      </c>
      <c r="C38">
        <v>50.988496002449175</v>
      </c>
      <c r="D38">
        <v>20.325925925925926</v>
      </c>
      <c r="E38">
        <v>1.6297183942480526</v>
      </c>
      <c r="F38">
        <v>1.0105015259654435</v>
      </c>
      <c r="G38">
        <v>4.9086757990867573</v>
      </c>
      <c r="H38">
        <v>1.5670572916666667</v>
      </c>
    </row>
    <row r="39" spans="1:16" x14ac:dyDescent="0.3">
      <c r="A39">
        <v>9</v>
      </c>
      <c r="B39">
        <v>10.091466289486091</v>
      </c>
      <c r="C39">
        <v>57.495260635604701</v>
      </c>
      <c r="D39">
        <v>15.726495726495727</v>
      </c>
      <c r="E39">
        <v>2.0371479928100658</v>
      </c>
      <c r="F39">
        <v>1.2772450916780815</v>
      </c>
      <c r="G39">
        <v>5.0228310502283104</v>
      </c>
      <c r="H39">
        <v>1.048828125</v>
      </c>
    </row>
    <row r="41" spans="1:16" x14ac:dyDescent="0.3">
      <c r="A41" t="s">
        <v>108</v>
      </c>
      <c r="B41" t="s">
        <v>110</v>
      </c>
      <c r="C41" t="s">
        <v>111</v>
      </c>
      <c r="D41" t="s">
        <v>112</v>
      </c>
      <c r="E41" t="s">
        <v>113</v>
      </c>
      <c r="F41" t="s">
        <v>114</v>
      </c>
      <c r="G41" t="s">
        <v>115</v>
      </c>
      <c r="H41" t="s">
        <v>116</v>
      </c>
    </row>
    <row r="42" spans="1:16" x14ac:dyDescent="0.3">
      <c r="A42">
        <v>5</v>
      </c>
      <c r="B42">
        <v>11.903818953323904</v>
      </c>
      <c r="C42">
        <v>25.536048606450247</v>
      </c>
      <c r="D42">
        <v>27.581766381766382</v>
      </c>
      <c r="E42">
        <v>1.28020770920711</v>
      </c>
      <c r="F42">
        <v>0.6416264148222911</v>
      </c>
      <c r="G42">
        <v>3.7622656174098896</v>
      </c>
      <c r="H42">
        <v>2.05859375</v>
      </c>
    </row>
    <row r="43" spans="1:16" x14ac:dyDescent="0.3">
      <c r="A43">
        <v>6</v>
      </c>
      <c r="B43">
        <v>15.901933050447902</v>
      </c>
      <c r="C43">
        <v>54.31134974743015</v>
      </c>
      <c r="D43">
        <v>23.718518518518518</v>
      </c>
      <c r="E43">
        <v>1.9352905931695625</v>
      </c>
      <c r="F43">
        <v>1.0874005719366544</v>
      </c>
      <c r="G43">
        <v>5.6106091518507712</v>
      </c>
      <c r="H43">
        <v>1.5618489583333333</v>
      </c>
    </row>
    <row r="44" spans="1:16" x14ac:dyDescent="0.3">
      <c r="A44">
        <v>7</v>
      </c>
      <c r="B44">
        <v>19.238095238095237</v>
      </c>
      <c r="C44">
        <v>75.969950663511028</v>
      </c>
      <c r="D44">
        <v>18.757834757834758</v>
      </c>
      <c r="E44">
        <v>2.3247453565008986</v>
      </c>
      <c r="F44">
        <v>1.1895321173671689</v>
      </c>
      <c r="G44">
        <v>4.6317885941902261</v>
      </c>
      <c r="H44">
        <v>1.349609375</v>
      </c>
    </row>
    <row r="45" spans="1:16" x14ac:dyDescent="0.3">
      <c r="A45">
        <v>8</v>
      </c>
      <c r="B45">
        <v>18.826968411126828</v>
      </c>
      <c r="C45">
        <v>81.567699318238041</v>
      </c>
      <c r="D45">
        <v>19.112250712250713</v>
      </c>
      <c r="E45">
        <v>3.1036548831635713</v>
      </c>
      <c r="F45">
        <v>1.6413140124480332</v>
      </c>
      <c r="G45">
        <v>5.2559992227727577</v>
      </c>
      <c r="H45">
        <v>1.255859375</v>
      </c>
    </row>
    <row r="46" spans="1:16" x14ac:dyDescent="0.3">
      <c r="A46">
        <v>9</v>
      </c>
      <c r="B46">
        <v>12.37906647807638</v>
      </c>
      <c r="C46">
        <v>78.614574870182636</v>
      </c>
      <c r="D46">
        <v>18.113960113960115</v>
      </c>
      <c r="E46">
        <v>3.2174955062911921</v>
      </c>
      <c r="F46">
        <v>1.7025929397063415</v>
      </c>
      <c r="G46">
        <v>5.9190712134460313</v>
      </c>
      <c r="H46">
        <v>1.0950520833333333</v>
      </c>
    </row>
    <row r="48" spans="1:16" x14ac:dyDescent="0.3">
      <c r="A48" t="s">
        <v>96</v>
      </c>
      <c r="B48" t="s">
        <v>110</v>
      </c>
      <c r="C48" t="s">
        <v>111</v>
      </c>
      <c r="D48" t="s">
        <v>112</v>
      </c>
      <c r="E48" t="s">
        <v>113</v>
      </c>
      <c r="F48" t="s">
        <v>114</v>
      </c>
      <c r="G48" t="s">
        <v>115</v>
      </c>
      <c r="H48" t="s">
        <v>116</v>
      </c>
    </row>
    <row r="49" spans="1:8" x14ac:dyDescent="0.3">
      <c r="A49">
        <v>5</v>
      </c>
      <c r="B49">
        <v>11.903818953323904</v>
      </c>
      <c r="C49">
        <v>25.536048606450247</v>
      </c>
      <c r="D49">
        <v>27.581766381766382</v>
      </c>
      <c r="E49">
        <v>1.28020770920711</v>
      </c>
      <c r="F49">
        <v>0.6416264148222911</v>
      </c>
      <c r="G49">
        <v>3.7622656174098896</v>
      </c>
      <c r="H49">
        <v>2.05859375</v>
      </c>
    </row>
    <row r="50" spans="1:8" x14ac:dyDescent="0.3">
      <c r="A50">
        <v>6</v>
      </c>
      <c r="B50">
        <v>15.963224893917964</v>
      </c>
      <c r="C50">
        <v>51.672612949945247</v>
      </c>
      <c r="D50">
        <v>25.574358974358972</v>
      </c>
      <c r="E50">
        <v>1.5937687237866986</v>
      </c>
      <c r="F50">
        <v>0.81645158964746589</v>
      </c>
      <c r="G50">
        <v>4.6706499562809665</v>
      </c>
      <c r="H50">
        <v>2.0107421875</v>
      </c>
    </row>
    <row r="51" spans="1:8" x14ac:dyDescent="0.3">
      <c r="A51">
        <v>7</v>
      </c>
      <c r="B51">
        <v>17.968882602545971</v>
      </c>
      <c r="C51">
        <v>59.101345861740093</v>
      </c>
      <c r="D51">
        <v>31.170370370370367</v>
      </c>
      <c r="E51">
        <v>1.8893549031356101</v>
      </c>
      <c r="F51">
        <v>1.092206762309855</v>
      </c>
      <c r="G51">
        <v>5.484309725055863</v>
      </c>
      <c r="H51">
        <v>2.3235677083333335</v>
      </c>
    </row>
    <row r="52" spans="1:8" x14ac:dyDescent="0.3">
      <c r="A52">
        <v>8</v>
      </c>
      <c r="B52">
        <v>15.273927392739274</v>
      </c>
      <c r="C52">
        <v>58.856429639572816</v>
      </c>
      <c r="D52">
        <v>32.872934472934475</v>
      </c>
      <c r="E52">
        <v>1.8214499700419413</v>
      </c>
      <c r="F52">
        <v>0.85069569605652073</v>
      </c>
      <c r="G52">
        <v>5.0106868745749535</v>
      </c>
      <c r="H52">
        <v>2.5078125</v>
      </c>
    </row>
    <row r="53" spans="1:8" x14ac:dyDescent="0.3">
      <c r="A53">
        <v>9</v>
      </c>
      <c r="B53">
        <v>12.001885902876003</v>
      </c>
      <c r="C53">
        <v>47.14637276720007</v>
      </c>
      <c r="D53">
        <v>42.147008547008546</v>
      </c>
      <c r="E53">
        <v>1.5438386259237069</v>
      </c>
      <c r="F53">
        <v>0.85430033883642131</v>
      </c>
      <c r="G53">
        <v>4.7265131642864082</v>
      </c>
      <c r="H53">
        <v>3.0651041666666665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enzymes</vt:lpstr>
      <vt:lpstr>calculation metabolites</vt:lpstr>
      <vt:lpstr>metabolites</vt:lpstr>
    </vt:vector>
  </TitlesOfParts>
  <Company>Wageningen 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groen107</dc:creator>
  <cp:lastModifiedBy>Astola, L.J.</cp:lastModifiedBy>
  <cp:lastPrinted>2011-09-05T08:00:49Z</cp:lastPrinted>
  <dcterms:created xsi:type="dcterms:W3CDTF">2011-08-26T11:45:35Z</dcterms:created>
  <dcterms:modified xsi:type="dcterms:W3CDTF">2016-05-22T16:45:13Z</dcterms:modified>
</cp:coreProperties>
</file>