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7795" windowHeight="12525"/>
  </bookViews>
  <sheets>
    <sheet name="DatasetS1" sheetId="1" r:id="rId1"/>
  </sheets>
  <calcPr calcId="145621"/>
</workbook>
</file>

<file path=xl/calcChain.xml><?xml version="1.0" encoding="utf-8"?>
<calcChain xmlns="http://schemas.openxmlformats.org/spreadsheetml/2006/main">
  <c r="S12" i="1" l="1"/>
  <c r="S15" i="1"/>
  <c r="U12" i="1"/>
  <c r="M4" i="1"/>
  <c r="S30" i="1"/>
  <c r="R30" i="1"/>
  <c r="Q30" i="1"/>
  <c r="P30" i="1"/>
  <c r="O30" i="1"/>
  <c r="N30" i="1"/>
  <c r="M30" i="1"/>
  <c r="S29" i="1"/>
  <c r="R29" i="1"/>
  <c r="Q29" i="1"/>
  <c r="P29" i="1"/>
  <c r="O29" i="1"/>
  <c r="N29" i="1"/>
  <c r="M29" i="1"/>
  <c r="S28" i="1"/>
  <c r="R28" i="1"/>
  <c r="Q28" i="1"/>
  <c r="P28" i="1"/>
  <c r="O28" i="1"/>
  <c r="N28" i="1"/>
  <c r="M28" i="1"/>
  <c r="S27" i="1"/>
  <c r="R27" i="1"/>
  <c r="Q27" i="1"/>
  <c r="P27" i="1"/>
  <c r="O27" i="1"/>
  <c r="N27" i="1"/>
  <c r="M27" i="1"/>
  <c r="S26" i="1"/>
  <c r="R26" i="1"/>
  <c r="Q26" i="1"/>
  <c r="P26" i="1"/>
  <c r="O26" i="1"/>
  <c r="N26" i="1"/>
  <c r="M26" i="1"/>
  <c r="S25" i="1"/>
  <c r="R25" i="1"/>
  <c r="Q25" i="1"/>
  <c r="P25" i="1"/>
  <c r="O25" i="1"/>
  <c r="N25" i="1"/>
  <c r="M25" i="1"/>
  <c r="S24" i="1"/>
  <c r="R24" i="1"/>
  <c r="Q24" i="1"/>
  <c r="P24" i="1"/>
  <c r="O24" i="1"/>
  <c r="N24" i="1"/>
  <c r="M24" i="1"/>
  <c r="S23" i="1"/>
  <c r="R23" i="1"/>
  <c r="Q23" i="1"/>
  <c r="P23" i="1"/>
  <c r="O23" i="1"/>
  <c r="N23" i="1"/>
  <c r="M23" i="1"/>
  <c r="S22" i="1"/>
  <c r="R22" i="1"/>
  <c r="Q22" i="1"/>
  <c r="P22" i="1"/>
  <c r="O22" i="1"/>
  <c r="N22" i="1"/>
  <c r="M22" i="1"/>
  <c r="S21" i="1"/>
  <c r="R21" i="1"/>
  <c r="Q21" i="1"/>
  <c r="P21" i="1"/>
  <c r="O21" i="1"/>
  <c r="N21" i="1"/>
  <c r="M21" i="1"/>
  <c r="S20" i="1"/>
  <c r="X20" i="1" s="1"/>
  <c r="R20" i="1"/>
  <c r="Q20" i="1"/>
  <c r="P20" i="1"/>
  <c r="O20" i="1"/>
  <c r="N20" i="1"/>
  <c r="M20" i="1"/>
  <c r="S19" i="1"/>
  <c r="R19" i="1"/>
  <c r="Q19" i="1"/>
  <c r="P19" i="1"/>
  <c r="O19" i="1"/>
  <c r="N19" i="1"/>
  <c r="M19" i="1"/>
  <c r="S18" i="1"/>
  <c r="R18" i="1"/>
  <c r="Q18" i="1"/>
  <c r="P18" i="1"/>
  <c r="O18" i="1"/>
  <c r="N18" i="1"/>
  <c r="M18" i="1"/>
  <c r="S17" i="1"/>
  <c r="R17" i="1"/>
  <c r="Q17" i="1"/>
  <c r="P17" i="1"/>
  <c r="O17" i="1"/>
  <c r="N17" i="1"/>
  <c r="M17" i="1"/>
  <c r="U16" i="1"/>
  <c r="S16" i="1"/>
  <c r="R16" i="1"/>
  <c r="Q16" i="1"/>
  <c r="P16" i="1"/>
  <c r="O16" i="1"/>
  <c r="N16" i="1"/>
  <c r="M16" i="1"/>
  <c r="U15" i="1"/>
  <c r="R15" i="1"/>
  <c r="Q15" i="1"/>
  <c r="P15" i="1"/>
  <c r="O15" i="1"/>
  <c r="N15" i="1"/>
  <c r="M15" i="1"/>
  <c r="U14" i="1"/>
  <c r="S14" i="1"/>
  <c r="R14" i="1"/>
  <c r="Q14" i="1"/>
  <c r="P14" i="1"/>
  <c r="O14" i="1"/>
  <c r="N14" i="1"/>
  <c r="M14" i="1"/>
  <c r="U13" i="1"/>
  <c r="S13" i="1"/>
  <c r="R13" i="1"/>
  <c r="Q13" i="1"/>
  <c r="P13" i="1"/>
  <c r="O13" i="1"/>
  <c r="N13" i="1"/>
  <c r="M13" i="1"/>
  <c r="R12" i="1"/>
  <c r="Q12" i="1"/>
  <c r="P12" i="1"/>
  <c r="O12" i="1"/>
  <c r="X12" i="1" s="1"/>
  <c r="N12" i="1"/>
  <c r="M12" i="1"/>
  <c r="S11" i="1"/>
  <c r="R11" i="1"/>
  <c r="Q11" i="1"/>
  <c r="P11" i="1"/>
  <c r="O11" i="1"/>
  <c r="N11" i="1"/>
  <c r="M11" i="1"/>
  <c r="S10" i="1"/>
  <c r="R10" i="1"/>
  <c r="Q10" i="1"/>
  <c r="P10" i="1"/>
  <c r="O10" i="1"/>
  <c r="N10" i="1"/>
  <c r="M10" i="1"/>
  <c r="S9" i="1"/>
  <c r="R9" i="1"/>
  <c r="Q9" i="1"/>
  <c r="P9" i="1"/>
  <c r="O9" i="1"/>
  <c r="N9" i="1"/>
  <c r="M9" i="1"/>
  <c r="S8" i="1"/>
  <c r="X8" i="1" s="1"/>
  <c r="R8" i="1"/>
  <c r="Q8" i="1"/>
  <c r="P8" i="1"/>
  <c r="O8" i="1"/>
  <c r="N8" i="1"/>
  <c r="M8" i="1"/>
  <c r="S7" i="1"/>
  <c r="R7" i="1"/>
  <c r="Q7" i="1"/>
  <c r="P7" i="1"/>
  <c r="O7" i="1"/>
  <c r="N7" i="1"/>
  <c r="M7" i="1"/>
  <c r="S6" i="1"/>
  <c r="R6" i="1"/>
  <c r="Q6" i="1"/>
  <c r="P6" i="1"/>
  <c r="O6" i="1"/>
  <c r="N6" i="1"/>
  <c r="M6" i="1"/>
  <c r="S5" i="1"/>
  <c r="R5" i="1"/>
  <c r="Q5" i="1"/>
  <c r="P5" i="1"/>
  <c r="O5" i="1"/>
  <c r="N5" i="1"/>
  <c r="M5" i="1"/>
  <c r="S4" i="1"/>
  <c r="X4" i="1" s="1"/>
  <c r="R4" i="1"/>
  <c r="Q4" i="1"/>
  <c r="P4" i="1"/>
  <c r="O4" i="1"/>
  <c r="N4" i="1"/>
  <c r="X6" i="1" l="1"/>
  <c r="X10" i="1"/>
  <c r="X18" i="1"/>
  <c r="X22" i="1"/>
  <c r="X26" i="1"/>
  <c r="X30" i="1"/>
  <c r="X5" i="1"/>
  <c r="X9" i="1"/>
  <c r="X13" i="1"/>
  <c r="X14" i="1"/>
  <c r="X15" i="1"/>
  <c r="X16" i="1"/>
  <c r="X17" i="1"/>
  <c r="X21" i="1"/>
  <c r="X25" i="1"/>
  <c r="X29" i="1"/>
  <c r="X24" i="1"/>
  <c r="X28" i="1"/>
  <c r="X7" i="1"/>
  <c r="X11" i="1"/>
  <c r="X19" i="1"/>
  <c r="X23" i="1"/>
  <c r="X27" i="1"/>
  <c r="U4" i="1"/>
  <c r="U5" i="1"/>
  <c r="U6" i="1"/>
  <c r="U7" i="1"/>
  <c r="U8" i="1"/>
  <c r="U9" i="1"/>
  <c r="U10" i="1"/>
  <c r="U11" i="1"/>
  <c r="U17" i="1"/>
  <c r="U18" i="1"/>
  <c r="U19" i="1"/>
  <c r="U20" i="1"/>
  <c r="U21" i="1"/>
  <c r="U22" i="1"/>
  <c r="U23" i="1"/>
  <c r="U24" i="1"/>
  <c r="U25" i="1"/>
  <c r="U26" i="1"/>
  <c r="U27" i="1"/>
  <c r="U28" i="1"/>
  <c r="U29" i="1"/>
  <c r="U30" i="1"/>
  <c r="V4" i="1"/>
  <c r="V5" i="1"/>
  <c r="V6" i="1"/>
  <c r="V7" i="1"/>
  <c r="V8" i="1"/>
  <c r="V9" i="1"/>
  <c r="V10" i="1"/>
  <c r="V11" i="1"/>
  <c r="V12" i="1"/>
  <c r="V13" i="1"/>
  <c r="V14" i="1"/>
  <c r="V15" i="1"/>
  <c r="V16" i="1"/>
  <c r="V17" i="1"/>
  <c r="V18" i="1"/>
  <c r="V19" i="1"/>
  <c r="V20" i="1"/>
  <c r="V21" i="1"/>
  <c r="V22" i="1"/>
  <c r="V23" i="1"/>
  <c r="V24" i="1"/>
  <c r="V25" i="1"/>
  <c r="V26" i="1"/>
  <c r="V27" i="1"/>
  <c r="V28" i="1"/>
  <c r="V29" i="1"/>
  <c r="V30" i="1"/>
  <c r="W4" i="1"/>
  <c r="W5" i="1"/>
  <c r="W6" i="1"/>
  <c r="W7" i="1"/>
  <c r="W8" i="1"/>
  <c r="W9" i="1"/>
  <c r="W10" i="1"/>
  <c r="W11" i="1"/>
  <c r="W12" i="1"/>
  <c r="W13" i="1"/>
  <c r="W14" i="1"/>
  <c r="W15" i="1"/>
  <c r="W16" i="1"/>
  <c r="W17" i="1"/>
  <c r="W18" i="1"/>
  <c r="W19" i="1"/>
  <c r="W20" i="1"/>
  <c r="W21" i="1"/>
  <c r="W22" i="1"/>
  <c r="W23" i="1"/>
  <c r="W24" i="1"/>
  <c r="W25" i="1"/>
  <c r="W26" i="1"/>
  <c r="W27" i="1"/>
  <c r="W28" i="1"/>
  <c r="W29" i="1"/>
  <c r="W30" i="1"/>
  <c r="T4" i="1"/>
  <c r="T5" i="1"/>
  <c r="T6" i="1"/>
  <c r="T7" i="1"/>
  <c r="T8" i="1"/>
  <c r="T9" i="1"/>
  <c r="T10" i="1"/>
  <c r="T11" i="1"/>
  <c r="T12" i="1"/>
  <c r="T13" i="1"/>
  <c r="T14" i="1"/>
  <c r="T15" i="1"/>
  <c r="T16" i="1"/>
  <c r="T17" i="1"/>
  <c r="T18" i="1"/>
  <c r="T19" i="1"/>
  <c r="T20" i="1"/>
  <c r="T21" i="1"/>
  <c r="T22" i="1"/>
  <c r="T23" i="1"/>
  <c r="T24" i="1"/>
  <c r="T25" i="1"/>
  <c r="T26" i="1"/>
  <c r="T27" i="1"/>
  <c r="T28" i="1"/>
  <c r="T29" i="1"/>
  <c r="T30" i="1"/>
</calcChain>
</file>

<file path=xl/comments1.xml><?xml version="1.0" encoding="utf-8"?>
<comments xmlns="http://schemas.openxmlformats.org/spreadsheetml/2006/main">
  <authors>
    <author>Frederiek-Maarten Kerckhof</author>
  </authors>
  <commentList>
    <comment ref="B14" authorId="0">
      <text>
        <r>
          <rPr>
            <b/>
            <sz val="9"/>
            <color indexed="81"/>
            <rFont val="Tahoma"/>
            <family val="2"/>
          </rPr>
          <t>Frederiek-Maarten Kerckhof:</t>
        </r>
        <r>
          <rPr>
            <sz val="9"/>
            <color indexed="81"/>
            <rFont val="Tahoma"/>
            <family val="2"/>
          </rPr>
          <t xml:space="preserve">
chloromethane, bromomethane &amp; dihalogenated methane</t>
        </r>
      </text>
    </comment>
    <comment ref="B15" authorId="0">
      <text>
        <r>
          <rPr>
            <b/>
            <sz val="9"/>
            <color indexed="81"/>
            <rFont val="Tahoma"/>
            <family val="2"/>
          </rPr>
          <t>Frederiek-Maarten Kerckhof:</t>
        </r>
        <r>
          <rPr>
            <sz val="9"/>
            <color indexed="81"/>
            <rFont val="Tahoma"/>
            <family val="2"/>
          </rPr>
          <t xml:space="preserve">
Ddd, DmoAB, msmABCD, DmdA, </t>
        </r>
      </text>
    </comment>
    <comment ref="G15" authorId="0">
      <text>
        <r>
          <rPr>
            <b/>
            <sz val="9"/>
            <color indexed="81"/>
            <rFont val="Tahoma"/>
            <family val="2"/>
          </rPr>
          <t>Frederiek-Maarten Kerckhof:</t>
        </r>
        <r>
          <rPr>
            <sz val="9"/>
            <color indexed="81"/>
            <rFont val="Tahoma"/>
            <family val="2"/>
          </rPr>
          <t xml:space="preserve">
dmdB, dmdC: 3-methylmercaptoprionyl-CoA ligase/dehydrogenase</t>
        </r>
      </text>
    </comment>
    <comment ref="H15" authorId="0">
      <text>
        <r>
          <rPr>
            <b/>
            <sz val="9"/>
            <color indexed="81"/>
            <rFont val="Tahoma"/>
            <family val="2"/>
          </rPr>
          <t>Frederiek-Maarten Kerckhof:</t>
        </r>
        <r>
          <rPr>
            <sz val="9"/>
            <color indexed="81"/>
            <rFont val="Tahoma"/>
            <family val="2"/>
          </rPr>
          <t xml:space="preserve">
Coenzyme F420-dependent N5,N10-methylene tetrahydromethanopterin reductase and related flavin-dependent oxidoreductases; sulfonate monooxygenase</t>
        </r>
      </text>
    </comment>
    <comment ref="B16" authorId="0">
      <text>
        <r>
          <rPr>
            <b/>
            <sz val="9"/>
            <color indexed="81"/>
            <rFont val="Tahoma"/>
            <family val="2"/>
          </rPr>
          <t>Frederiek-Maarten Kerckhof:</t>
        </r>
        <r>
          <rPr>
            <sz val="9"/>
            <color indexed="81"/>
            <rFont val="Tahoma"/>
            <family val="2"/>
          </rPr>
          <t xml:space="preserve">
Methylamine dehydrogenase</t>
        </r>
      </text>
    </comment>
    <comment ref="B17" authorId="0">
      <text>
        <r>
          <rPr>
            <b/>
            <sz val="9"/>
            <color indexed="81"/>
            <rFont val="Tahoma"/>
            <family val="2"/>
          </rPr>
          <t>Frederiek-Maarten Kerckhof:</t>
        </r>
        <r>
          <rPr>
            <sz val="9"/>
            <color indexed="81"/>
            <rFont val="Tahoma"/>
            <family val="2"/>
          </rPr>
          <t xml:space="preserve">
tetrahydromethanopterin mediated PW</t>
        </r>
      </text>
    </comment>
    <comment ref="G17" authorId="0">
      <text>
        <r>
          <rPr>
            <b/>
            <sz val="9"/>
            <color indexed="81"/>
            <rFont val="Tahoma"/>
            <family val="2"/>
          </rPr>
          <t>Frederiek-Maarten Kerckhof:</t>
        </r>
        <r>
          <rPr>
            <sz val="9"/>
            <color indexed="81"/>
            <rFont val="Tahoma"/>
            <family val="2"/>
          </rPr>
          <t xml:space="preserve">
cf R. radiobacter</t>
        </r>
      </text>
    </comment>
    <comment ref="H17" authorId="0">
      <text>
        <r>
          <rPr>
            <b/>
            <sz val="9"/>
            <color indexed="81"/>
            <rFont val="Tahoma"/>
            <family val="2"/>
          </rPr>
          <t>Frederiek-Maarten Kerckhof:</t>
        </r>
        <r>
          <rPr>
            <sz val="9"/>
            <color indexed="81"/>
            <rFont val="Tahoma"/>
            <family val="2"/>
          </rPr>
          <t xml:space="preserve">
Coenzyme F420-dependent N5,N10-methylene tetrahydromethanopterin reductase and related flavin-dependent oxidoreductases; sulfonate monooxygenase</t>
        </r>
      </text>
    </comment>
    <comment ref="B18" authorId="0">
      <text>
        <r>
          <rPr>
            <b/>
            <sz val="9"/>
            <color indexed="81"/>
            <rFont val="Tahoma"/>
            <family val="2"/>
          </rPr>
          <t>Frederiek-Maarten Kerckhof:</t>
        </r>
        <r>
          <rPr>
            <sz val="9"/>
            <color indexed="81"/>
            <rFont val="Tahoma"/>
            <family val="2"/>
          </rPr>
          <t xml:space="preserve">
glutathione-linked formaldehyde oxidation. 
Gfa is not always required, as reaction can occur spontaneous </t>
        </r>
      </text>
    </comment>
    <comment ref="C18" authorId="0">
      <text>
        <r>
          <rPr>
            <b/>
            <sz val="9"/>
            <color indexed="81"/>
            <rFont val="Tahoma"/>
            <family val="2"/>
          </rPr>
          <t>Frederiek-Maarten Kerckhof:</t>
        </r>
        <r>
          <rPr>
            <sz val="9"/>
            <color indexed="81"/>
            <rFont val="Tahoma"/>
            <family val="2"/>
          </rPr>
          <t xml:space="preserve">
ParDen is the only organism that had gfa, which is required for initial activation</t>
        </r>
      </text>
    </comment>
    <comment ref="D18" authorId="0">
      <text>
        <r>
          <rPr>
            <b/>
            <sz val="9"/>
            <color indexed="81"/>
            <rFont val="Tahoma"/>
            <family val="2"/>
          </rPr>
          <t>Frederiek-Maarten Kerckhof:</t>
        </r>
        <r>
          <rPr>
            <sz val="9"/>
            <color indexed="81"/>
            <rFont val="Tahoma"/>
            <family val="2"/>
          </rPr>
          <t xml:space="preserve">
gfa lacking</t>
        </r>
      </text>
    </comment>
    <comment ref="E18" authorId="0">
      <text>
        <r>
          <rPr>
            <b/>
            <sz val="9"/>
            <color indexed="81"/>
            <rFont val="Tahoma"/>
            <family val="2"/>
          </rPr>
          <t>Frederiek-Maarten Kerckhof:</t>
        </r>
        <r>
          <rPr>
            <sz val="9"/>
            <color indexed="81"/>
            <rFont val="Tahoma"/>
            <family val="2"/>
          </rPr>
          <t xml:space="preserve">
Gfa lacking</t>
        </r>
      </text>
    </comment>
    <comment ref="F18" authorId="0">
      <text>
        <r>
          <rPr>
            <b/>
            <sz val="9"/>
            <color indexed="81"/>
            <rFont val="Tahoma"/>
            <family val="2"/>
          </rPr>
          <t>Frederiek-Maarten Kerckhof:</t>
        </r>
        <r>
          <rPr>
            <sz val="9"/>
            <color indexed="81"/>
            <rFont val="Tahoma"/>
            <family val="2"/>
          </rPr>
          <t xml:space="preserve">
Gfa (activating enzyme) &amp; FrmR (negative regulator) lacking</t>
        </r>
      </text>
    </comment>
    <comment ref="G18" authorId="0">
      <text>
        <r>
          <rPr>
            <b/>
            <sz val="9"/>
            <color indexed="81"/>
            <rFont val="Tahoma"/>
            <family val="2"/>
          </rPr>
          <t>Frederiek-Maarten Kerckhof:</t>
        </r>
        <r>
          <rPr>
            <sz val="9"/>
            <color indexed="81"/>
            <rFont val="Tahoma"/>
            <family val="2"/>
          </rPr>
          <t xml:space="preserve">
Gfa &amp; FrmR lacking</t>
        </r>
      </text>
    </comment>
    <comment ref="H18" authorId="0">
      <text>
        <r>
          <rPr>
            <b/>
            <sz val="9"/>
            <color indexed="81"/>
            <rFont val="Tahoma"/>
            <family val="2"/>
          </rPr>
          <t>Frederiek-Maarten Kerckhof:</t>
        </r>
        <r>
          <rPr>
            <sz val="9"/>
            <color indexed="81"/>
            <rFont val="Tahoma"/>
            <family val="2"/>
          </rPr>
          <t xml:space="preserve">
Gfa (activating enzyme) &amp; FrmR (negative regulator) lacking</t>
        </r>
      </text>
    </comment>
    <comment ref="I18" authorId="0">
      <text>
        <r>
          <rPr>
            <b/>
            <sz val="9"/>
            <color indexed="81"/>
            <rFont val="Tahoma"/>
            <family val="2"/>
          </rPr>
          <t>Frederiek-Maarten Kerckhof:</t>
        </r>
        <r>
          <rPr>
            <sz val="9"/>
            <color indexed="81"/>
            <rFont val="Tahoma"/>
            <family val="2"/>
          </rPr>
          <t xml:space="preserve">
Gfa</t>
        </r>
      </text>
    </comment>
    <comment ref="J18" authorId="0">
      <text>
        <r>
          <rPr>
            <b/>
            <sz val="9"/>
            <color indexed="81"/>
            <rFont val="Tahoma"/>
            <family val="2"/>
          </rPr>
          <t>Frederiek-Maarten Kerckhof:</t>
        </r>
        <r>
          <rPr>
            <sz val="9"/>
            <color indexed="81"/>
            <rFont val="Tahoma"/>
            <family val="2"/>
          </rPr>
          <t xml:space="preserve">
Gfa lacking, though Reg-F present (Transcriptional regulator, LysR family, in formaldehyde detoxification operon)</t>
        </r>
      </text>
    </comment>
    <comment ref="K18" authorId="0">
      <text>
        <r>
          <rPr>
            <b/>
            <sz val="9"/>
            <color indexed="81"/>
            <rFont val="Tahoma"/>
            <family val="2"/>
          </rPr>
          <t>Frederiek-Maarten Kerckhof:</t>
        </r>
        <r>
          <rPr>
            <sz val="9"/>
            <color indexed="81"/>
            <rFont val="Tahoma"/>
            <family val="2"/>
          </rPr>
          <t xml:space="preserve">
Gfa &amp; FrmR lacking
(cf supra)</t>
        </r>
      </text>
    </comment>
    <comment ref="L18" authorId="0">
      <text>
        <r>
          <rPr>
            <b/>
            <sz val="9"/>
            <color indexed="81"/>
            <rFont val="Tahoma"/>
            <family val="2"/>
          </rPr>
          <t>Frederiek-Maarten Kerckhof:</t>
        </r>
        <r>
          <rPr>
            <sz val="9"/>
            <color indexed="81"/>
            <rFont val="Tahoma"/>
            <family val="2"/>
          </rPr>
          <t xml:space="preserve">
gfa-like protein, though nothing else</t>
        </r>
      </text>
    </comment>
    <comment ref="D19" authorId="0">
      <text>
        <r>
          <rPr>
            <b/>
            <sz val="9"/>
            <color indexed="81"/>
            <rFont val="Tahoma"/>
            <family val="2"/>
          </rPr>
          <t>Frederiek-Maarten Kerckhof:</t>
        </r>
        <r>
          <rPr>
            <sz val="9"/>
            <color indexed="81"/>
            <rFont val="Tahoma"/>
            <family val="2"/>
          </rPr>
          <t xml:space="preserve">
FCL-like_protein</t>
        </r>
      </text>
    </comment>
    <comment ref="E19" authorId="0">
      <text>
        <r>
          <rPr>
            <b/>
            <sz val="9"/>
            <color indexed="81"/>
            <rFont val="Tahoma"/>
            <family val="2"/>
          </rPr>
          <t>Frederiek-Maarten Kerckhof:</t>
        </r>
        <r>
          <rPr>
            <sz val="9"/>
            <color indexed="81"/>
            <rFont val="Tahoma"/>
            <family val="2"/>
          </rPr>
          <t xml:space="preserve">
Frederiek-Maarten Kerckhof:
fcl-like protein: Methylenetetrahydrofolate dehydrogenase (NADP+) (EC 1.5.1.5) / Methenyltetrahydrofolate cyclohydrolase (EC 3.5.4.9)</t>
        </r>
      </text>
    </comment>
    <comment ref="F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G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I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J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K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L19" authorId="0">
      <text>
        <r>
          <rPr>
            <b/>
            <sz val="9"/>
            <color indexed="81"/>
            <rFont val="Tahoma"/>
            <family val="2"/>
          </rPr>
          <t>Frederiek-Maarten Kerckhof:</t>
        </r>
        <r>
          <rPr>
            <sz val="9"/>
            <color indexed="81"/>
            <rFont val="Tahoma"/>
            <family val="2"/>
          </rPr>
          <t xml:space="preserve">
fcl-like protein: Methylenetetrahydrofolate dehydrogenase (NADP+) (EC 1.5.1.5) / Methenyltetrahydrofolate cyclohydrolase (EC 3.5.4.9)</t>
        </r>
      </text>
    </comment>
    <comment ref="B20" authorId="0">
      <text>
        <r>
          <rPr>
            <b/>
            <sz val="9"/>
            <color indexed="81"/>
            <rFont val="Tahoma"/>
            <family val="2"/>
          </rPr>
          <t>Frederiek-Maarten Kerckhof:</t>
        </r>
        <r>
          <rPr>
            <sz val="9"/>
            <color indexed="81"/>
            <rFont val="Tahoma"/>
            <family val="2"/>
          </rPr>
          <t xml:space="preserve">
MtDA </t>
        </r>
      </text>
    </comment>
    <comment ref="B22" authorId="0">
      <text>
        <r>
          <rPr>
            <b/>
            <sz val="9"/>
            <color indexed="81"/>
            <rFont val="Tahoma"/>
            <family val="2"/>
          </rPr>
          <t>Frederiek-Maarten Kerckhof:</t>
        </r>
        <r>
          <rPr>
            <sz val="9"/>
            <color indexed="81"/>
            <rFont val="Tahoma"/>
            <family val="2"/>
          </rPr>
          <t xml:space="preserve">
Formate-tetrahydrofolate-ligase ==&gt; very essential
</t>
        </r>
      </text>
    </comment>
    <comment ref="D22" authorId="0">
      <text>
        <r>
          <rPr>
            <b/>
            <sz val="9"/>
            <color indexed="81"/>
            <rFont val="Tahoma"/>
            <family val="2"/>
          </rPr>
          <t>Frederiek-Maarten Kerckhof:</t>
        </r>
        <r>
          <rPr>
            <sz val="9"/>
            <color indexed="81"/>
            <rFont val="Tahoma"/>
            <family val="2"/>
          </rPr>
          <t xml:space="preserve">
5-formyltetrahydrofolate cyclo-ligase (EC 6.3.3.2)</t>
        </r>
      </text>
    </comment>
    <comment ref="E22" authorId="0">
      <text>
        <r>
          <rPr>
            <b/>
            <sz val="9"/>
            <color indexed="81"/>
            <rFont val="Tahoma"/>
            <family val="2"/>
          </rPr>
          <t>Frederiek-Maarten Kerckhof:</t>
        </r>
        <r>
          <rPr>
            <sz val="9"/>
            <color indexed="81"/>
            <rFont val="Tahoma"/>
            <family val="2"/>
          </rPr>
          <t xml:space="preserve">
5-formyltetrahydrofolate cyclo-ligase (EC 6.3.3.2)</t>
        </r>
      </text>
    </comment>
    <comment ref="F22" authorId="0">
      <text>
        <r>
          <rPr>
            <b/>
            <sz val="9"/>
            <color indexed="81"/>
            <rFont val="Tahoma"/>
            <family val="2"/>
          </rPr>
          <t>Frederiek-Maarten Kerckhof:</t>
        </r>
        <r>
          <rPr>
            <sz val="9"/>
            <color indexed="81"/>
            <rFont val="Tahoma"/>
            <family val="2"/>
          </rPr>
          <t xml:space="preserve">
5-formyltetrahydrofolate cyclo-ligase (EC 6.3.3.2)</t>
        </r>
      </text>
    </comment>
    <comment ref="G22" authorId="0">
      <text>
        <r>
          <rPr>
            <b/>
            <sz val="9"/>
            <color indexed="81"/>
            <rFont val="Tahoma"/>
            <family val="2"/>
          </rPr>
          <t>Frederiek-Maarten Kerckhof:</t>
        </r>
        <r>
          <rPr>
            <sz val="9"/>
            <color indexed="81"/>
            <rFont val="Tahoma"/>
            <family val="2"/>
          </rPr>
          <t xml:space="preserve">
5-formyltetrahydrofolate cyclo-ligase (EC 6.3.3.2)</t>
        </r>
      </text>
    </comment>
    <comment ref="H22" authorId="0">
      <text>
        <r>
          <rPr>
            <b/>
            <sz val="9"/>
            <color indexed="81"/>
            <rFont val="Tahoma"/>
            <family val="2"/>
          </rPr>
          <t>Frederiek-Maarten Kerckhof:</t>
        </r>
        <r>
          <rPr>
            <sz val="9"/>
            <color indexed="81"/>
            <rFont val="Tahoma"/>
            <family val="2"/>
          </rPr>
          <t xml:space="preserve">
5-formyltetrahydrofolate cyclo-ligase (EC 6.3.3.2)</t>
        </r>
      </text>
    </comment>
    <comment ref="I22" authorId="0">
      <text>
        <r>
          <rPr>
            <b/>
            <sz val="9"/>
            <color indexed="81"/>
            <rFont val="Tahoma"/>
            <family val="2"/>
          </rPr>
          <t>Frederiek-Maarten Kerckhof:</t>
        </r>
        <r>
          <rPr>
            <sz val="9"/>
            <color indexed="81"/>
            <rFont val="Tahoma"/>
            <family val="2"/>
          </rPr>
          <t xml:space="preserve">
5-formyltetrahydrofolate cyclo-ligase (EC 6.3.3.2)</t>
        </r>
      </text>
    </comment>
    <comment ref="J22" authorId="0">
      <text>
        <r>
          <rPr>
            <b/>
            <sz val="9"/>
            <color indexed="81"/>
            <rFont val="Tahoma"/>
            <family val="2"/>
          </rPr>
          <t>Frederiek-Maarten Kerckhof:</t>
        </r>
        <r>
          <rPr>
            <sz val="9"/>
            <color indexed="81"/>
            <rFont val="Tahoma"/>
            <family val="2"/>
          </rPr>
          <t xml:space="preserve">
5-formyltetrahydrofolate cyclo-ligase (EC 6.3.3.2)</t>
        </r>
      </text>
    </comment>
    <comment ref="K22" authorId="0">
      <text>
        <r>
          <rPr>
            <b/>
            <sz val="9"/>
            <color indexed="81"/>
            <rFont val="Tahoma"/>
            <family val="2"/>
          </rPr>
          <t>Frederiek-Maarten Kerckhof:</t>
        </r>
        <r>
          <rPr>
            <sz val="9"/>
            <color indexed="81"/>
            <rFont val="Tahoma"/>
            <family val="2"/>
          </rPr>
          <t xml:space="preserve">
Formate--tetrahydrofolate ligase (EC 6.3.4.3)</t>
        </r>
      </text>
    </comment>
    <comment ref="L22" authorId="0">
      <text>
        <r>
          <rPr>
            <b/>
            <sz val="9"/>
            <color indexed="81"/>
            <rFont val="Tahoma"/>
            <family val="2"/>
          </rPr>
          <t>Frederiek-Maarten Kerckhof:</t>
        </r>
        <r>
          <rPr>
            <sz val="9"/>
            <color indexed="81"/>
            <rFont val="Tahoma"/>
            <family val="2"/>
          </rPr>
          <t xml:space="preserve">
Formate--tetrahydrofolate ligase (EC 6.3.4.3)</t>
        </r>
      </text>
    </comment>
    <comment ref="D23" authorId="0">
      <text>
        <r>
          <rPr>
            <b/>
            <sz val="9"/>
            <color indexed="81"/>
            <rFont val="Tahoma"/>
            <family val="2"/>
          </rPr>
          <t>Frederiek-Maarten Kerckhof:</t>
        </r>
        <r>
          <rPr>
            <sz val="9"/>
            <color indexed="81"/>
            <rFont val="Tahoma"/>
            <family val="2"/>
          </rPr>
          <t xml:space="preserve">
Formate dehydrogenase O alpha, beta, gamma subunit (EC 1.2.1.2)</t>
        </r>
      </text>
    </comment>
    <comment ref="F23" authorId="0">
      <text>
        <r>
          <rPr>
            <b/>
            <sz val="9"/>
            <color indexed="81"/>
            <rFont val="Tahoma"/>
            <family val="2"/>
          </rPr>
          <t>Frederiek-Maarten Kerckhof:</t>
        </r>
        <r>
          <rPr>
            <sz val="9"/>
            <color indexed="81"/>
            <rFont val="Tahoma"/>
            <family val="2"/>
          </rPr>
          <t xml:space="preserve">
Formate dehydrogenase O alpha, beta, gamma subunit (EC 1.2.1.2), Formate dehydrogenase N gamma subunit (EC 1.2.1.2)</t>
        </r>
      </text>
    </comment>
    <comment ref="B25" authorId="0">
      <text>
        <r>
          <rPr>
            <b/>
            <sz val="9"/>
            <color indexed="81"/>
            <rFont val="Tahoma"/>
            <family val="2"/>
          </rPr>
          <t>Frederiek-Maarten Kerckhof:</t>
        </r>
        <r>
          <rPr>
            <sz val="9"/>
            <color indexed="81"/>
            <rFont val="Tahoma"/>
            <family val="2"/>
          </rPr>
          <t xml:space="preserve">
ethylmalonyl CoA pathaway</t>
        </r>
      </text>
    </comment>
    <comment ref="B26" authorId="0">
      <text>
        <r>
          <rPr>
            <b/>
            <sz val="9"/>
            <color indexed="81"/>
            <rFont val="Tahoma"/>
            <family val="2"/>
          </rPr>
          <t>Frederiek-Maarten Kerckhof:</t>
        </r>
        <r>
          <rPr>
            <sz val="9"/>
            <color indexed="81"/>
            <rFont val="Tahoma"/>
            <family val="2"/>
          </rPr>
          <t xml:space="preserve">
isocitrate lyase, functional glyoxylate shunt</t>
        </r>
      </text>
    </comment>
    <comment ref="B27" authorId="0">
      <text>
        <r>
          <rPr>
            <b/>
            <sz val="9"/>
            <color indexed="81"/>
            <rFont val="Tahoma"/>
            <family val="2"/>
          </rPr>
          <t>Frederiek-Maarten Kerckhof:</t>
        </r>
        <r>
          <rPr>
            <sz val="9"/>
            <color indexed="81"/>
            <rFont val="Tahoma"/>
            <family val="2"/>
          </rPr>
          <t xml:space="preserve">
Entner-Doudoroff PW</t>
        </r>
      </text>
    </comment>
    <comment ref="B28" authorId="0">
      <text>
        <r>
          <rPr>
            <b/>
            <sz val="9"/>
            <color indexed="81"/>
            <rFont val="Tahoma"/>
            <family val="2"/>
          </rPr>
          <t>Frederiek-Maarten Kerckhof:</t>
        </r>
        <r>
          <rPr>
            <sz val="9"/>
            <color indexed="81"/>
            <rFont val="Tahoma"/>
            <family val="2"/>
          </rPr>
          <t xml:space="preserve">
pentose phosphate pathway</t>
        </r>
      </text>
    </comment>
  </commentList>
</comments>
</file>

<file path=xl/sharedStrings.xml><?xml version="1.0" encoding="utf-8"?>
<sst xmlns="http://schemas.openxmlformats.org/spreadsheetml/2006/main" count="196" uniqueCount="115">
  <si>
    <t>Paracoccus denitrificans</t>
  </si>
  <si>
    <t>Rhizobium radiobacter</t>
  </si>
  <si>
    <t>Ochrobactrum anthropi</t>
  </si>
  <si>
    <t>Cupriavidus metallidurans</t>
  </si>
  <si>
    <t>Commamonas terrigena</t>
  </si>
  <si>
    <t>Achromobacter denitrificans</t>
  </si>
  <si>
    <t>Pseudomonas putida</t>
  </si>
  <si>
    <t>Escherichia coli</t>
  </si>
  <si>
    <t>Methylomonas methanica</t>
  </si>
  <si>
    <t>LMG4049</t>
  </si>
  <si>
    <t>LMG287</t>
  </si>
  <si>
    <t>LMG2134</t>
  </si>
  <si>
    <t>LMG1195</t>
  </si>
  <si>
    <t>LMG1249</t>
  </si>
  <si>
    <t>LMG1231</t>
  </si>
  <si>
    <t>LMG24210</t>
  </si>
  <si>
    <t>LMG2092</t>
  </si>
  <si>
    <t>LMG26262</t>
  </si>
  <si>
    <t>Species</t>
  </si>
  <si>
    <t>Strain</t>
  </si>
  <si>
    <t>NCIMB 11130T</t>
  </si>
  <si>
    <t>sMMO</t>
  </si>
  <si>
    <t>yes</t>
  </si>
  <si>
    <t>MxaFI</t>
  </si>
  <si>
    <t>MxaG</t>
  </si>
  <si>
    <t>MxaACKL</t>
  </si>
  <si>
    <t>MxaRS</t>
  </si>
  <si>
    <t>mxaS</t>
  </si>
  <si>
    <t>Mdh2</t>
  </si>
  <si>
    <t>yes?</t>
  </si>
  <si>
    <t>no?</t>
  </si>
  <si>
    <t>other Mxa</t>
  </si>
  <si>
    <t>MxaJSD</t>
  </si>
  <si>
    <t>PQQ synthesis</t>
  </si>
  <si>
    <t>pqqEBCD</t>
  </si>
  <si>
    <t>pqqC - paralog</t>
  </si>
  <si>
    <t>pqqEBDF</t>
  </si>
  <si>
    <t>pqqEBD</t>
  </si>
  <si>
    <t>pqqEB and pqqC-like protein</t>
  </si>
  <si>
    <t>XoxF</t>
  </si>
  <si>
    <t>XoxI</t>
  </si>
  <si>
    <t>xoxI</t>
  </si>
  <si>
    <t>CmuA/CmuB/DcmA</t>
  </si>
  <si>
    <t>DMS(P), MSA</t>
  </si>
  <si>
    <t>maybe</t>
  </si>
  <si>
    <t>MADH</t>
  </si>
  <si>
    <t>mauEDFJNMG</t>
  </si>
  <si>
    <t>mauED</t>
  </si>
  <si>
    <t>mauG</t>
  </si>
  <si>
    <t>pMMO</t>
  </si>
  <si>
    <t>Primary oxidation module</t>
  </si>
  <si>
    <t>H4MPT</t>
  </si>
  <si>
    <t>GSH</t>
  </si>
  <si>
    <t>gfa</t>
  </si>
  <si>
    <t>adhC</t>
  </si>
  <si>
    <t>FolD</t>
  </si>
  <si>
    <t>folD2</t>
  </si>
  <si>
    <t>folD</t>
  </si>
  <si>
    <t>MtD</t>
  </si>
  <si>
    <t>PurU</t>
  </si>
  <si>
    <t>FtfL</t>
  </si>
  <si>
    <t>Formate dehydrogenase</t>
  </si>
  <si>
    <t>FDH</t>
  </si>
  <si>
    <t>fdhED</t>
  </si>
  <si>
    <t>nuoEF,fdhF, fdSd</t>
  </si>
  <si>
    <t>fdoGHI</t>
  </si>
  <si>
    <t>(NAD-)fdhABCD, fdoG</t>
  </si>
  <si>
    <t>fdoGHI, FdnI</t>
  </si>
  <si>
    <t>Fdh, FdoGHI, FdnG, FdnI</t>
  </si>
  <si>
    <t>NAD-fdhABCD</t>
  </si>
  <si>
    <t>NAD-fdhABD</t>
  </si>
  <si>
    <t>Formaldehyde handling module</t>
  </si>
  <si>
    <t>Assimilation module</t>
  </si>
  <si>
    <t>Serine</t>
  </si>
  <si>
    <t xml:space="preserve">EMCP </t>
  </si>
  <si>
    <t>ICL</t>
  </si>
  <si>
    <t>ED</t>
  </si>
  <si>
    <t>Classical</t>
  </si>
  <si>
    <t>6: functional only from KDPG aldolase down, with major flux through KDPGA being probably via KDG kinase (from uronic acid and aminosugars metabolism). Glucose and gluconate are metabolized by Pentose phosphate pathway (if GPDH and PglDH are asserted) and/or Embden-Meyerhof pathway</t>
  </si>
  <si>
    <t>PPPW</t>
  </si>
  <si>
    <t>3?: cf infra</t>
  </si>
  <si>
    <t>5: first 2 enzymes of the oxidative PPP are present, but 6-P-gluconate produced is further dehydrated to 2-keto-3-deoxy-6-P-gluconate via the Entner-Doudoroff pathway (see subsystem “Entner-Doudoroff pathway”), rather then being oxidized to ribulose-5-phosphate (6-phosphogluconate dehydrogenase EC 1.1.1.44 is absent)</t>
  </si>
  <si>
    <t>2: minimal PPP, non-oxidative branch only, or even less – especially in minimal genomes of obligate parasites.</t>
  </si>
  <si>
    <t>2.3: 2 and 3 – PPP pathway in facultative heterofermentative Lactobacilli requires induction of phosphoketolase (D-Xylulose-5-phosphate phosphoketolase EC 4.1.2.9), an enzyme absent in the obligate homofermenters but present in facultative heterofermentative species. In some species this enzyme seems to complement the absence of transketolase and transaldolase. This enzyme has been also implicated in a variant of pentose phosphate metabolism in bifidobacteria, where PPP occurs through a characteristic sequence called the "fructose-6-phosphate shunt" or "bifidus shunt" (Scardovi and Trovatelli, 1965; De Vries et al, 1967; Fig. 3). The key enzymatic function of this pathway is fructose-6-phosphate-phosphoketolase (EC 4.1.2.22), which cleaves hexose phosphate to erythrose-4-phosphate and acetyl-phosphate. However, since no distinction between Fructose-6-phosphate phosphoketolase and Xylulose-5-phosphate phosphoketolase activities can be made currently based on protein sequence alone, and a single enzyme has been shown to catalyze both reactions in several species, all clear XPK/FPK homologs have been annotated as potentially capable of catalyzing both reactions - “Xylulose-5-phosphate phosphoketolase (EC 4.1.2.9); Fructose-6-phosphate phosphoketolase (EC 4.1.2.22)” probably leading to severe over-annotation. In an attempt to minimize the damage, the XPK/FPK homologs where FPK activity was experimentally demonstrated (in Bifidum species) or could be inferred from genome context (see below) were annotated “Xylulose-5-phosphate phosphoketolase (EC 4.1.2.9) / Fructose-6-phosphate phosphoketolase (EC 4.1.2.22)” with a slash “/”. In addition to Bifidobacteria these include Clostridium acetobutylicum and Streptococcus agalactiae where the absence of Glucose-6-phosphate 1-dehydrogenase (EC 1.1.1.49) and 6-phosphogluconate dehydrogenase, decarboxylating (EC 1.1.1.44) may necessitate FPK activity in XPK/FPK homolog</t>
  </si>
  <si>
    <t>3: cf supra</t>
  </si>
  <si>
    <t xml:space="preserve"> 6: in addition to classic PPP non-oxidative branch, two enzymes of the RuMP pathway (HPS+PHI) may contribute to ribose biosynthesis acting in reverse</t>
  </si>
  <si>
    <t>6.3</t>
  </si>
  <si>
    <t>RumP</t>
  </si>
  <si>
    <t>CBB</t>
  </si>
  <si>
    <t>Methylosinus sp.</t>
  </si>
  <si>
    <t>Type I MOB</t>
  </si>
  <si>
    <t>TI</t>
  </si>
  <si>
    <t>Type II MOB</t>
  </si>
  <si>
    <t>TII</t>
  </si>
  <si>
    <t>All MOB</t>
  </si>
  <si>
    <t>MOB</t>
  </si>
  <si>
    <t>Total count</t>
  </si>
  <si>
    <t>Tot</t>
  </si>
  <si>
    <t>Total non-MOB</t>
  </si>
  <si>
    <t>TotHET</t>
  </si>
  <si>
    <t>Total in non-persisters</t>
  </si>
  <si>
    <t>Totn</t>
  </si>
  <si>
    <t>Total in persisters</t>
  </si>
  <si>
    <t>TotPers</t>
  </si>
  <si>
    <t>Peristers/non-persisters</t>
  </si>
  <si>
    <t>Pers/Het</t>
  </si>
  <si>
    <t>Persisters-nonPersisters</t>
  </si>
  <si>
    <t>Pers-non</t>
  </si>
  <si>
    <t>PersistersComplementTI</t>
  </si>
  <si>
    <t>PT1</t>
  </si>
  <si>
    <t>PersistersComplementTII</t>
  </si>
  <si>
    <t>PT2</t>
  </si>
  <si>
    <t>PersistersComplementMOB</t>
  </si>
  <si>
    <t>PTMOB</t>
  </si>
  <si>
    <t>C1 assimilation comparative genomics - Kerckhof et al. 2016, Supplementary Dataset S1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</si>
</sst>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6"/>
      <color theme="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DBEF79"/>
        <bgColor indexed="64"/>
      </patternFill>
    </fill>
  </fills>
  <borders count="12">
    <border>
      <left/>
      <right/>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cellStyleXfs>
  <cellXfs count="57">
    <xf numFmtId="0" fontId="0" fillId="0" borderId="0" xfId="0"/>
    <xf numFmtId="0" fontId="0" fillId="2" borderId="0" xfId="0" applyFill="1" applyBorder="1"/>
    <xf numFmtId="0" fontId="0" fillId="3" borderId="0" xfId="0" applyFill="1"/>
    <xf numFmtId="0" fontId="0" fillId="4" borderId="0" xfId="0" applyFill="1"/>
    <xf numFmtId="0" fontId="0" fillId="5" borderId="0" xfId="0" applyFill="1"/>
    <xf numFmtId="0" fontId="0" fillId="6" borderId="0" xfId="0" applyFill="1"/>
    <xf numFmtId="0" fontId="0" fillId="3" borderId="0" xfId="0" applyFill="1" applyBorder="1"/>
    <xf numFmtId="0" fontId="0" fillId="0" borderId="1" xfId="0" applyBorder="1"/>
    <xf numFmtId="0" fontId="0" fillId="3" borderId="1" xfId="0" applyFill="1" applyBorder="1"/>
    <xf numFmtId="0" fontId="1" fillId="3" borderId="2" xfId="0" applyFont="1" applyFill="1" applyBorder="1" applyAlignment="1">
      <alignment horizontal="center" vertical="center" textRotation="90"/>
    </xf>
    <xf numFmtId="0" fontId="0" fillId="2" borderId="0" xfId="0" applyFill="1"/>
    <xf numFmtId="0" fontId="0" fillId="3" borderId="6" xfId="0" applyFill="1" applyBorder="1"/>
    <xf numFmtId="0" fontId="0" fillId="3" borderId="5" xfId="0" applyFill="1" applyBorder="1"/>
    <xf numFmtId="0" fontId="0" fillId="0" borderId="5" xfId="0" applyBorder="1"/>
    <xf numFmtId="0" fontId="1" fillId="3" borderId="0"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1" fillId="2" borderId="7" xfId="0" applyFont="1" applyFill="1" applyBorder="1" applyAlignment="1">
      <alignment horizontal="center" vertical="center" textRotation="90" wrapText="1"/>
    </xf>
    <xf numFmtId="0" fontId="0" fillId="2" borderId="1" xfId="0" applyFill="1" applyBorder="1"/>
    <xf numFmtId="0" fontId="0" fillId="2" borderId="6" xfId="0" applyFill="1" applyBorder="1"/>
    <xf numFmtId="0" fontId="0" fillId="2" borderId="5" xfId="0" applyFill="1" applyBorder="1"/>
    <xf numFmtId="0" fontId="1" fillId="2" borderId="0"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0" fillId="0" borderId="6" xfId="0" applyBorder="1"/>
    <xf numFmtId="0" fontId="0" fillId="6" borderId="5" xfId="0" applyFill="1" applyBorder="1"/>
    <xf numFmtId="0" fontId="0" fillId="4" borderId="5" xfId="0" applyFill="1" applyBorder="1"/>
    <xf numFmtId="0" fontId="0" fillId="5" borderId="5" xfId="0" applyFill="1" applyBorder="1"/>
    <xf numFmtId="0" fontId="0" fillId="8" borderId="0" xfId="0" applyFill="1"/>
    <xf numFmtId="0" fontId="0" fillId="8" borderId="0" xfId="0" applyFill="1" applyBorder="1"/>
    <xf numFmtId="0" fontId="1" fillId="9" borderId="4" xfId="0" applyFont="1" applyFill="1" applyBorder="1" applyAlignment="1">
      <alignment horizontal="center" vertical="center" textRotation="90" wrapText="1"/>
    </xf>
    <xf numFmtId="0" fontId="0" fillId="9" borderId="4" xfId="0" applyFill="1" applyBorder="1" applyAlignment="1">
      <alignment vertical="center"/>
    </xf>
    <xf numFmtId="0" fontId="0" fillId="9" borderId="8" xfId="0" applyFill="1" applyBorder="1" applyAlignment="1">
      <alignment vertical="center"/>
    </xf>
    <xf numFmtId="0" fontId="1" fillId="8" borderId="7" xfId="0" applyFont="1" applyFill="1" applyBorder="1" applyAlignment="1">
      <alignment horizontal="center" vertical="center" textRotation="90" wrapText="1"/>
    </xf>
    <xf numFmtId="0" fontId="0" fillId="8" borderId="1" xfId="0" applyFill="1" applyBorder="1"/>
    <xf numFmtId="0" fontId="0" fillId="8" borderId="6" xfId="0" applyFill="1" applyBorder="1"/>
    <xf numFmtId="0" fontId="0" fillId="8" borderId="5" xfId="0" applyFill="1" applyBorder="1"/>
    <xf numFmtId="0" fontId="1" fillId="8" borderId="0"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0" fillId="0" borderId="0" xfId="0" applyAlignment="1">
      <alignment vertical="top" wrapText="1"/>
    </xf>
    <xf numFmtId="0" fontId="0" fillId="6" borderId="0" xfId="0" applyFill="1" applyAlignment="1">
      <alignment vertical="top" wrapText="1"/>
    </xf>
    <xf numFmtId="0" fontId="0" fillId="0" borderId="0" xfId="0" applyBorder="1" applyAlignment="1">
      <alignment vertical="top" wrapText="1"/>
    </xf>
    <xf numFmtId="0" fontId="0" fillId="6" borderId="0" xfId="0" applyFill="1" applyBorder="1" applyAlignment="1">
      <alignment vertical="top" wrapText="1"/>
    </xf>
    <xf numFmtId="0" fontId="0" fillId="4" borderId="0" xfId="0" applyFill="1" applyBorder="1" applyAlignment="1">
      <alignment vertical="top" wrapText="1"/>
    </xf>
    <xf numFmtId="0" fontId="0" fillId="5" borderId="0" xfId="0" applyFill="1" applyBorder="1" applyAlignment="1">
      <alignment vertical="top" wrapText="1"/>
    </xf>
    <xf numFmtId="0" fontId="0" fillId="0" borderId="1" xfId="0" applyBorder="1" applyAlignment="1">
      <alignment vertical="top"/>
    </xf>
    <xf numFmtId="0" fontId="0" fillId="7" borderId="0" xfId="0" applyFill="1"/>
    <xf numFmtId="0" fontId="0" fillId="7" borderId="5" xfId="0" applyFill="1" applyBorder="1"/>
    <xf numFmtId="0" fontId="0" fillId="7" borderId="4" xfId="0" applyFill="1" applyBorder="1" applyAlignment="1">
      <alignment vertical="center"/>
    </xf>
    <xf numFmtId="0" fontId="0" fillId="0" borderId="4" xfId="0" applyBorder="1" applyAlignment="1">
      <alignment vertical="center"/>
    </xf>
    <xf numFmtId="0" fontId="1" fillId="0" borderId="9" xfId="0" applyFont="1" applyBorder="1"/>
    <xf numFmtId="0" fontId="1" fillId="0" borderId="10" xfId="0" applyFont="1" applyBorder="1"/>
    <xf numFmtId="0" fontId="1" fillId="0" borderId="3" xfId="0" applyFont="1" applyBorder="1" applyAlignment="1">
      <alignment vertical="center"/>
    </xf>
    <xf numFmtId="0" fontId="0" fillId="0" borderId="9" xfId="0" applyBorder="1"/>
    <xf numFmtId="0" fontId="4" fillId="7" borderId="11" xfId="0" applyFont="1" applyFill="1" applyBorder="1" applyAlignment="1">
      <alignment horizontal="center"/>
    </xf>
    <xf numFmtId="0" fontId="4" fillId="7" borderId="0" xfId="0" applyFont="1" applyFill="1" applyBorder="1" applyAlignment="1">
      <alignment horizontal="center"/>
    </xf>
    <xf numFmtId="0" fontId="0" fillId="5" borderId="1" xfId="0" applyFill="1" applyBorder="1" applyAlignment="1">
      <alignment vertical="top" wrapText="1"/>
    </xf>
    <xf numFmtId="0" fontId="0" fillId="5" borderId="6" xfId="0" applyFill="1" applyBorder="1"/>
    <xf numFmtId="0" fontId="0" fillId="5" borderId="1" xfId="0" applyFill="1" applyBorder="1"/>
  </cellXfs>
  <cellStyles count="1">
    <cellStyle name="Normal" xfId="0" builtinId="0"/>
  </cellStyles>
  <dxfs count="0"/>
  <tableStyles count="0" defaultTableStyle="TableStyleMedium2" defaultPivotStyle="PivotStyleLight16"/>
  <colors>
    <mruColors>
      <color rgb="FFDBEF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
  <sheetViews>
    <sheetView tabSelected="1" workbookViewId="0">
      <selection activeCell="I7" sqref="I7"/>
    </sheetView>
  </sheetViews>
  <sheetFormatPr defaultRowHeight="15" x14ac:dyDescent="0.25"/>
  <cols>
    <col min="2" max="2" width="18.5703125" style="7" bestFit="1" customWidth="1"/>
    <col min="3" max="3" width="13.5703125" customWidth="1"/>
    <col min="4" max="4" width="14.42578125" customWidth="1"/>
    <col min="5" max="5" width="11.140625" style="5" customWidth="1"/>
    <col min="6" max="7" width="13.7109375" customWidth="1"/>
    <col min="8" max="8" width="16.42578125" style="3" customWidth="1"/>
    <col min="9" max="9" width="13.140625" style="3" customWidth="1"/>
    <col min="10" max="10" width="11" customWidth="1"/>
    <col min="11" max="11" width="16.5703125" style="4" customWidth="1"/>
    <col min="12" max="12" width="15.5703125" style="56" bestFit="1" customWidth="1"/>
    <col min="13" max="19" width="9.140625" style="44"/>
    <col min="20" max="20" width="0" hidden="1" customWidth="1"/>
    <col min="21" max="21" width="9.140625" style="51"/>
  </cols>
  <sheetData>
    <row r="1" spans="1:24" ht="21" x14ac:dyDescent="0.35">
      <c r="A1" s="52" t="s">
        <v>114</v>
      </c>
      <c r="B1" s="53"/>
      <c r="C1" s="53"/>
      <c r="D1" s="53"/>
      <c r="E1" s="53"/>
      <c r="F1" s="53"/>
      <c r="G1" s="53"/>
      <c r="H1" s="53"/>
      <c r="I1" s="53"/>
      <c r="J1" s="53"/>
      <c r="K1" s="53"/>
      <c r="L1" s="53"/>
      <c r="M1" s="53"/>
      <c r="N1" s="53"/>
      <c r="O1" s="53"/>
      <c r="P1" s="53"/>
      <c r="Q1" s="53"/>
      <c r="R1" s="53"/>
      <c r="S1" s="53"/>
      <c r="T1" s="53"/>
      <c r="U1" s="53"/>
      <c r="V1" s="53"/>
      <c r="W1" s="53"/>
      <c r="X1" s="53"/>
    </row>
    <row r="2" spans="1:24" ht="30.75" customHeight="1" x14ac:dyDescent="0.25">
      <c r="B2" s="43" t="s">
        <v>18</v>
      </c>
      <c r="C2" s="37" t="s">
        <v>0</v>
      </c>
      <c r="D2" s="39" t="s">
        <v>2</v>
      </c>
      <c r="E2" s="39" t="s">
        <v>7</v>
      </c>
      <c r="F2" s="39" t="s">
        <v>4</v>
      </c>
      <c r="G2" s="40" t="s">
        <v>3</v>
      </c>
      <c r="H2" s="38" t="s">
        <v>1</v>
      </c>
      <c r="I2" s="41" t="s">
        <v>5</v>
      </c>
      <c r="J2" s="41" t="s">
        <v>6</v>
      </c>
      <c r="K2" s="42" t="s">
        <v>8</v>
      </c>
      <c r="L2" s="54" t="s">
        <v>89</v>
      </c>
      <c r="M2" s="44" t="s">
        <v>90</v>
      </c>
      <c r="N2" s="44" t="s">
        <v>92</v>
      </c>
      <c r="O2" s="44" t="s">
        <v>94</v>
      </c>
      <c r="P2" s="44" t="s">
        <v>96</v>
      </c>
      <c r="Q2" s="44" t="s">
        <v>98</v>
      </c>
      <c r="R2" s="44" t="s">
        <v>100</v>
      </c>
      <c r="S2" s="44" t="s">
        <v>102</v>
      </c>
      <c r="T2" t="s">
        <v>104</v>
      </c>
      <c r="U2" s="48" t="s">
        <v>106</v>
      </c>
      <c r="V2" t="s">
        <v>108</v>
      </c>
      <c r="W2" t="s">
        <v>110</v>
      </c>
      <c r="X2" t="s">
        <v>112</v>
      </c>
    </row>
    <row r="3" spans="1:24" s="13" customFormat="1" ht="15.75" thickBot="1" x14ac:dyDescent="0.3">
      <c r="B3" s="22" t="s">
        <v>19</v>
      </c>
      <c r="C3" s="13" t="s">
        <v>9</v>
      </c>
      <c r="D3" s="13" t="s">
        <v>11</v>
      </c>
      <c r="E3" s="13" t="s">
        <v>16</v>
      </c>
      <c r="F3" s="13" t="s">
        <v>13</v>
      </c>
      <c r="G3" s="23" t="s">
        <v>12</v>
      </c>
      <c r="H3" s="23" t="s">
        <v>10</v>
      </c>
      <c r="I3" s="24" t="s">
        <v>14</v>
      </c>
      <c r="J3" s="24" t="s">
        <v>15</v>
      </c>
      <c r="K3" s="25" t="s">
        <v>20</v>
      </c>
      <c r="L3" s="55" t="s">
        <v>17</v>
      </c>
      <c r="M3" s="45" t="s">
        <v>91</v>
      </c>
      <c r="N3" s="45" t="s">
        <v>93</v>
      </c>
      <c r="O3" s="45" t="s">
        <v>95</v>
      </c>
      <c r="P3" s="45" t="s">
        <v>97</v>
      </c>
      <c r="Q3" s="45" t="s">
        <v>99</v>
      </c>
      <c r="R3" s="45" t="s">
        <v>101</v>
      </c>
      <c r="S3" s="45" t="s">
        <v>103</v>
      </c>
      <c r="T3" s="13" t="s">
        <v>105</v>
      </c>
      <c r="U3" s="49" t="s">
        <v>107</v>
      </c>
      <c r="V3" s="13" t="s">
        <v>109</v>
      </c>
      <c r="W3" s="13" t="s">
        <v>111</v>
      </c>
      <c r="X3" s="13" t="s">
        <v>113</v>
      </c>
    </row>
    <row r="4" spans="1:24" x14ac:dyDescent="0.25">
      <c r="A4" s="9" t="s">
        <v>50</v>
      </c>
      <c r="B4" s="8" t="s">
        <v>49</v>
      </c>
      <c r="C4" s="2"/>
      <c r="D4" s="6"/>
      <c r="E4" s="6"/>
      <c r="F4" s="6"/>
      <c r="G4" s="6"/>
      <c r="H4" s="2"/>
      <c r="I4" s="6"/>
      <c r="J4" s="6"/>
      <c r="K4" s="6" t="s">
        <v>22</v>
      </c>
      <c r="L4" s="8" t="s">
        <v>22</v>
      </c>
      <c r="M4" s="44">
        <f>COUNTA(K4)</f>
        <v>1</v>
      </c>
      <c r="N4" s="44">
        <f>COUNTA(L4)</f>
        <v>1</v>
      </c>
      <c r="O4" s="44">
        <f>COUNTA(K4:L4)</f>
        <v>2</v>
      </c>
      <c r="P4" s="44">
        <f>COUNTA(C4:L4)</f>
        <v>2</v>
      </c>
      <c r="Q4" s="44">
        <f>COUNTA(C4:J4)</f>
        <v>0</v>
      </c>
      <c r="R4" s="44">
        <f>COUNTA(C4,D4,F4,E4)</f>
        <v>0</v>
      </c>
      <c r="S4" s="44">
        <f>COUNTA(H4,G4,I4:J4)</f>
        <v>0</v>
      </c>
      <c r="T4" t="e">
        <f>S4/R4</f>
        <v>#DIV/0!</v>
      </c>
      <c r="U4" s="48">
        <f>S4-R4</f>
        <v>0</v>
      </c>
      <c r="V4">
        <f>(S4/4)-M4</f>
        <v>-1</v>
      </c>
      <c r="W4">
        <f>(S4/4)-N4</f>
        <v>-1</v>
      </c>
      <c r="X4">
        <f>(S4/4)-(O4/2)</f>
        <v>-1</v>
      </c>
    </row>
    <row r="5" spans="1:24" x14ac:dyDescent="0.25">
      <c r="A5" s="14"/>
      <c r="B5" s="8" t="s">
        <v>21</v>
      </c>
      <c r="C5" s="2"/>
      <c r="D5" s="6"/>
      <c r="E5" s="6"/>
      <c r="F5" s="6"/>
      <c r="G5" s="6"/>
      <c r="H5" s="2"/>
      <c r="I5" s="6"/>
      <c r="J5" s="6"/>
      <c r="K5" s="6"/>
      <c r="L5" s="8" t="s">
        <v>22</v>
      </c>
      <c r="M5" s="44">
        <f>COUNTA(K5)</f>
        <v>0</v>
      </c>
      <c r="N5" s="44">
        <f>COUNTA(L5)</f>
        <v>1</v>
      </c>
      <c r="O5" s="44">
        <f>COUNTA(K5:L5)</f>
        <v>1</v>
      </c>
      <c r="P5" s="44">
        <f>COUNTA(C5:L5)</f>
        <v>1</v>
      </c>
      <c r="Q5" s="44">
        <f>COUNTA(C5:J5)</f>
        <v>0</v>
      </c>
      <c r="R5" s="44">
        <f>COUNTA(C5,D5,F5,E5)</f>
        <v>0</v>
      </c>
      <c r="S5" s="44">
        <f>COUNTA(H5,G5,I5:J5)</f>
        <v>0</v>
      </c>
      <c r="T5" t="e">
        <f>S5/R5</f>
        <v>#DIV/0!</v>
      </c>
      <c r="U5" s="48">
        <f>S5-R5</f>
        <v>0</v>
      </c>
      <c r="V5">
        <f>(S5/4)-M5</f>
        <v>0</v>
      </c>
      <c r="W5">
        <f>(S5/4)-N5</f>
        <v>-1</v>
      </c>
      <c r="X5">
        <f>(S5/4)-(O5/2)</f>
        <v>-0.5</v>
      </c>
    </row>
    <row r="6" spans="1:24" x14ac:dyDescent="0.25">
      <c r="A6" s="14"/>
      <c r="B6" s="8" t="s">
        <v>23</v>
      </c>
      <c r="C6" s="2"/>
      <c r="D6" s="6"/>
      <c r="E6" s="6"/>
      <c r="F6" s="6"/>
      <c r="G6" s="6"/>
      <c r="H6" s="2"/>
      <c r="I6" s="6"/>
      <c r="J6" s="6"/>
      <c r="K6" s="6"/>
      <c r="L6" s="8"/>
      <c r="M6" s="44">
        <f>COUNTA(K6)</f>
        <v>0</v>
      </c>
      <c r="N6" s="44">
        <f>COUNTA(L6)</f>
        <v>0</v>
      </c>
      <c r="O6" s="44">
        <f>COUNTA(K6:L6)</f>
        <v>0</v>
      </c>
      <c r="P6" s="44">
        <f>COUNTA(C6:L6)</f>
        <v>0</v>
      </c>
      <c r="Q6" s="44">
        <f>COUNTA(C6:J6)</f>
        <v>0</v>
      </c>
      <c r="R6" s="44">
        <f>COUNTA(C6,D6,F6,E6)</f>
        <v>0</v>
      </c>
      <c r="S6" s="44">
        <f>COUNTA(H6,G6,I6:J6)</f>
        <v>0</v>
      </c>
      <c r="T6" t="e">
        <f>S6/R6</f>
        <v>#DIV/0!</v>
      </c>
      <c r="U6" s="48">
        <f>S6-R6</f>
        <v>0</v>
      </c>
      <c r="V6">
        <f>(S6/4)-M6</f>
        <v>0</v>
      </c>
      <c r="W6">
        <f>(S6/4)-N6</f>
        <v>0</v>
      </c>
      <c r="X6">
        <f>(S6/4)-(O6/2)</f>
        <v>0</v>
      </c>
    </row>
    <row r="7" spans="1:24" x14ac:dyDescent="0.25">
      <c r="A7" s="14"/>
      <c r="B7" s="8" t="s">
        <v>24</v>
      </c>
      <c r="C7" s="2"/>
      <c r="D7" s="6"/>
      <c r="E7" s="6"/>
      <c r="F7" s="6"/>
      <c r="G7" s="6"/>
      <c r="H7" s="2"/>
      <c r="I7" s="6"/>
      <c r="J7" s="6"/>
      <c r="K7" s="6"/>
      <c r="L7" s="8"/>
      <c r="M7" s="44">
        <f>COUNTA(K7)</f>
        <v>0</v>
      </c>
      <c r="N7" s="44">
        <f>COUNTA(L7)</f>
        <v>0</v>
      </c>
      <c r="O7" s="44">
        <f>COUNTA(K7:L7)</f>
        <v>0</v>
      </c>
      <c r="P7" s="44">
        <f>COUNTA(C7:L7)</f>
        <v>0</v>
      </c>
      <c r="Q7" s="44">
        <f>COUNTA(C7:J7)</f>
        <v>0</v>
      </c>
      <c r="R7" s="44">
        <f>COUNTA(C7,D7,F7,E7)</f>
        <v>0</v>
      </c>
      <c r="S7" s="44">
        <f>COUNTA(H7,G7,I7:J7)</f>
        <v>0</v>
      </c>
      <c r="T7" t="e">
        <f>S7/R7</f>
        <v>#DIV/0!</v>
      </c>
      <c r="U7" s="48">
        <f>S7-R7</f>
        <v>0</v>
      </c>
      <c r="V7">
        <f>(S7/4)-M7</f>
        <v>0</v>
      </c>
      <c r="W7">
        <f>(S7/4)-N7</f>
        <v>0</v>
      </c>
      <c r="X7">
        <f>(S7/4)-(O7/2)</f>
        <v>0</v>
      </c>
    </row>
    <row r="8" spans="1:24" x14ac:dyDescent="0.25">
      <c r="A8" s="14"/>
      <c r="B8" s="8" t="s">
        <v>25</v>
      </c>
      <c r="C8" s="2" t="s">
        <v>22</v>
      </c>
      <c r="D8" s="6"/>
      <c r="E8" s="6"/>
      <c r="F8" s="6"/>
      <c r="G8" s="6"/>
      <c r="H8" s="2"/>
      <c r="I8" s="6"/>
      <c r="J8" s="6"/>
      <c r="K8" s="6" t="s">
        <v>22</v>
      </c>
      <c r="L8" s="8" t="s">
        <v>22</v>
      </c>
      <c r="M8" s="44">
        <f>COUNTA(K8)</f>
        <v>1</v>
      </c>
      <c r="N8" s="44">
        <f>COUNTA(L8)</f>
        <v>1</v>
      </c>
      <c r="O8" s="44">
        <f>COUNTA(K8:L8)</f>
        <v>2</v>
      </c>
      <c r="P8" s="44">
        <f>COUNTA(C8:L8)</f>
        <v>3</v>
      </c>
      <c r="Q8" s="44">
        <f>COUNTA(C8:J8)</f>
        <v>1</v>
      </c>
      <c r="R8" s="44">
        <f>COUNTA(C8,D8,F8,E8)</f>
        <v>1</v>
      </c>
      <c r="S8" s="44">
        <f>COUNTA(H8,G8,I8:J8)</f>
        <v>0</v>
      </c>
      <c r="T8">
        <f>S8/R8</f>
        <v>0</v>
      </c>
      <c r="U8" s="48">
        <f>S8-R8</f>
        <v>-1</v>
      </c>
      <c r="V8">
        <f>(S8/4)-M8</f>
        <v>-1</v>
      </c>
      <c r="W8">
        <f>(S8/4)-N8</f>
        <v>-1</v>
      </c>
      <c r="X8">
        <f>(S8/4)-(O8/2)</f>
        <v>-1</v>
      </c>
    </row>
    <row r="9" spans="1:24" x14ac:dyDescent="0.25">
      <c r="A9" s="14"/>
      <c r="B9" s="8" t="s">
        <v>26</v>
      </c>
      <c r="C9" s="2" t="s">
        <v>22</v>
      </c>
      <c r="D9" s="6"/>
      <c r="E9" s="6"/>
      <c r="F9" s="6"/>
      <c r="G9" s="6"/>
      <c r="H9" s="2"/>
      <c r="I9" s="6"/>
      <c r="J9" s="6"/>
      <c r="K9" s="6" t="s">
        <v>27</v>
      </c>
      <c r="L9" s="8" t="s">
        <v>27</v>
      </c>
      <c r="M9" s="44">
        <f>COUNTA(K9)</f>
        <v>1</v>
      </c>
      <c r="N9" s="44">
        <f>COUNTA(L9)</f>
        <v>1</v>
      </c>
      <c r="O9" s="44">
        <f>COUNTA(K9:L9)</f>
        <v>2</v>
      </c>
      <c r="P9" s="44">
        <f>COUNTA(C9:L9)</f>
        <v>3</v>
      </c>
      <c r="Q9" s="44">
        <f>COUNTA(C9:J9)</f>
        <v>1</v>
      </c>
      <c r="R9" s="44">
        <f>COUNTA(C9,D9,F9,E9)</f>
        <v>1</v>
      </c>
      <c r="S9" s="44">
        <f>COUNTA(H9,G9,I9:J9)</f>
        <v>0</v>
      </c>
      <c r="T9">
        <f>S9/R9</f>
        <v>0</v>
      </c>
      <c r="U9" s="48">
        <f>S9-R9</f>
        <v>-1</v>
      </c>
      <c r="V9">
        <f>(S9/4)-M9</f>
        <v>-1</v>
      </c>
      <c r="W9">
        <f>(S9/4)-N9</f>
        <v>-1</v>
      </c>
      <c r="X9">
        <f>(S9/4)-(O9/2)</f>
        <v>-1</v>
      </c>
    </row>
    <row r="10" spans="1:24" x14ac:dyDescent="0.25">
      <c r="A10" s="14"/>
      <c r="B10" s="8" t="s">
        <v>28</v>
      </c>
      <c r="C10" s="2"/>
      <c r="D10" s="6"/>
      <c r="E10" s="6"/>
      <c r="F10" s="6"/>
      <c r="G10" s="6"/>
      <c r="H10" s="2"/>
      <c r="I10" s="6"/>
      <c r="J10" s="6"/>
      <c r="K10" s="6" t="s">
        <v>29</v>
      </c>
      <c r="L10" s="8" t="s">
        <v>30</v>
      </c>
      <c r="M10" s="44">
        <f>COUNTA(K10)</f>
        <v>1</v>
      </c>
      <c r="N10" s="44">
        <f>COUNTA(L10)</f>
        <v>1</v>
      </c>
      <c r="O10" s="44">
        <f>COUNTA(K10:L10)</f>
        <v>2</v>
      </c>
      <c r="P10" s="44">
        <f>COUNTA(C10:L10)</f>
        <v>2</v>
      </c>
      <c r="Q10" s="44">
        <f>COUNTA(C10:J10)</f>
        <v>0</v>
      </c>
      <c r="R10" s="44">
        <f>COUNTA(C10,D10,F10,E10)</f>
        <v>0</v>
      </c>
      <c r="S10" s="44">
        <f>COUNTA(H10,G10,I10:J10)</f>
        <v>0</v>
      </c>
      <c r="T10" t="e">
        <f>S10/R10</f>
        <v>#DIV/0!</v>
      </c>
      <c r="U10" s="48">
        <f>S10-R10</f>
        <v>0</v>
      </c>
      <c r="V10">
        <f>(S10/4)-M10</f>
        <v>-1</v>
      </c>
      <c r="W10">
        <f>(S10/4)-N10</f>
        <v>-1</v>
      </c>
      <c r="X10">
        <f>(S10/4)-(O10/2)</f>
        <v>-1</v>
      </c>
    </row>
    <row r="11" spans="1:24" x14ac:dyDescent="0.25">
      <c r="A11" s="14"/>
      <c r="B11" s="8" t="s">
        <v>31</v>
      </c>
      <c r="C11" s="2" t="s">
        <v>32</v>
      </c>
      <c r="D11" s="6"/>
      <c r="E11" s="6"/>
      <c r="F11" s="6"/>
      <c r="G11" s="6"/>
      <c r="H11" s="2"/>
      <c r="I11" s="6"/>
      <c r="J11" s="6"/>
      <c r="K11" s="6" t="s">
        <v>32</v>
      </c>
      <c r="L11" s="8" t="s">
        <v>32</v>
      </c>
      <c r="M11" s="44">
        <f>COUNTA(K11)</f>
        <v>1</v>
      </c>
      <c r="N11" s="44">
        <f>COUNTA(L11)</f>
        <v>1</v>
      </c>
      <c r="O11" s="44">
        <f>COUNTA(K11:L11)</f>
        <v>2</v>
      </c>
      <c r="P11" s="44">
        <f>COUNTA(C11:L11)</f>
        <v>3</v>
      </c>
      <c r="Q11" s="44">
        <f>COUNTA(C11:J11)</f>
        <v>1</v>
      </c>
      <c r="R11" s="44">
        <f>COUNTA(C11,D11,F11,E11)</f>
        <v>1</v>
      </c>
      <c r="S11" s="44">
        <f>COUNTA(H11,G11,I11:J11)</f>
        <v>0</v>
      </c>
      <c r="T11">
        <f>S11/R11</f>
        <v>0</v>
      </c>
      <c r="U11" s="48">
        <f>S11-R11</f>
        <v>-1</v>
      </c>
      <c r="V11">
        <f>(S11/4)-M11</f>
        <v>-1</v>
      </c>
      <c r="W11">
        <f>(S11/4)-N11</f>
        <v>-1</v>
      </c>
      <c r="X11">
        <f>(S11/4)-(O11/2)</f>
        <v>-1</v>
      </c>
    </row>
    <row r="12" spans="1:24" x14ac:dyDescent="0.25">
      <c r="A12" s="14"/>
      <c r="B12" s="8" t="s">
        <v>33</v>
      </c>
      <c r="C12" s="2" t="s">
        <v>34</v>
      </c>
      <c r="D12" s="6"/>
      <c r="E12" s="6"/>
      <c r="F12" s="6"/>
      <c r="G12" s="6" t="s">
        <v>35</v>
      </c>
      <c r="H12" s="2"/>
      <c r="I12" s="6" t="s">
        <v>35</v>
      </c>
      <c r="J12" s="6" t="s">
        <v>36</v>
      </c>
      <c r="K12" s="6" t="s">
        <v>37</v>
      </c>
      <c r="L12" s="8" t="s">
        <v>38</v>
      </c>
      <c r="M12" s="44">
        <f>COUNTA(K12)</f>
        <v>1</v>
      </c>
      <c r="N12" s="44">
        <f>COUNTA(L12)</f>
        <v>1</v>
      </c>
      <c r="O12" s="44">
        <f>COUNTA(K12:L12)</f>
        <v>2</v>
      </c>
      <c r="P12" s="44">
        <f>COUNTA(C12:L12)</f>
        <v>6</v>
      </c>
      <c r="Q12" s="44">
        <f>COUNTA(C12:J12)</f>
        <v>4</v>
      </c>
      <c r="R12" s="44">
        <f>COUNTA(C12,D12,F12,E12)</f>
        <v>1</v>
      </c>
      <c r="S12" s="44">
        <f>COUNTA(H12,G12,I12:J12)</f>
        <v>3</v>
      </c>
      <c r="T12">
        <f>S12/R12</f>
        <v>3</v>
      </c>
      <c r="U12" s="48">
        <f>S12-R12</f>
        <v>2</v>
      </c>
      <c r="V12">
        <f>(S12/4)-M12</f>
        <v>-0.25</v>
      </c>
      <c r="W12">
        <f>(S12/4)-N12</f>
        <v>-0.25</v>
      </c>
      <c r="X12">
        <f>(S12/4)-(O12/2)</f>
        <v>-0.25</v>
      </c>
    </row>
    <row r="13" spans="1:24" x14ac:dyDescent="0.25">
      <c r="A13" s="14"/>
      <c r="B13" s="8" t="s">
        <v>39</v>
      </c>
      <c r="C13" s="2" t="s">
        <v>40</v>
      </c>
      <c r="D13" s="6"/>
      <c r="E13" s="6"/>
      <c r="F13" s="6"/>
      <c r="G13" s="6"/>
      <c r="H13" s="2"/>
      <c r="I13" s="6" t="s">
        <v>40</v>
      </c>
      <c r="J13" s="6"/>
      <c r="K13" s="6"/>
      <c r="L13" s="8" t="s">
        <v>41</v>
      </c>
      <c r="M13" s="44">
        <f>COUNTA(K13)</f>
        <v>0</v>
      </c>
      <c r="N13" s="44">
        <f>COUNTA(L13)</f>
        <v>1</v>
      </c>
      <c r="O13" s="44">
        <f>COUNTA(K13:L13)</f>
        <v>1</v>
      </c>
      <c r="P13" s="44">
        <f>COUNTA(C13:L13)</f>
        <v>3</v>
      </c>
      <c r="Q13" s="44">
        <f>COUNTA(C13:J13)</f>
        <v>2</v>
      </c>
      <c r="R13" s="44">
        <f>COUNTA(C13,D13,F13,E13)</f>
        <v>1</v>
      </c>
      <c r="S13" s="44">
        <f>COUNTA(H13,G13,I13:J13)</f>
        <v>1</v>
      </c>
      <c r="T13">
        <f>S13/R13</f>
        <v>1</v>
      </c>
      <c r="U13" s="48">
        <f>S13-R13</f>
        <v>0</v>
      </c>
      <c r="V13">
        <f>(S13/4)-M13</f>
        <v>0.25</v>
      </c>
      <c r="W13">
        <f>(S13/4)-N13</f>
        <v>-0.75</v>
      </c>
      <c r="X13">
        <f>(S13/4)-(O13/2)</f>
        <v>-0.25</v>
      </c>
    </row>
    <row r="14" spans="1:24" x14ac:dyDescent="0.25">
      <c r="A14" s="14"/>
      <c r="B14" s="8" t="s">
        <v>42</v>
      </c>
      <c r="C14" s="2"/>
      <c r="D14" s="6"/>
      <c r="E14" s="6"/>
      <c r="F14" s="6"/>
      <c r="G14" s="6"/>
      <c r="H14" s="2"/>
      <c r="I14" s="6"/>
      <c r="J14" s="6"/>
      <c r="K14" s="6"/>
      <c r="L14" s="8"/>
      <c r="M14" s="44">
        <f>COUNTA(K14)</f>
        <v>0</v>
      </c>
      <c r="N14" s="44">
        <f>COUNTA(L14)</f>
        <v>0</v>
      </c>
      <c r="O14" s="44">
        <f>COUNTA(K14:L14)</f>
        <v>0</v>
      </c>
      <c r="P14" s="44">
        <f>COUNTA(C14:L14)</f>
        <v>0</v>
      </c>
      <c r="Q14" s="44">
        <f>COUNTA(C14:J14)</f>
        <v>0</v>
      </c>
      <c r="R14" s="44">
        <f>COUNTA(C14,D14,F14,E14)</f>
        <v>0</v>
      </c>
      <c r="S14" s="44">
        <f>COUNTA(H14,G14,I14:J14)</f>
        <v>0</v>
      </c>
      <c r="T14" t="e">
        <f>S14/R14</f>
        <v>#DIV/0!</v>
      </c>
      <c r="U14" s="48">
        <f>S14-R14</f>
        <v>0</v>
      </c>
      <c r="V14">
        <f>(S14/4)-M14</f>
        <v>0</v>
      </c>
      <c r="W14">
        <f>(S14/4)-N14</f>
        <v>0</v>
      </c>
      <c r="X14">
        <f>(S14/4)-(O14/2)</f>
        <v>0</v>
      </c>
    </row>
    <row r="15" spans="1:24" x14ac:dyDescent="0.25">
      <c r="A15" s="14"/>
      <c r="B15" s="8" t="s">
        <v>43</v>
      </c>
      <c r="C15" s="2"/>
      <c r="D15" s="6"/>
      <c r="E15" s="6"/>
      <c r="F15" s="6"/>
      <c r="G15" s="6" t="s">
        <v>44</v>
      </c>
      <c r="H15" s="2" t="s">
        <v>44</v>
      </c>
      <c r="I15" s="6"/>
      <c r="J15" s="6"/>
      <c r="K15" s="6"/>
      <c r="L15" s="8"/>
      <c r="M15" s="44">
        <f>COUNTA(K15)</f>
        <v>0</v>
      </c>
      <c r="N15" s="44">
        <f>COUNTA(L15)</f>
        <v>0</v>
      </c>
      <c r="O15" s="44">
        <f>COUNTA(K15:L15)</f>
        <v>0</v>
      </c>
      <c r="P15" s="44">
        <f>COUNTA(C15:L15)</f>
        <v>2</v>
      </c>
      <c r="Q15" s="44">
        <f>COUNTA(C15:J15)</f>
        <v>2</v>
      </c>
      <c r="R15" s="44">
        <f>COUNTA(C15,D15,F15,E15)</f>
        <v>0</v>
      </c>
      <c r="S15" s="44">
        <f>COUNTA(H15,G15,I15:J15)</f>
        <v>2</v>
      </c>
      <c r="T15" t="e">
        <f>S15/R15</f>
        <v>#DIV/0!</v>
      </c>
      <c r="U15" s="48">
        <f>S15-R15</f>
        <v>2</v>
      </c>
      <c r="V15">
        <f>(S15/4)-M15</f>
        <v>0.5</v>
      </c>
      <c r="W15">
        <f>(S15/4)-N15</f>
        <v>0.5</v>
      </c>
      <c r="X15">
        <f>(S15/4)-(O15/2)</f>
        <v>0.5</v>
      </c>
    </row>
    <row r="16" spans="1:24" s="13" customFormat="1" ht="15.75" thickBot="1" x14ac:dyDescent="0.3">
      <c r="A16" s="15"/>
      <c r="B16" s="11" t="s">
        <v>45</v>
      </c>
      <c r="C16" s="12" t="s">
        <v>46</v>
      </c>
      <c r="D16" s="12"/>
      <c r="E16" s="12"/>
      <c r="F16" s="12"/>
      <c r="G16" s="12"/>
      <c r="H16" s="12"/>
      <c r="I16" s="12" t="s">
        <v>47</v>
      </c>
      <c r="J16" s="12"/>
      <c r="K16" s="12" t="s">
        <v>48</v>
      </c>
      <c r="L16" s="11" t="s">
        <v>48</v>
      </c>
      <c r="M16" s="45">
        <f>COUNTA(K16)</f>
        <v>1</v>
      </c>
      <c r="N16" s="45">
        <f>COUNTA(L16)</f>
        <v>1</v>
      </c>
      <c r="O16" s="45">
        <f>COUNTA(K16:L16)</f>
        <v>2</v>
      </c>
      <c r="P16" s="45">
        <f>COUNTA(C16:L16)</f>
        <v>4</v>
      </c>
      <c r="Q16" s="45">
        <f>COUNTA(C16:J16)</f>
        <v>2</v>
      </c>
      <c r="R16" s="45">
        <f>COUNTA(C16,D16,F16,E16)</f>
        <v>1</v>
      </c>
      <c r="S16" s="45">
        <f>COUNTA(H16,G16,I16:J16)</f>
        <v>1</v>
      </c>
      <c r="T16" s="13">
        <f>S16/R16</f>
        <v>1</v>
      </c>
      <c r="U16" s="49">
        <f>S16-R16</f>
        <v>0</v>
      </c>
      <c r="V16" s="13">
        <f>(S16/4)-M16</f>
        <v>-0.75</v>
      </c>
      <c r="W16" s="13">
        <f>(S16/4)-N16</f>
        <v>-0.75</v>
      </c>
      <c r="X16" s="13">
        <f>(S16/4)-(O16/2)</f>
        <v>-0.75</v>
      </c>
    </row>
    <row r="17" spans="1:24" x14ac:dyDescent="0.25">
      <c r="A17" s="16" t="s">
        <v>71</v>
      </c>
      <c r="B17" s="17" t="s">
        <v>51</v>
      </c>
      <c r="C17" s="10" t="s">
        <v>44</v>
      </c>
      <c r="D17" s="1" t="s">
        <v>44</v>
      </c>
      <c r="E17" s="1"/>
      <c r="F17" s="1"/>
      <c r="G17" s="1" t="s">
        <v>44</v>
      </c>
      <c r="H17" s="10" t="s">
        <v>44</v>
      </c>
      <c r="I17" s="1" t="s">
        <v>44</v>
      </c>
      <c r="J17" s="1" t="s">
        <v>44</v>
      </c>
      <c r="K17" s="1" t="s">
        <v>22</v>
      </c>
      <c r="L17" s="17" t="s">
        <v>22</v>
      </c>
      <c r="M17" s="44">
        <f>COUNTA(K17)</f>
        <v>1</v>
      </c>
      <c r="N17" s="44">
        <f>COUNTA(L17)</f>
        <v>1</v>
      </c>
      <c r="O17" s="44">
        <f>COUNTA(K17:L17)</f>
        <v>2</v>
      </c>
      <c r="P17" s="44">
        <f>COUNTA(C17:L17)</f>
        <v>8</v>
      </c>
      <c r="Q17" s="44">
        <f>COUNTA(C17:J17)</f>
        <v>6</v>
      </c>
      <c r="R17" s="44">
        <f>COUNTA(C17,D17,F17,E17)</f>
        <v>2</v>
      </c>
      <c r="S17" s="44">
        <f>COUNTA(H17,G17,I17:J17)</f>
        <v>4</v>
      </c>
      <c r="T17">
        <f>S17/R17</f>
        <v>2</v>
      </c>
      <c r="U17" s="48">
        <f>S17-R17</f>
        <v>2</v>
      </c>
      <c r="V17">
        <f>(S17/4)-M17</f>
        <v>0</v>
      </c>
      <c r="W17">
        <f>(S17/4)-N17</f>
        <v>0</v>
      </c>
      <c r="X17">
        <f>(S17/4)-(O17/2)</f>
        <v>0</v>
      </c>
    </row>
    <row r="18" spans="1:24" x14ac:dyDescent="0.25">
      <c r="A18" s="20"/>
      <c r="B18" s="17" t="s">
        <v>52</v>
      </c>
      <c r="C18" s="10" t="s">
        <v>53</v>
      </c>
      <c r="D18" s="1" t="s">
        <v>22</v>
      </c>
      <c r="E18" s="1" t="s">
        <v>22</v>
      </c>
      <c r="F18" s="1" t="s">
        <v>22</v>
      </c>
      <c r="G18" s="1" t="s">
        <v>22</v>
      </c>
      <c r="H18" s="10" t="s">
        <v>54</v>
      </c>
      <c r="I18" s="1" t="s">
        <v>22</v>
      </c>
      <c r="J18" s="1" t="s">
        <v>22</v>
      </c>
      <c r="K18" s="1" t="s">
        <v>22</v>
      </c>
      <c r="L18" s="17"/>
      <c r="M18" s="44">
        <f>COUNTA(K18)</f>
        <v>1</v>
      </c>
      <c r="N18" s="44">
        <f>COUNTA(L18)</f>
        <v>0</v>
      </c>
      <c r="O18" s="44">
        <f>COUNTA(K18:L18)</f>
        <v>1</v>
      </c>
      <c r="P18" s="44">
        <f>COUNTA(C18:L18)</f>
        <v>9</v>
      </c>
      <c r="Q18" s="44">
        <f>COUNTA(C18:J18)</f>
        <v>8</v>
      </c>
      <c r="R18" s="44">
        <f>COUNTA(C18,D18,F18,E18)</f>
        <v>4</v>
      </c>
      <c r="S18" s="44">
        <f>COUNTA(H18,G18,I18:J18)</f>
        <v>4</v>
      </c>
      <c r="T18">
        <f>S18/R18</f>
        <v>1</v>
      </c>
      <c r="U18" s="48">
        <f>S18-R18</f>
        <v>0</v>
      </c>
      <c r="V18">
        <f>(S18/4)-M18</f>
        <v>0</v>
      </c>
      <c r="W18">
        <f>(S18/4)-N18</f>
        <v>1</v>
      </c>
      <c r="X18">
        <f>(S18/4)-(O18/2)</f>
        <v>0.5</v>
      </c>
    </row>
    <row r="19" spans="1:24" x14ac:dyDescent="0.25">
      <c r="A19" s="20"/>
      <c r="B19" s="17" t="s">
        <v>55</v>
      </c>
      <c r="C19" s="10" t="s">
        <v>56</v>
      </c>
      <c r="D19" s="1" t="s">
        <v>22</v>
      </c>
      <c r="E19" s="1" t="s">
        <v>22</v>
      </c>
      <c r="F19" s="1" t="s">
        <v>22</v>
      </c>
      <c r="G19" s="1" t="s">
        <v>22</v>
      </c>
      <c r="H19" s="10" t="s">
        <v>57</v>
      </c>
      <c r="I19" s="1" t="s">
        <v>22</v>
      </c>
      <c r="J19" s="1" t="s">
        <v>22</v>
      </c>
      <c r="K19" s="1" t="s">
        <v>22</v>
      </c>
      <c r="L19" s="17" t="s">
        <v>22</v>
      </c>
      <c r="M19" s="44">
        <f>COUNTA(K19)</f>
        <v>1</v>
      </c>
      <c r="N19" s="44">
        <f>COUNTA(L19)</f>
        <v>1</v>
      </c>
      <c r="O19" s="44">
        <f>COUNTA(K19:L19)</f>
        <v>2</v>
      </c>
      <c r="P19" s="44">
        <f>COUNTA(C19:L19)</f>
        <v>10</v>
      </c>
      <c r="Q19" s="44">
        <f>COUNTA(C19:J19)</f>
        <v>8</v>
      </c>
      <c r="R19" s="44">
        <f>COUNTA(C19,D19,F19,E19)</f>
        <v>4</v>
      </c>
      <c r="S19" s="44">
        <f>COUNTA(H19,G19,I19:J19)</f>
        <v>4</v>
      </c>
      <c r="T19">
        <f>S19/R19</f>
        <v>1</v>
      </c>
      <c r="U19" s="48">
        <f>S19-R19</f>
        <v>0</v>
      </c>
      <c r="V19">
        <f>(S19/4)-M19</f>
        <v>0</v>
      </c>
      <c r="W19">
        <f>(S19/4)-N19</f>
        <v>0</v>
      </c>
      <c r="X19">
        <f>(S19/4)-(O19/2)</f>
        <v>0</v>
      </c>
    </row>
    <row r="20" spans="1:24" x14ac:dyDescent="0.25">
      <c r="A20" s="20"/>
      <c r="B20" s="17" t="s">
        <v>58</v>
      </c>
      <c r="C20" s="10"/>
      <c r="D20" s="1"/>
      <c r="E20" s="1"/>
      <c r="F20" s="1"/>
      <c r="G20" s="1"/>
      <c r="H20" s="10"/>
      <c r="I20" s="1"/>
      <c r="J20" s="1"/>
      <c r="K20" s="1"/>
      <c r="L20" s="17"/>
      <c r="M20" s="44">
        <f>COUNTA(K20)</f>
        <v>0</v>
      </c>
      <c r="N20" s="44">
        <f>COUNTA(L20)</f>
        <v>0</v>
      </c>
      <c r="O20" s="44">
        <f>COUNTA(K20:L20)</f>
        <v>0</v>
      </c>
      <c r="P20" s="44">
        <f>COUNTA(C20:L20)</f>
        <v>0</v>
      </c>
      <c r="Q20" s="44">
        <f>COUNTA(C20:J20)</f>
        <v>0</v>
      </c>
      <c r="R20" s="44">
        <f>COUNTA(C20,D20,F20,E20)</f>
        <v>0</v>
      </c>
      <c r="S20" s="44">
        <f>COUNTA(H20,G20,I20:J20)</f>
        <v>0</v>
      </c>
      <c r="T20" t="e">
        <f>S20/R20</f>
        <v>#DIV/0!</v>
      </c>
      <c r="U20" s="48">
        <f>S20-R20</f>
        <v>0</v>
      </c>
      <c r="V20">
        <f>(S20/4)-M20</f>
        <v>0</v>
      </c>
      <c r="W20">
        <f>(S20/4)-N20</f>
        <v>0</v>
      </c>
      <c r="X20">
        <f>(S20/4)-(O20/2)</f>
        <v>0</v>
      </c>
    </row>
    <row r="21" spans="1:24" x14ac:dyDescent="0.25">
      <c r="A21" s="20"/>
      <c r="B21" s="17" t="s">
        <v>59</v>
      </c>
      <c r="C21" s="10" t="s">
        <v>22</v>
      </c>
      <c r="D21" s="1"/>
      <c r="E21" s="1"/>
      <c r="F21" s="1"/>
      <c r="G21" s="1" t="s">
        <v>22</v>
      </c>
      <c r="H21" s="10" t="s">
        <v>22</v>
      </c>
      <c r="I21" s="1"/>
      <c r="J21" s="1"/>
      <c r="K21" s="1"/>
      <c r="L21" s="17"/>
      <c r="M21" s="44">
        <f>COUNTA(K21)</f>
        <v>0</v>
      </c>
      <c r="N21" s="44">
        <f>COUNTA(L21)</f>
        <v>0</v>
      </c>
      <c r="O21" s="44">
        <f>COUNTA(K21:L21)</f>
        <v>0</v>
      </c>
      <c r="P21" s="44">
        <f>COUNTA(C21:L21)</f>
        <v>3</v>
      </c>
      <c r="Q21" s="44">
        <f>COUNTA(C21:J21)</f>
        <v>3</v>
      </c>
      <c r="R21" s="44">
        <f>COUNTA(C21,D21,F21,E21)</f>
        <v>1</v>
      </c>
      <c r="S21" s="44">
        <f>COUNTA(H21,G21,I21:J21)</f>
        <v>2</v>
      </c>
      <c r="T21">
        <f>S21/R21</f>
        <v>2</v>
      </c>
      <c r="U21" s="48">
        <f>S21-R21</f>
        <v>1</v>
      </c>
      <c r="V21">
        <f>(S21/4)-M21</f>
        <v>0.5</v>
      </c>
      <c r="W21">
        <f>(S21/4)-N21</f>
        <v>0.5</v>
      </c>
      <c r="X21">
        <f>(S21/4)-(O21/2)</f>
        <v>0.5</v>
      </c>
    </row>
    <row r="22" spans="1:24" s="13" customFormat="1" ht="15.75" thickBot="1" x14ac:dyDescent="0.3">
      <c r="A22" s="21"/>
      <c r="B22" s="18" t="s">
        <v>60</v>
      </c>
      <c r="C22" s="19" t="s">
        <v>22</v>
      </c>
      <c r="D22" s="19" t="s">
        <v>22</v>
      </c>
      <c r="E22" s="19" t="s">
        <v>22</v>
      </c>
      <c r="F22" s="19" t="s">
        <v>22</v>
      </c>
      <c r="G22" s="19" t="s">
        <v>22</v>
      </c>
      <c r="H22" s="19" t="s">
        <v>22</v>
      </c>
      <c r="I22" s="19" t="s">
        <v>22</v>
      </c>
      <c r="J22" s="19" t="s">
        <v>22</v>
      </c>
      <c r="K22" s="19" t="s">
        <v>22</v>
      </c>
      <c r="L22" s="18" t="s">
        <v>22</v>
      </c>
      <c r="M22" s="45">
        <f>COUNTA(K22)</f>
        <v>1</v>
      </c>
      <c r="N22" s="45">
        <f>COUNTA(L22)</f>
        <v>1</v>
      </c>
      <c r="O22" s="45">
        <f>COUNTA(K22:L22)</f>
        <v>2</v>
      </c>
      <c r="P22" s="45">
        <f>COUNTA(C22:L22)</f>
        <v>10</v>
      </c>
      <c r="Q22" s="45">
        <f>COUNTA(C22:J22)</f>
        <v>8</v>
      </c>
      <c r="R22" s="45">
        <f>COUNTA(C22,D22,F22,E22)</f>
        <v>4</v>
      </c>
      <c r="S22" s="45">
        <f>COUNTA(H22,G22,I22:J22)</f>
        <v>4</v>
      </c>
      <c r="T22" s="13">
        <f>S22/R22</f>
        <v>1</v>
      </c>
      <c r="U22" s="49">
        <f>S22-R22</f>
        <v>0</v>
      </c>
      <c r="V22" s="13">
        <f>(S22/4)-M22</f>
        <v>0</v>
      </c>
      <c r="W22" s="13">
        <f>(S22/4)-N22</f>
        <v>0</v>
      </c>
      <c r="X22" s="13">
        <f>(S22/4)-(O22/2)</f>
        <v>0</v>
      </c>
    </row>
    <row r="23" spans="1:24" s="47" customFormat="1" ht="78.75" thickBot="1" x14ac:dyDescent="0.3">
      <c r="A23" s="28" t="s">
        <v>61</v>
      </c>
      <c r="B23" s="30" t="s">
        <v>62</v>
      </c>
      <c r="C23" s="29" t="s">
        <v>63</v>
      </c>
      <c r="D23" s="29" t="s">
        <v>65</v>
      </c>
      <c r="E23" s="29" t="s">
        <v>68</v>
      </c>
      <c r="F23" s="29" t="s">
        <v>67</v>
      </c>
      <c r="G23" s="29" t="s">
        <v>66</v>
      </c>
      <c r="H23" s="29" t="s">
        <v>64</v>
      </c>
      <c r="I23" s="29" t="s">
        <v>65</v>
      </c>
      <c r="J23" s="29" t="s">
        <v>65</v>
      </c>
      <c r="K23" s="29" t="s">
        <v>69</v>
      </c>
      <c r="L23" s="30" t="s">
        <v>70</v>
      </c>
      <c r="M23" s="46">
        <f>COUNTA(K23)</f>
        <v>1</v>
      </c>
      <c r="N23" s="46">
        <f>COUNTA(L23)</f>
        <v>1</v>
      </c>
      <c r="O23" s="46">
        <f>COUNTA(K23:L23)</f>
        <v>2</v>
      </c>
      <c r="P23" s="46">
        <f>COUNTA(C23:L23)</f>
        <v>10</v>
      </c>
      <c r="Q23" s="46">
        <f>COUNTA(C23:J23)</f>
        <v>8</v>
      </c>
      <c r="R23" s="46">
        <f>COUNTA(C23,D23,F23,E23)</f>
        <v>4</v>
      </c>
      <c r="S23" s="46">
        <f>COUNTA(H23,G23,I23:J23)</f>
        <v>4</v>
      </c>
      <c r="T23" s="47">
        <f>S23/R23</f>
        <v>1</v>
      </c>
      <c r="U23" s="50">
        <f>S23-R23</f>
        <v>0</v>
      </c>
      <c r="V23" s="47">
        <f>(S23/4)-M23</f>
        <v>0</v>
      </c>
      <c r="W23" s="47">
        <f>(S23/4)-N23</f>
        <v>0</v>
      </c>
      <c r="X23" s="47">
        <f>(S23/4)-(O23/2)</f>
        <v>0</v>
      </c>
    </row>
    <row r="24" spans="1:24" s="26" customFormat="1" x14ac:dyDescent="0.25">
      <c r="A24" s="31" t="s">
        <v>72</v>
      </c>
      <c r="B24" s="32" t="s">
        <v>73</v>
      </c>
      <c r="C24" s="26" t="s">
        <v>22</v>
      </c>
      <c r="D24" s="27"/>
      <c r="E24" s="27"/>
      <c r="F24" s="27"/>
      <c r="G24" s="27"/>
      <c r="I24" s="27" t="s">
        <v>22</v>
      </c>
      <c r="J24" s="27"/>
      <c r="K24" s="27" t="s">
        <v>30</v>
      </c>
      <c r="L24" s="32" t="s">
        <v>22</v>
      </c>
      <c r="M24" s="44">
        <f>COUNTA(K24)</f>
        <v>1</v>
      </c>
      <c r="N24" s="44">
        <f>COUNTA(L24)</f>
        <v>1</v>
      </c>
      <c r="O24" s="44">
        <f>COUNTA(K24:L24)</f>
        <v>2</v>
      </c>
      <c r="P24" s="44">
        <f>COUNTA(C24:L24)</f>
        <v>4</v>
      </c>
      <c r="Q24" s="44">
        <f>COUNTA(C24:J24)</f>
        <v>2</v>
      </c>
      <c r="R24" s="44">
        <f>COUNTA(C24,D24,F24,E24)</f>
        <v>1</v>
      </c>
      <c r="S24" s="44">
        <f>COUNTA(H24,G24,I24:J24)</f>
        <v>1</v>
      </c>
      <c r="T24">
        <f>S24/R24</f>
        <v>1</v>
      </c>
      <c r="U24" s="48">
        <f>S24-R24</f>
        <v>0</v>
      </c>
      <c r="V24">
        <f>(S24/4)-M24</f>
        <v>-0.75</v>
      </c>
      <c r="W24">
        <f>(S24/4)-N24</f>
        <v>-0.75</v>
      </c>
      <c r="X24">
        <f>(S24/4)-(O24/2)</f>
        <v>-0.75</v>
      </c>
    </row>
    <row r="25" spans="1:24" s="26" customFormat="1" x14ac:dyDescent="0.25">
      <c r="A25" s="35"/>
      <c r="B25" s="32" t="s">
        <v>74</v>
      </c>
      <c r="C25" s="26" t="s">
        <v>22</v>
      </c>
      <c r="D25" s="27"/>
      <c r="E25" s="27"/>
      <c r="F25" s="27"/>
      <c r="G25" s="27" t="s">
        <v>22</v>
      </c>
      <c r="I25" s="27"/>
      <c r="J25" s="27"/>
      <c r="K25" s="27" t="s">
        <v>30</v>
      </c>
      <c r="L25" s="32" t="s">
        <v>22</v>
      </c>
      <c r="M25" s="44">
        <f>COUNTA(K25)</f>
        <v>1</v>
      </c>
      <c r="N25" s="44">
        <f>COUNTA(L25)</f>
        <v>1</v>
      </c>
      <c r="O25" s="44">
        <f>COUNTA(K25:L25)</f>
        <v>2</v>
      </c>
      <c r="P25" s="44">
        <f>COUNTA(C25:L25)</f>
        <v>4</v>
      </c>
      <c r="Q25" s="44">
        <f>COUNTA(C25:J25)</f>
        <v>2</v>
      </c>
      <c r="R25" s="44">
        <f>COUNTA(C25,D25,F25,E25)</f>
        <v>1</v>
      </c>
      <c r="S25" s="44">
        <f>COUNTA(H25,G25,I25:J25)</f>
        <v>1</v>
      </c>
      <c r="T25">
        <f>S25/R25</f>
        <v>1</v>
      </c>
      <c r="U25" s="48">
        <f>S25-R25</f>
        <v>0</v>
      </c>
      <c r="V25">
        <f>(S25/4)-M25</f>
        <v>-0.75</v>
      </c>
      <c r="W25">
        <f>(S25/4)-N25</f>
        <v>-0.75</v>
      </c>
      <c r="X25">
        <f>(S25/4)-(O25/2)</f>
        <v>-0.75</v>
      </c>
    </row>
    <row r="26" spans="1:24" s="26" customFormat="1" x14ac:dyDescent="0.25">
      <c r="A26" s="35"/>
      <c r="B26" s="32" t="s">
        <v>75</v>
      </c>
      <c r="C26" s="26" t="s">
        <v>22</v>
      </c>
      <c r="D26" s="27" t="s">
        <v>22</v>
      </c>
      <c r="E26" s="27" t="s">
        <v>22</v>
      </c>
      <c r="F26" s="27" t="s">
        <v>22</v>
      </c>
      <c r="G26" s="27" t="s">
        <v>22</v>
      </c>
      <c r="H26" s="26" t="s">
        <v>22</v>
      </c>
      <c r="I26" s="27" t="s">
        <v>22</v>
      </c>
      <c r="J26" s="27" t="s">
        <v>22</v>
      </c>
      <c r="K26" s="27" t="s">
        <v>22</v>
      </c>
      <c r="L26" s="32"/>
      <c r="M26" s="44">
        <f>COUNTA(K26)</f>
        <v>1</v>
      </c>
      <c r="N26" s="44">
        <f>COUNTA(L26)</f>
        <v>0</v>
      </c>
      <c r="O26" s="44">
        <f>COUNTA(K26:L26)</f>
        <v>1</v>
      </c>
      <c r="P26" s="44">
        <f>COUNTA(C26:L26)</f>
        <v>9</v>
      </c>
      <c r="Q26" s="44">
        <f>COUNTA(C26:J26)</f>
        <v>8</v>
      </c>
      <c r="R26" s="44">
        <f>COUNTA(C26,D26,F26,E26)</f>
        <v>4</v>
      </c>
      <c r="S26" s="44">
        <f>COUNTA(H26,G26,I26:J26)</f>
        <v>4</v>
      </c>
      <c r="T26">
        <f>S26/R26</f>
        <v>1</v>
      </c>
      <c r="U26" s="48">
        <f>S26-R26</f>
        <v>0</v>
      </c>
      <c r="V26">
        <f>(S26/4)-M26</f>
        <v>0</v>
      </c>
      <c r="W26">
        <f>(S26/4)-N26</f>
        <v>1</v>
      </c>
      <c r="X26">
        <f>(S26/4)-(O26/2)</f>
        <v>0.5</v>
      </c>
    </row>
    <row r="27" spans="1:24" s="26" customFormat="1" x14ac:dyDescent="0.25">
      <c r="A27" s="35"/>
      <c r="B27" s="32" t="s">
        <v>76</v>
      </c>
      <c r="C27" s="26" t="s">
        <v>77</v>
      </c>
      <c r="D27" s="27" t="s">
        <v>77</v>
      </c>
      <c r="E27" s="27" t="s">
        <v>77</v>
      </c>
      <c r="F27" s="27"/>
      <c r="G27" s="27" t="s">
        <v>77</v>
      </c>
      <c r="H27" s="26" t="s">
        <v>77</v>
      </c>
      <c r="I27" s="27" t="s">
        <v>78</v>
      </c>
      <c r="J27" s="27" t="s">
        <v>77</v>
      </c>
      <c r="K27" s="27" t="s">
        <v>77</v>
      </c>
      <c r="L27" s="32"/>
      <c r="M27" s="44">
        <f>COUNTA(K27)</f>
        <v>1</v>
      </c>
      <c r="N27" s="44">
        <f>COUNTA(L27)</f>
        <v>0</v>
      </c>
      <c r="O27" s="44">
        <f>COUNTA(K27:L27)</f>
        <v>1</v>
      </c>
      <c r="P27" s="44">
        <f>COUNTA(C27:L27)</f>
        <v>8</v>
      </c>
      <c r="Q27" s="44">
        <f>COUNTA(C27:J27)</f>
        <v>7</v>
      </c>
      <c r="R27" s="44">
        <f>COUNTA(C27,D27,F27,E27)</f>
        <v>3</v>
      </c>
      <c r="S27" s="44">
        <f>COUNTA(H27,G27,I27:J27)</f>
        <v>4</v>
      </c>
      <c r="T27">
        <f>S27/R27</f>
        <v>1.3333333333333333</v>
      </c>
      <c r="U27" s="48">
        <f>S27-R27</f>
        <v>1</v>
      </c>
      <c r="V27">
        <f>(S27/4)-M27</f>
        <v>0</v>
      </c>
      <c r="W27">
        <f>(S27/4)-N27</f>
        <v>1</v>
      </c>
      <c r="X27">
        <f>(S27/4)-(O27/2)</f>
        <v>0.5</v>
      </c>
    </row>
    <row r="28" spans="1:24" s="26" customFormat="1" x14ac:dyDescent="0.25">
      <c r="A28" s="35"/>
      <c r="B28" s="32" t="s">
        <v>79</v>
      </c>
      <c r="C28" s="26" t="s">
        <v>22</v>
      </c>
      <c r="D28" s="27" t="s">
        <v>80</v>
      </c>
      <c r="E28" s="27" t="s">
        <v>85</v>
      </c>
      <c r="F28" s="27" t="s">
        <v>82</v>
      </c>
      <c r="G28" s="27" t="s">
        <v>81</v>
      </c>
      <c r="H28" s="26" t="s">
        <v>22</v>
      </c>
      <c r="I28" s="27" t="s">
        <v>83</v>
      </c>
      <c r="J28" s="27" t="s">
        <v>84</v>
      </c>
      <c r="K28" s="27" t="s">
        <v>86</v>
      </c>
      <c r="L28" s="32" t="s">
        <v>82</v>
      </c>
      <c r="M28" s="44">
        <f>COUNTA(K28)</f>
        <v>1</v>
      </c>
      <c r="N28" s="44">
        <f>COUNTA(L28)</f>
        <v>1</v>
      </c>
      <c r="O28" s="44">
        <f>COUNTA(K28:L28)</f>
        <v>2</v>
      </c>
      <c r="P28" s="44">
        <f>COUNTA(C28:L28)</f>
        <v>10</v>
      </c>
      <c r="Q28" s="44">
        <f>COUNTA(C28:J28)</f>
        <v>8</v>
      </c>
      <c r="R28" s="44">
        <f>COUNTA(C28,D28,F28,E28)</f>
        <v>4</v>
      </c>
      <c r="S28" s="44">
        <f>COUNTA(H28,G28,I28:J28)</f>
        <v>4</v>
      </c>
      <c r="T28">
        <f>S28/R28</f>
        <v>1</v>
      </c>
      <c r="U28" s="48">
        <f>S28-R28</f>
        <v>0</v>
      </c>
      <c r="V28">
        <f>(S28/4)-M28</f>
        <v>0</v>
      </c>
      <c r="W28">
        <f>(S28/4)-N28</f>
        <v>0</v>
      </c>
      <c r="X28">
        <f>(S28/4)-(O28/2)</f>
        <v>0</v>
      </c>
    </row>
    <row r="29" spans="1:24" s="26" customFormat="1" x14ac:dyDescent="0.25">
      <c r="A29" s="35"/>
      <c r="B29" s="32" t="s">
        <v>87</v>
      </c>
      <c r="D29" s="27"/>
      <c r="E29" s="27"/>
      <c r="F29" s="27"/>
      <c r="G29" s="27"/>
      <c r="I29" s="27" t="s">
        <v>29</v>
      </c>
      <c r="J29" s="27"/>
      <c r="K29" s="27" t="s">
        <v>22</v>
      </c>
      <c r="L29" s="32"/>
      <c r="M29" s="44">
        <f>COUNTA(K29)</f>
        <v>1</v>
      </c>
      <c r="N29" s="44">
        <f>COUNTA(L29)</f>
        <v>0</v>
      </c>
      <c r="O29" s="44">
        <f>COUNTA(K29:L29)</f>
        <v>1</v>
      </c>
      <c r="P29" s="44">
        <f>COUNTA(C29:L29)</f>
        <v>2</v>
      </c>
      <c r="Q29" s="44">
        <f>COUNTA(C29:J29)</f>
        <v>1</v>
      </c>
      <c r="R29" s="44">
        <f>COUNTA(C29,D29,F29,E29)</f>
        <v>0</v>
      </c>
      <c r="S29" s="44">
        <f>COUNTA(H29,G29,I29:J29)</f>
        <v>1</v>
      </c>
      <c r="T29" t="e">
        <f>S29/R29</f>
        <v>#DIV/0!</v>
      </c>
      <c r="U29" s="48">
        <f>S29-R29</f>
        <v>1</v>
      </c>
      <c r="V29">
        <f>(S29/4)-M29</f>
        <v>-0.75</v>
      </c>
      <c r="W29">
        <f>(S29/4)-N29</f>
        <v>0.25</v>
      </c>
      <c r="X29">
        <f>(S29/4)-(O29/2)</f>
        <v>-0.25</v>
      </c>
    </row>
    <row r="30" spans="1:24" s="34" customFormat="1" ht="15.75" thickBot="1" x14ac:dyDescent="0.3">
      <c r="A30" s="36"/>
      <c r="B30" s="33" t="s">
        <v>88</v>
      </c>
      <c r="C30" s="34" t="s">
        <v>29</v>
      </c>
      <c r="G30" s="34" t="s">
        <v>29</v>
      </c>
      <c r="L30" s="33"/>
      <c r="M30" s="45">
        <f>COUNTA(K30)</f>
        <v>0</v>
      </c>
      <c r="N30" s="45">
        <f>COUNTA(L30)</f>
        <v>0</v>
      </c>
      <c r="O30" s="45">
        <f>COUNTA(K30:L30)</f>
        <v>0</v>
      </c>
      <c r="P30" s="45">
        <f>COUNTA(C30:L30)</f>
        <v>2</v>
      </c>
      <c r="Q30" s="45">
        <f>COUNTA(C30:J30)</f>
        <v>2</v>
      </c>
      <c r="R30" s="45">
        <f>COUNTA(C30,D30,F30,E30)</f>
        <v>1</v>
      </c>
      <c r="S30" s="45">
        <f>COUNTA(H30,G30,I30:J30)</f>
        <v>1</v>
      </c>
      <c r="T30" s="13">
        <f>S30/R30</f>
        <v>1</v>
      </c>
      <c r="U30" s="49">
        <f>S30-R30</f>
        <v>0</v>
      </c>
      <c r="V30" s="13">
        <f>(S30/4)-M30</f>
        <v>0.25</v>
      </c>
      <c r="W30" s="13">
        <f>(S30/4)-N30</f>
        <v>0.25</v>
      </c>
      <c r="X30" s="13">
        <f>(S30/4)-(O30/2)</f>
        <v>0.25</v>
      </c>
    </row>
  </sheetData>
  <mergeCells count="4">
    <mergeCell ref="A4:A16"/>
    <mergeCell ref="A17:A22"/>
    <mergeCell ref="A24:A30"/>
    <mergeCell ref="A1:X1"/>
  </mergeCells>
  <conditionalFormatting sqref="U4:U30">
    <cfRule type="colorScale" priority="1">
      <colorScale>
        <cfvo type="min"/>
        <cfvo type="percentile" val="50"/>
        <cfvo type="max"/>
        <color rgb="FFF8696B"/>
        <color rgb="FFFFEB84"/>
        <color rgb="FF63BE7B"/>
      </colorScale>
    </cfRule>
  </conditionalFormatting>
  <conditionalFormatting sqref="V4:X30">
    <cfRule type="colorScale" priority="2">
      <colorScale>
        <cfvo type="min"/>
        <cfvo type="percentile" val="50"/>
        <cfvo type="max"/>
        <color rgb="FFF8696B"/>
        <color rgb="FFFFEB84"/>
        <color rgb="FF63BE7B"/>
      </colorScale>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48D0C43E0773438B4F4DA7A89FBE64" ma:contentTypeVersion="" ma:contentTypeDescription="Create a new document." ma:contentTypeScope="" ma:versionID="40c21fa845aa03f0541abbf071da104d">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B04A9B-0B2F-4C8E-8433-2315F3500414}"/>
</file>

<file path=customXml/itemProps2.xml><?xml version="1.0" encoding="utf-8"?>
<ds:datastoreItem xmlns:ds="http://schemas.openxmlformats.org/officeDocument/2006/customXml" ds:itemID="{60D5BFF2-2E90-4C2C-9065-F95C3C29415B}"/>
</file>

<file path=customXml/itemProps3.xml><?xml version="1.0" encoding="utf-8"?>
<ds:datastoreItem xmlns:ds="http://schemas.openxmlformats.org/officeDocument/2006/customXml" ds:itemID="{1B0FEB98-124B-4B46-965D-15C46FA315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DatasetS1</vt:lpstr>
    </vt:vector>
  </TitlesOfParts>
  <Company>UGent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Frederiek-Maarten Kerckhof</dc:creator>
  <cp:lastModifiedBy>Frederiek-Maarten Kerckhof</cp:lastModifiedBy>
  <dcterms:created xsi:type="dcterms:W3CDTF">2016-03-28T21:48:00Z</dcterms:created>
  <dcterms:modified xsi:type="dcterms:W3CDTF">2016-03-28T22:36:45Z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0x0101005A48D0C43E0773438B4F4DA7A89FBE64</vt:lpwstr>
  </property>
</Properties>
</file>