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819"/>
  <workbookPr autoCompressPictures="0"/>
  <bookViews>
    <workbookView xWindow="1800" yWindow="4760" windowWidth="27140" windowHeight="21220" tabRatio="864" firstSheet="4" activeTab="8"/>
  </bookViews>
  <sheets>
    <sheet name="Table S1 Body size confounds" sheetId="7" r:id="rId1"/>
    <sheet name="Table S2 Review of experiments" sheetId="8" r:id="rId2"/>
    <sheet name="Table S3 Predictors egg laying" sheetId="6" r:id="rId3"/>
    <sheet name="Table S4 Number of eggs" sheetId="2" r:id="rId4"/>
    <sheet name="Table S5 Onset of egg laying" sheetId="3" r:id="rId5"/>
    <sheet name="Table S6 Ovary activation" sheetId="4" r:id="rId6"/>
    <sheet name="Table S7 Oocyte size" sheetId="1" r:id="rId7"/>
    <sheet name="Table S8 Oocyte resorption" sheetId="5" r:id="rId8"/>
    <sheet name="Table S9 Van Oystaeyen data" sheetId="10" r:id="rId9"/>
    <sheet name="Table S10 Holman PeerJ data" sheetId="9" r:id="rId10"/>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3" i="8" l="1"/>
  <c r="D32" i="8"/>
  <c r="D31" i="8"/>
  <c r="D30" i="8"/>
  <c r="D29" i="8"/>
  <c r="D28" i="8"/>
  <c r="J52" i="8"/>
  <c r="K52" i="8"/>
  <c r="I52" i="8"/>
  <c r="K51" i="8"/>
  <c r="I51" i="8"/>
  <c r="J50" i="8"/>
  <c r="K50" i="8"/>
  <c r="I50" i="8"/>
  <c r="U49" i="8"/>
  <c r="K49" i="8"/>
  <c r="I49" i="8"/>
  <c r="U48" i="8"/>
  <c r="J48" i="8"/>
  <c r="K48" i="8"/>
  <c r="I48" i="8"/>
  <c r="H47" i="8"/>
  <c r="J47" i="8"/>
  <c r="K47" i="8"/>
  <c r="I47" i="8"/>
  <c r="H46" i="8"/>
  <c r="J46" i="8"/>
  <c r="K46" i="8"/>
  <c r="I46" i="8"/>
  <c r="H45" i="8"/>
  <c r="J45" i="8"/>
  <c r="K45" i="8"/>
  <c r="I45" i="8"/>
  <c r="H44" i="8"/>
  <c r="J44" i="8"/>
  <c r="K44" i="8"/>
  <c r="I44" i="8"/>
  <c r="H43" i="8"/>
  <c r="J43" i="8"/>
  <c r="K43" i="8"/>
  <c r="I43" i="8"/>
  <c r="H42" i="8"/>
  <c r="J42" i="8"/>
  <c r="K42" i="8"/>
  <c r="I42" i="8"/>
  <c r="H41" i="8"/>
  <c r="J41" i="8"/>
  <c r="K41" i="8"/>
  <c r="I41" i="8"/>
  <c r="H40" i="8"/>
  <c r="J40" i="8"/>
  <c r="K40" i="8"/>
  <c r="I40" i="8"/>
  <c r="H39" i="8"/>
  <c r="J39" i="8"/>
  <c r="K39" i="8"/>
  <c r="I39" i="8"/>
  <c r="H38" i="8"/>
  <c r="J38" i="8"/>
  <c r="K38" i="8"/>
  <c r="I38" i="8"/>
  <c r="H37" i="8"/>
  <c r="J37" i="8"/>
  <c r="K37" i="8"/>
  <c r="I37" i="8"/>
  <c r="H36" i="8"/>
  <c r="J36" i="8"/>
  <c r="K36" i="8"/>
  <c r="I36" i="8"/>
  <c r="J35" i="8"/>
  <c r="K35" i="8"/>
  <c r="I35" i="8"/>
  <c r="J34" i="8"/>
  <c r="K34" i="8"/>
  <c r="I34" i="8"/>
  <c r="J33" i="8"/>
  <c r="K33" i="8"/>
  <c r="I33" i="8"/>
  <c r="J32" i="8"/>
  <c r="K32" i="8"/>
  <c r="I32" i="8"/>
  <c r="J31" i="8"/>
  <c r="K31" i="8"/>
  <c r="I31" i="8"/>
  <c r="J30" i="8"/>
  <c r="K30" i="8"/>
  <c r="I30" i="8"/>
  <c r="J29" i="8"/>
  <c r="K29" i="8"/>
  <c r="I29" i="8"/>
  <c r="J28" i="8"/>
  <c r="K28" i="8"/>
  <c r="I28" i="8"/>
  <c r="K27" i="8"/>
  <c r="H27" i="8"/>
  <c r="I27" i="8"/>
  <c r="K26" i="8"/>
  <c r="H26" i="8"/>
  <c r="I26" i="8"/>
  <c r="K25" i="8"/>
  <c r="H25" i="8"/>
  <c r="I25" i="8"/>
  <c r="K24" i="8"/>
  <c r="H24" i="8"/>
  <c r="I24" i="8"/>
  <c r="K23" i="8"/>
  <c r="H23" i="8"/>
  <c r="I23" i="8"/>
  <c r="K22" i="8"/>
  <c r="H22" i="8"/>
  <c r="I22" i="8"/>
  <c r="K21" i="8"/>
  <c r="K20" i="8"/>
  <c r="H20" i="8"/>
  <c r="I20" i="8"/>
  <c r="T19" i="8"/>
  <c r="U19" i="8"/>
  <c r="K19" i="8"/>
  <c r="I19" i="8"/>
  <c r="T18" i="8"/>
  <c r="U18" i="8"/>
  <c r="K18" i="8"/>
  <c r="H18" i="8"/>
  <c r="I18" i="8"/>
  <c r="T17" i="8"/>
  <c r="U17" i="8"/>
  <c r="K17" i="8"/>
  <c r="H17" i="8"/>
  <c r="I17" i="8"/>
  <c r="M16" i="8"/>
  <c r="J16" i="8"/>
  <c r="K16" i="8"/>
  <c r="I16" i="8"/>
  <c r="K15" i="8"/>
  <c r="H15" i="8"/>
  <c r="I15" i="8"/>
  <c r="K14" i="8"/>
  <c r="H14" i="8"/>
  <c r="I14" i="8"/>
  <c r="J13" i="8"/>
  <c r="K13" i="8"/>
  <c r="H13" i="8"/>
  <c r="I13" i="8"/>
  <c r="J12" i="8"/>
  <c r="K12" i="8"/>
  <c r="H12" i="8"/>
  <c r="I12" i="8"/>
  <c r="K11" i="8"/>
  <c r="H11" i="8"/>
  <c r="I11" i="8"/>
  <c r="K10" i="8"/>
  <c r="H10" i="8"/>
  <c r="I10" i="8"/>
  <c r="K9" i="8"/>
  <c r="H9" i="8"/>
  <c r="I9" i="8"/>
  <c r="U8" i="8"/>
  <c r="K8" i="8"/>
  <c r="U7" i="8"/>
  <c r="K7" i="8"/>
  <c r="H7" i="8"/>
  <c r="I7" i="8"/>
  <c r="U6" i="8"/>
  <c r="K6" i="8"/>
  <c r="H6" i="8"/>
  <c r="I6" i="8"/>
  <c r="U5" i="8"/>
  <c r="H5" i="8"/>
  <c r="I5" i="8"/>
  <c r="U4" i="8"/>
  <c r="K4" i="8"/>
  <c r="H4" i="8"/>
  <c r="I4" i="8"/>
  <c r="U3" i="8"/>
  <c r="H3" i="8"/>
  <c r="I3" i="8"/>
  <c r="I115" i="3"/>
  <c r="H115" i="3"/>
  <c r="I114" i="3"/>
  <c r="H114" i="3"/>
  <c r="I113" i="3"/>
  <c r="H113" i="3"/>
  <c r="I112" i="3"/>
  <c r="H112" i="3"/>
  <c r="I111" i="3"/>
  <c r="H111" i="3"/>
  <c r="I110" i="3"/>
  <c r="H110" i="3"/>
  <c r="I109" i="3"/>
  <c r="H109" i="3"/>
  <c r="I108" i="3"/>
  <c r="H108" i="3"/>
  <c r="I107" i="3"/>
  <c r="H107" i="3"/>
  <c r="I106" i="3"/>
  <c r="H106" i="3"/>
  <c r="I105" i="3"/>
  <c r="H105" i="3"/>
  <c r="I104" i="3"/>
  <c r="H104" i="3"/>
  <c r="I103" i="3"/>
  <c r="H103" i="3"/>
  <c r="I102" i="3"/>
  <c r="H102" i="3"/>
  <c r="G115" i="3"/>
  <c r="G114" i="3"/>
  <c r="G113" i="3"/>
  <c r="G112" i="3"/>
  <c r="G111" i="3"/>
  <c r="G110" i="3"/>
  <c r="G109" i="3"/>
  <c r="G108" i="3"/>
  <c r="G107" i="3"/>
  <c r="G106" i="3"/>
  <c r="G105" i="3"/>
  <c r="G104" i="3"/>
  <c r="G103" i="3"/>
  <c r="G102" i="3"/>
  <c r="K8" i="6"/>
  <c r="K7" i="6"/>
  <c r="K6" i="6"/>
  <c r="K5" i="6"/>
  <c r="K4" i="6"/>
</calcChain>
</file>

<file path=xl/sharedStrings.xml><?xml version="1.0" encoding="utf-8"?>
<sst xmlns="http://schemas.openxmlformats.org/spreadsheetml/2006/main" count="1496" uniqueCount="332">
  <si>
    <t>experienced</t>
  </si>
  <si>
    <t>naive</t>
  </si>
  <si>
    <t>Estimate</t>
  </si>
  <si>
    <t>z-value</t>
  </si>
  <si>
    <t>SE</t>
  </si>
  <si>
    <t>Effect</t>
  </si>
  <si>
    <t>*</t>
  </si>
  <si>
    <t>**</t>
  </si>
  <si>
    <t>hexane</t>
  </si>
  <si>
    <t>c23_high</t>
  </si>
  <si>
    <t>c23_low</t>
  </si>
  <si>
    <t>c25_high</t>
  </si>
  <si>
    <t>c25_low</t>
  </si>
  <si>
    <t>c27_high</t>
  </si>
  <si>
    <t>c27_low</t>
  </si>
  <si>
    <t>Treatment</t>
  </si>
  <si>
    <t>Lower 95% CL</t>
  </si>
  <si>
    <t>Upper 95% CL</t>
  </si>
  <si>
    <t>c23_high - hexane</t>
  </si>
  <si>
    <t>c23_low - hexane</t>
  </si>
  <si>
    <t>c25_high - hexane</t>
  </si>
  <si>
    <t>c25_low - hexane</t>
  </si>
  <si>
    <t>c27_high - hexane</t>
  </si>
  <si>
    <t>c27_low - hexane</t>
  </si>
  <si>
    <t>p-value</t>
  </si>
  <si>
    <t>z-ratio</t>
  </si>
  <si>
    <t>Worker type</t>
  </si>
  <si>
    <t>Contrast</t>
  </si>
  <si>
    <t>***</t>
  </si>
  <si>
    <t>Log(scale)</t>
  </si>
  <si>
    <t>t-ratio</t>
  </si>
  <si>
    <t>df</t>
  </si>
  <si>
    <t>treatment</t>
  </si>
  <si>
    <t>worker_type</t>
  </si>
  <si>
    <t>Mean ovary size (mm)</t>
  </si>
  <si>
    <t>Mean proportion with resorbed oocytes</t>
  </si>
  <si>
    <t>Mean proportion with active ovaries</t>
  </si>
  <si>
    <t>FDR-corrected p-value</t>
  </si>
  <si>
    <t>(Intercept) hexane.experienced</t>
  </si>
  <si>
    <t xml:space="preserve"> FDR-corrected p-value</t>
  </si>
  <si>
    <t>Parameter</t>
  </si>
  <si>
    <t>Model</t>
  </si>
  <si>
    <t>Experienced workers</t>
  </si>
  <si>
    <t>Naïve workers</t>
  </si>
  <si>
    <t>c23_high vs hexane</t>
  </si>
  <si>
    <t>c23_low vs hexane</t>
  </si>
  <si>
    <t>c25_high vs hexane</t>
  </si>
  <si>
    <t>c25_low vs hexane</t>
  </si>
  <si>
    <t>c27_high vs hexane</t>
  </si>
  <si>
    <t>c27_low vs hexane</t>
  </si>
  <si>
    <t>Intercept</t>
  </si>
  <si>
    <t>Lower 95% CI</t>
  </si>
  <si>
    <t>Upper 95% CI</t>
  </si>
  <si>
    <t>worker_type naive</t>
  </si>
  <si>
    <t>treatment c23_high</t>
  </si>
  <si>
    <t>treatment c23_low</t>
  </si>
  <si>
    <t>treatment c25_high</t>
  </si>
  <si>
    <t>treatment c25_low</t>
  </si>
  <si>
    <t>treatment c27_high</t>
  </si>
  <si>
    <t>treatment c27_low</t>
  </si>
  <si>
    <t>treatment c23_high x worker_type naive</t>
  </si>
  <si>
    <t>treatment c23_low x worker_type naive</t>
  </si>
  <si>
    <t>treatment c25_high x worker_type naive</t>
  </si>
  <si>
    <t>treatment c25_low x worker_type naive</t>
  </si>
  <si>
    <t>treatment c27_high x worker_type naive</t>
  </si>
  <si>
    <t>treatment c27_low x worker_type naive</t>
  </si>
  <si>
    <t>Colony b</t>
  </si>
  <si>
    <t>Colony c</t>
  </si>
  <si>
    <t>Colony d</t>
  </si>
  <si>
    <t>Colony e</t>
  </si>
  <si>
    <t>Colony f</t>
  </si>
  <si>
    <t>Colony g</t>
  </si>
  <si>
    <t>Lower 95% HPD</t>
  </si>
  <si>
    <t>Upper 95% HPD</t>
  </si>
  <si>
    <t>Relative hazard</t>
  </si>
  <si>
    <t>Std. Dev.</t>
  </si>
  <si>
    <t>treatment c23_high : worker_type naive</t>
  </si>
  <si>
    <t>t-value</t>
  </si>
  <si>
    <t>Proportion with developed, non-resorbed eggs</t>
  </si>
  <si>
    <t>Proportion with developed, resorbed eggs</t>
  </si>
  <si>
    <t>Proportion with non-developed, resorbed eggs</t>
  </si>
  <si>
    <t>Number of days over which the eggs were laid</t>
  </si>
  <si>
    <t>Chi squared</t>
  </si>
  <si>
    <t>(Intercept)</t>
  </si>
  <si>
    <t>Partial correlation r
(effect size)</t>
  </si>
  <si>
    <t>Number of eggs laid relative to in control</t>
  </si>
  <si>
    <t>Number of eggs laid</t>
  </si>
  <si>
    <t>cage stdev</t>
  </si>
  <si>
    <t>colony stdev</t>
  </si>
  <si>
    <t>centered mean body size</t>
  </si>
  <si>
    <t>worker_type naive:treatment c23_high</t>
  </si>
  <si>
    <t>worker_type naive:treatment c23_low</t>
  </si>
  <si>
    <t>worker_type naive:treatment c25_high</t>
  </si>
  <si>
    <t>worker_type naive:treatment c25_low</t>
  </si>
  <si>
    <t>worker_type naive:treatment c27_high</t>
  </si>
  <si>
    <t>worker_type naive:treatment c27_low</t>
  </si>
  <si>
    <t>Coefficient</t>
  </si>
  <si>
    <t>Onset of egg laying relative to in control</t>
  </si>
  <si>
    <t>Mean onset of 
egg-laying (days)</t>
  </si>
  <si>
    <t>frailty(colony, distribution = "gaussian")</t>
  </si>
  <si>
    <t>df corrected generalized variance inflation factor</t>
  </si>
  <si>
    <t>Odds for ovary activation relative to in control</t>
  </si>
  <si>
    <t>cage random intercept stdev</t>
  </si>
  <si>
    <t>colony random intercept stdev</t>
  </si>
  <si>
    <t>Colony mix</t>
  </si>
  <si>
    <t>Mean-centered body size</t>
  </si>
  <si>
    <t>Mean-centered mean body size</t>
  </si>
  <si>
    <t>Note: a model in which mean-centered mean body size was not included as a covariate gave qualitatively identical results, but had a worse fit based on the AIC value.</t>
  </si>
  <si>
    <t>Note: a model in which mean-centered body size was not included as a covariate gave qualitatively identical results, but had a worse fit based on the AIC value.</t>
  </si>
  <si>
    <t>treatment c23_high:worker_type naive</t>
  </si>
  <si>
    <t>treatment c23_low:worker_type naive</t>
  </si>
  <si>
    <t>treatment c25_high:worker_type naive</t>
  </si>
  <si>
    <t>treatment c25_low:worker_type naive</t>
  </si>
  <si>
    <t>treatment c27_high:worker_type naive</t>
  </si>
  <si>
    <t>treatment c27_low:worker_type naive</t>
  </si>
  <si>
    <t>nondevnonresorbed|nondevresorbed</t>
  </si>
  <si>
    <t>nondevresorbed|devresorbed</t>
  </si>
  <si>
    <t>devresorbed|devnonresorbed</t>
  </si>
  <si>
    <t>Odds for higher ovary development than in control</t>
  </si>
  <si>
    <t>Note: colony c in this analysis had to be removed, as it had only 1 replicate in 1 treatment, and including it resulted in spurious confidence intervals for one of the model coefficients</t>
  </si>
  <si>
    <t>treatment c23_low : worker_type naive</t>
  </si>
  <si>
    <t>treatment c25_high : worker_type naive</t>
  </si>
  <si>
    <t>treatment c25_low : worker_type naive</t>
  </si>
  <si>
    <t>treatment c27_high : worker_type naive</t>
  </si>
  <si>
    <t>treatment c27_low : worker_type naive</t>
  </si>
  <si>
    <t>NS</t>
  </si>
  <si>
    <t>Odds for ovary resorption relative to control</t>
  </si>
  <si>
    <r>
      <t>Mean ovary development class</t>
    </r>
    <r>
      <rPr>
        <b/>
        <vertAlign val="superscript"/>
        <sz val="10"/>
        <color theme="1"/>
        <rFont val="Calibri"/>
        <family val="2"/>
        <scheme val="minor"/>
      </rPr>
      <t>a</t>
    </r>
  </si>
  <si>
    <r>
      <rPr>
        <vertAlign val="superscript"/>
        <sz val="10"/>
        <color theme="1"/>
        <rFont val="Calibri"/>
        <family val="2"/>
        <scheme val="minor"/>
      </rPr>
      <t>a</t>
    </r>
    <r>
      <rPr>
        <sz val="10"/>
        <color theme="1"/>
        <rFont val="Calibri"/>
        <family val="2"/>
        <scheme val="minor"/>
      </rPr>
      <t>Ordered from low to high ovary development: 1=non-developed and non-resorbed, 2=non-developed and resorbed, 3=developed and resorbed and 4=developed and non-resorbed</t>
    </r>
  </si>
  <si>
    <t>FDR-adjusted p-value</t>
  </si>
  <si>
    <t>Other possible statistical models</t>
  </si>
  <si>
    <t>Odds for ovary activation relative to control</t>
  </si>
  <si>
    <t>Odds for higher ovary development than control</t>
  </si>
  <si>
    <r>
      <rPr>
        <vertAlign val="superscript"/>
        <sz val="11"/>
        <color theme="1"/>
        <rFont val="Calibri"/>
        <family val="2"/>
        <scheme val="minor"/>
      </rPr>
      <t>a</t>
    </r>
    <r>
      <rPr>
        <sz val="11"/>
        <color theme="1"/>
        <rFont val="Calibri"/>
        <family val="2"/>
        <scheme val="minor"/>
      </rPr>
      <t xml:space="preserve"> Defined as the fold decrease in the odds for workers to have developed ovaries in the treatment condition relative to in the control condition (cf. Van Oystaeyen et al. 2014; Oi et al. 2015).</t>
    </r>
  </si>
  <si>
    <t>yes</t>
  </si>
  <si>
    <t>glass dummy</t>
  </si>
  <si>
    <t>3-MeC31</t>
  </si>
  <si>
    <t>Lasius flavus</t>
  </si>
  <si>
    <t>Lasius niger</t>
  </si>
  <si>
    <t>glass slide</t>
  </si>
  <si>
    <t>3-MeC29</t>
  </si>
  <si>
    <t xml:space="preserve">n-C29 </t>
  </si>
  <si>
    <t>no</t>
  </si>
  <si>
    <t>3-MeC27</t>
  </si>
  <si>
    <t>Van Oystaeyen et al. 2014</t>
  </si>
  <si>
    <t>n-C27</t>
  </si>
  <si>
    <t>Cataglyphis iberica</t>
  </si>
  <si>
    <t>sprayed on comb</t>
  </si>
  <si>
    <t xml:space="preserve">n-C28 </t>
  </si>
  <si>
    <t>Vespula vulgaris</t>
  </si>
  <si>
    <t>4 glass slides + 1 cotton ball</t>
  </si>
  <si>
    <t>hexacosyl oleate</t>
  </si>
  <si>
    <t>tetracosyl oleate</t>
  </si>
  <si>
    <t>docosyl oleate</t>
  </si>
  <si>
    <t>eicosyl oleate</t>
  </si>
  <si>
    <t>n-C25</t>
  </si>
  <si>
    <t>Bombus terrestris</t>
  </si>
  <si>
    <t>Holman et al. 2014</t>
  </si>
  <si>
    <t>cotton ball</t>
  </si>
  <si>
    <t>limited or none</t>
  </si>
  <si>
    <t>n-C27 - low</t>
  </si>
  <si>
    <t>n-C25 - low</t>
  </si>
  <si>
    <t>n-C23 - low</t>
  </si>
  <si>
    <t>n-C27 - high</t>
  </si>
  <si>
    <t>n-C25 - high</t>
  </si>
  <si>
    <t>Amsalem et al. 2015</t>
  </si>
  <si>
    <t>n-C23 - high</t>
  </si>
  <si>
    <t>Bombus impatiens</t>
  </si>
  <si>
    <t>sprayed on bees and comb</t>
  </si>
  <si>
    <t>major QMP compounds (9-ODA+9-HDA+HOB+10-HDA+10-HDAA)</t>
  </si>
  <si>
    <t>10-HDAA</t>
  </si>
  <si>
    <t>10-HDA</t>
  </si>
  <si>
    <t>HOB</t>
  </si>
  <si>
    <t>9-HDA</t>
  </si>
  <si>
    <t>Tan et al. 2015</t>
  </si>
  <si>
    <t>Only the last time point, 10 days, was used. Bees with ovary development score of 2 or higher were scored as having developed ovaries. Effect size is based on a binomial GLMM with treatment as fixed factor and colony as random factor.</t>
  </si>
  <si>
    <t>9-ODA</t>
  </si>
  <si>
    <t>Apis cerana</t>
  </si>
  <si>
    <t>Wössler &amp; Crewe 1999</t>
  </si>
  <si>
    <t>NA</t>
  </si>
  <si>
    <t>extracts of queen tergal glands</t>
  </si>
  <si>
    <r>
      <t xml:space="preserve">Apis mellifera capensis </t>
    </r>
    <r>
      <rPr>
        <sz val="11"/>
        <color theme="1"/>
        <rFont val="Calibri"/>
        <family val="2"/>
        <scheme val="minor"/>
      </rPr>
      <t>and</t>
    </r>
    <r>
      <rPr>
        <i/>
        <sz val="11"/>
        <color theme="1"/>
        <rFont val="Calibri"/>
        <family val="2"/>
        <scheme val="minor"/>
      </rPr>
      <t xml:space="preserve"> A. m. scutellata</t>
    </r>
  </si>
  <si>
    <t>Grozinger et al. 2003</t>
  </si>
  <si>
    <t>major QMP compounds (9-ODA+9-HDA+HOB+HVA)</t>
  </si>
  <si>
    <t>Apis mellifera</t>
  </si>
  <si>
    <t>major QMP compounds + queen Dufour gland extract</t>
  </si>
  <si>
    <t>pseudoqueen QMP strip</t>
  </si>
  <si>
    <t>Katzav-Gozansky et al. 2006</t>
  </si>
  <si>
    <t>original data not available</t>
  </si>
  <si>
    <t>no, reverse trend</t>
  </si>
  <si>
    <t>extracts of queen Dufour's glands</t>
  </si>
  <si>
    <t>Butler &amp; Fairey 1963</t>
  </si>
  <si>
    <t>extracted queen dipped in 9-ODA solution</t>
  </si>
  <si>
    <t>glass slides</t>
  </si>
  <si>
    <t>Willis et al. 1990</t>
  </si>
  <si>
    <t xml:space="preserve">major+minor QMP compounds (9-ODA+9-HDA+HOB+HVA+MO+CA+PA+LEA) </t>
  </si>
  <si>
    <t>Hoover et al. 2005</t>
  </si>
  <si>
    <t>queen extract</t>
  </si>
  <si>
    <t xml:space="preserve">major+minor QMP compounds (9-ODA+9-HDA+HOB+HVA+MO+CA+PA) </t>
  </si>
  <si>
    <t>Hoover et al. 2003</t>
  </si>
  <si>
    <t xml:space="preserve">minor QMP compounds (MO+CA+PA) </t>
  </si>
  <si>
    <t>Reference</t>
  </si>
  <si>
    <t>Notes</t>
  </si>
  <si>
    <t>(Average) Nr. of workers dissected per treatment</t>
  </si>
  <si>
    <t>(Average) Nr. of colonies or cages used per treatment</t>
  </si>
  <si>
    <t>Upper 95% C.L.</t>
  </si>
  <si>
    <t>Lower 95% C.L.</t>
  </si>
  <si>
    <r>
      <t xml:space="preserve">Effect size (odds ratio) </t>
    </r>
    <r>
      <rPr>
        <b/>
        <vertAlign val="superscript"/>
        <sz val="11"/>
        <color theme="1"/>
        <rFont val="Calibri"/>
        <family val="2"/>
        <scheme val="minor"/>
      </rPr>
      <t>a</t>
    </r>
  </si>
  <si>
    <t>Amount applied (queen equivalents / worker / day)</t>
  </si>
  <si>
    <t>Amount applied 
(queen equivalents / day)</t>
  </si>
  <si>
    <t>Amount applied 
(µg / worker / day)</t>
  </si>
  <si>
    <t>Amount applied 
(µg / day)</t>
  </si>
  <si>
    <t>Delivery method</t>
  </si>
  <si>
    <t>Nr. of days 
treated</t>
  </si>
  <si>
    <t>Nr. of workers 
per cage or colony</t>
  </si>
  <si>
    <t>One queen equivalent (µg)</t>
  </si>
  <si>
    <t>Compound or compound blend</t>
  </si>
  <si>
    <t>Study species</t>
  </si>
  <si>
    <t>Lasius lasioides</t>
  </si>
  <si>
    <t>Mass of 3-MeC31 has not been measured in queen Lasius lasioides so we used the value from Lasius niger as an estimate.</t>
  </si>
  <si>
    <t>Mass of 3-MeC31 has not been measured in queen Lasius flavus so we used the value from Lasius niger as an estimate.</t>
  </si>
  <si>
    <t>A "Pseudoqueen" QMP strip (Contech Enterprises) has an estimated release rate of 0.3 queen equivalents per day (Ledoux et al. 2001)</t>
  </si>
  <si>
    <t>Significant multicollinearity 
(df corr GVIF&gt;5)</t>
  </si>
  <si>
    <t>Holman et al. 2016</t>
  </si>
  <si>
    <t>Holman et al. 2013</t>
  </si>
  <si>
    <t>Holman et al. 2010</t>
  </si>
  <si>
    <t>Inhibition of worker ovary development?</t>
  </si>
  <si>
    <t>Effect size based on data of queen pheromone dose experiment using binomial GLMM with colony coded as random and treatment as fixed factos. Bees with ovary development score of 3 or greater were scored as having active ovaries. Data of wild type and anarchistic bees were analysed together.</t>
  </si>
  <si>
    <t>Original data could not be provided by the authors. Data were read from Figure 1 based on the data from the last time point, 43 days into the experiment. Bees with ovary development score of 3 or greater were scored as having active ovaries. Effect size is based on a binomial GLM with treatment as fixed factor.</t>
  </si>
  <si>
    <t>Based on figures experiment 1 in which a completely extracted queen was dipped in 0.5% 9-ODA solution every 2 days; we estimate this would have deposited ca. 50 µg of 9-ODA in total, translating in 25 µg being released per day. Effect size based on binomial GLM.</t>
  </si>
  <si>
    <t>Butler C.G., Fairey  E.M. 1963 The role of the queen in preventing oogenesis in worker honeybees. J Api Res 2, 14-18.</t>
  </si>
  <si>
    <t>Grozinger C.M., Sharabash N.M., Whitfield C.W., Robinson G.E. 2003 Pheromone-mediated gene expression in the honey bee brain. Proc Natl Acad Sci USA 100, 14519-14525.</t>
  </si>
  <si>
    <t>Hoover S.E., Keeling C.I., Winston M.L., Slessor K.N. 2003 The effect of queen pheromones on worker honey bee ovary development. Naturwissenschaften 90(10), 477-480.</t>
  </si>
  <si>
    <r>
      <t xml:space="preserve">Tan K., Liu X., Dong S., Wang C., Oldroyd B.P. 2015 Pheromones affecting ovary activation and ovariole loss in the Asian honey bee </t>
    </r>
    <r>
      <rPr>
        <i/>
        <sz val="9"/>
        <color theme="1"/>
        <rFont val="Calibri"/>
        <family val="2"/>
        <scheme val="minor"/>
      </rPr>
      <t>Apis cerana</t>
    </r>
    <r>
      <rPr>
        <sz val="9"/>
        <color theme="1"/>
        <rFont val="Calibri"/>
        <family val="2"/>
        <scheme val="minor"/>
      </rPr>
      <t>. J Insect Physiol 74, 25-29.</t>
    </r>
  </si>
  <si>
    <t>Willis L.G., Winston M.L., Slessor K.N. 1990 Queen honey bee mandibular pheromone does not affect worker ovary development. Canadian Entomologist 122, 1093-1099.</t>
  </si>
  <si>
    <t>Wössler T.C., Crewe R.M. 1999 Honeybee queen tergal gland secretion affects ovarian development in caged workers. Apidologie 30(4), 311-320.</t>
  </si>
  <si>
    <t>95% CLs exclude 1</t>
  </si>
  <si>
    <t>95% HPD excludes 1</t>
  </si>
  <si>
    <t>Ledoux M., Winston M., Higo H., Keeling C., Slessor K., Le Conte Y. 2001 Queen and pheromonal factors influencing comb construction by simulated honey bee (Apis mellifera L.) swarms. Insectes Soc 48, 14–20.</t>
  </si>
  <si>
    <t>Stimulation of worker ovary regression?</t>
  </si>
  <si>
    <t>limited inhibition at 43 days</t>
  </si>
  <si>
    <t>trend</t>
  </si>
  <si>
    <t>Table S4a: Summary table for poisson GLMM (colony and cage included as RANDOM intercepts)</t>
  </si>
  <si>
    <t>Table S4b: Least-square means for each treament for poisson GLMM (these are the data in Figure 1)</t>
  </si>
  <si>
    <t>Table S4c: Planned contrasts for poisson GLMM (colony and cage included as RANDOM intercepts) - both the non-corrected and FDR corrected p-values from this table are illustrated in Figure 1</t>
  </si>
  <si>
    <t>Table S4d: Summary tables for quasipoisson GLMs (colony treated as a fixed factor, we ran the data on experienced and naïve workers separately due to the unbalanced allocation of colonies to treatments)</t>
  </si>
  <si>
    <t>Table S4e: Planned contrasts for quasipoisson GLMs (colony treated as a fixed factor)</t>
  </si>
  <si>
    <t>Table S4f: Planned contrasts from Bayesian mixed model analyses (poisson errors and colony and cage included as RANDOM intercepts, we ran the data on experienced and naïve workers separately due to the unbalanced allocation of colonies to treatments)</t>
  </si>
  <si>
    <t>Table S5a: Summary table for mixed effects survival analysis (Weibull right-censored model with Gaussian frailty term for colony)</t>
  </si>
  <si>
    <t>Table S5b: Least square means table for mixed effects survival analysis (these are the data in Figure 1)</t>
  </si>
  <si>
    <t>Table S5c: Planned contrasts for mixed effects survival analysis (right-censored frailty model) - both the non-corrected and FDR corrected p-values from this table are illustrated in Figure 1</t>
  </si>
  <si>
    <t>Table S5d: Summary table for Weibull survival analyses with colony as a fixed factor (separate models were run because colony and experience treatment were confounded)</t>
  </si>
  <si>
    <t>Table S5e: Planned contrasts for the Weibull survival analyses with colony as a fixed factor</t>
  </si>
  <si>
    <t>Table S5f: Bayesian proportional hazards survival models (we ran the data on experienced and naïve workers separately due to the unbalanced allocation of colonies to treatments)</t>
  </si>
  <si>
    <t>Table S6b: Least square means table from binomial GLMM with colony ID and cage ID as random factors (these data are shown in Figure 1)</t>
  </si>
  <si>
    <t>Table S6c: Contrasts table from binomial GLMM with colony ID and cage ID as random factors  - both the non-corrected and FDR corrected p-values from this table are illustrated in Figure 1</t>
  </si>
  <si>
    <t>Table S6d: Summary tables of pair of quasi-binomial GLMs with colony as a fixed factor (separate models were run because colony and experience treatment were confounded)</t>
  </si>
  <si>
    <t>Table S6e: Planned contrasts from the pair of quasi-binomial GLMs with colony as a fixed factor</t>
  </si>
  <si>
    <t>Table S6f: Results of Bayesian binomial GLMM analyses with colony and cage included as random factors  (we ran the data on experienced and naïve workers separately due to the unbalanced allocation of colonies to treatments)</t>
  </si>
  <si>
    <t>Table S6g: Summary tables of pair of proportional odds logistic regressions with colony as a fixed factor (separate models were run because colony and experience treatment were confounded)</t>
  </si>
  <si>
    <t>Table S6i: Summary table from cumulative logit ordinal GLMM with colony ID and cage ID as random factors</t>
  </si>
  <si>
    <t>Table S6j: Least square means table from cumulative logit ordinal GLMM with colony ID and cage ID as random factors</t>
  </si>
  <si>
    <t xml:space="preserve">Table S6k: Contrasts table from cumulative logit ordinal GLMM with colony ID and cage ID as random factors </t>
  </si>
  <si>
    <t>Table S6h: Planned contrasts from the pair of proportional odds logistic regressions with colony as a fixed factor</t>
  </si>
  <si>
    <t>Table S7a: Anova table (type III - generalized additive mixed model with beta-distributed errors and colony as a random factor)</t>
  </si>
  <si>
    <t>Table S7b: Summary table (generalized additive mixed model with beta-distributed errors and colony as a random factor, both the non-corrected and FDR corrected p-values from this table are illustrated in Figure 1)</t>
  </si>
  <si>
    <t>Table S7c: Least square means table (generalized additive mixed model with beta-distributed errors and colony as a random factor, shown in Figure 1)</t>
  </si>
  <si>
    <t>Table S8b: Least square means table from binomial GLMM with colony ID and cage ID as random factors (these data are shown in Figure 1)</t>
  </si>
  <si>
    <t>Table S8c: Contrasts table from binomial GLMM with colony ID and cage ID as random factors  - both the non-corrected and FDR corrected p-values from this table are illustrated in Figure 1</t>
  </si>
  <si>
    <t>Table S8d: Summary tables of pair of quasi-binomial GLMs with colony as a fixed factor (separate models were run because colony and experience treatment were confounded)</t>
  </si>
  <si>
    <t>Table S8e: Planned contrasts from the pair of quasi-binomial GLMs with colony as a fixed factor</t>
  </si>
  <si>
    <t>Table S8f: Results of Bayesian binomial GLMM analyses with colony and cage included as random factors  (we ran the data on experienced and naïve workers separately due to the unbalanced allocation of colonies to treatments)</t>
  </si>
  <si>
    <t>References</t>
  </si>
  <si>
    <t>Significant effect?</t>
  </si>
  <si>
    <t>Note: models in which mean-centered mean body size was not included as a covariate gave qualitatively identical results</t>
  </si>
  <si>
    <t>Note: models in which mean-centered body size was not included as a covariate gave qualitatively identical results, but had a worse fit based on their AIC values.</t>
  </si>
  <si>
    <t>Table S3a: Summary table of a quasipoisson GLM (colony treated as a fixed factor)</t>
  </si>
  <si>
    <t>Table S3b: Summary table of a poisson GLMM (colony and cage included as random intercepts)</t>
  </si>
  <si>
    <t>Note: a model in which the number of days over which eggs were laid was not included as a covariate gave qualitatively identical results, as did a model in which we also included mean-centered mean body size as an additional covariate</t>
  </si>
  <si>
    <t>Note: a model in which the number of days over which eggs were laid was not included as a covariate gave qualitatively identical results to this one, but had a worse fit based on the AIC value and the same was true for a model in which we also included mean-centered mean body size as an additional covariate.</t>
  </si>
  <si>
    <t>Effect size based on reanalysis of data from experiment 1 using binomial GLMM with colony and treatment coded as random and fixed factors; bees with ovary development score of 2 or greater were scored as having active ovaries.</t>
  </si>
  <si>
    <t>Odds ratios were estimated from the published Figure 1. Original data could not be provided by author.</t>
  </si>
  <si>
    <t>Effect size based on binomial GLM; to avoid complete separation one of the workers in the QMP treated group was scored as having developed ovaries - this results in a slightly conservative effect size.</t>
  </si>
  <si>
    <t>Effect size based on binomial GLM based on Table II which give the combined data for both species.</t>
  </si>
  <si>
    <t>Based on analysis of workers with ovary development scores of III or IV in scale of Duchateau &amp; Velthuis (1989, "developed ovaries") as well as as of workers with resorbed terminal oocytes (type IV-R  in scoring system of Duchateau &amp; Velthuis 1989, "regressed ovaries"). Effect size is based on a binomial GLMM with treatment as fixed factor, colony size and number of males as covariates, and colony identity as random factor.</t>
  </si>
  <si>
    <t>Based on analysis of workers with ovary development scores of III or IV in scale of Duchateau &amp; Velthuis (1989, "developed ovaries") as well as as of workers with resorbed terminal oocytes (type IV-R  in scoring system of Duchateau &amp; Velthuis 1989, "regressed ovaries"). Effect size is based on a binomial GLMM with treatment as fixed factor, colony size as covariate, and colony identity as random factor.</t>
  </si>
  <si>
    <t>The 'queen equivalent' is based on a queen in her first breeding episode. Mature queens have not been measured but are likely far higher - see Figure 1a in Holman et al. 2012 J Evol Biol. We converted the ovary score used in this study to a binary score, in which a score of 3 or 4 was counted as active ovaries, for the binomial GLMM used to estimate effect size.</t>
  </si>
  <si>
    <t>Mass of 3-MeC31 has not been measured in queen Lasius flavus, so we used the value from Lasius niger as an estimate. Workers with at least one egg were counted as reproductives for the binomial GLMM used to estimate the odds ratio.</t>
  </si>
  <si>
    <t xml:space="preserve">Duchateau M. J., Velthuis H. 1989 Ovarian development and egg laying in workers of Bombus terrestris. Entomol Exper Applic 51, 199–213. </t>
  </si>
  <si>
    <t>Based on analysis of workers with ovaries containing ready-to-lay eggs (i.e. containing oocytes with a terminal oocyte diameter &gt;2 mm and showing no signs of oocyte resporption) as well as of workers with resorbed terminal oocytes ("regressed ovaries"). Effect size is based on a binomial GLMM with treatment in interaction with worker type (naive/experienced) as fixed factor, body size as covariate, and cage identity and colony identity as random factors. Effect sizes of treatments were estimated as average effects over both types of workers. Amounts of hydrocarbons present on queens reported referred to amounts present on the legs only; we estimated the total amount present on queens to be ca. 6 times greater, and have corrected for this in the queen equivalents given (this was based on the relative amounts present on the whole body of B. terrestris workers vs. on the legs only, mean ratio=6.07, SD=1.26, n=5; ratios in B. impatiens may be even higher given that the estimated amount of C25 present on B. impatiens queens is now still significantly lower than in B. terrestris, suggesting that we are only reporting minimum estimates).</t>
  </si>
  <si>
    <t>Amsalem E., Orlova M., Grozinger C.M. 2015 A conserved class of queen pheromones? Re-evaluating the evidence in bumblebees (Bombus impatiens). Proceedings of the Royal Society of London B: Biological Sciences 282(1817).</t>
  </si>
  <si>
    <t>Holman L., Jørgensen C.G., Nielsen J., d'Ettorre P. 2010 Identification of an ant queen pheromone regulating worker sterility. Proc R Soc B 277(1701), 3793-3800.</t>
  </si>
  <si>
    <t>Holman L., Lanfear R., d'Ettorre P. 2013 The evolution of queen pheromones in the ant genus Lasius. J Evol Biol 26(7), 1549-1558.</t>
  </si>
  <si>
    <t>Holman L. 2014 Bumblebee size polymorphism and worker response to queen pheromone. PeerJ 2, e604.</t>
  </si>
  <si>
    <t>Holman L., Hanley B., Millar J.G. 2016 Highly specific responses to queen pheromone in three Lasius ant species. Behav Ecol Sociobiol 70(3), 387-392.</t>
  </si>
  <si>
    <r>
      <t>Hoover S.E.R., Winston M.L., Oldroyd B.P. 2005 Retinue attraction and ovary activation: responses of wild type and anarchistic honey bees (</t>
    </r>
    <r>
      <rPr>
        <i/>
        <sz val="9"/>
        <color theme="1"/>
        <rFont val="Calibri"/>
        <family val="2"/>
        <scheme val="minor"/>
      </rPr>
      <t>Apis mellifera</t>
    </r>
    <r>
      <rPr>
        <sz val="9"/>
        <color theme="1"/>
        <rFont val="Calibri"/>
        <family val="2"/>
        <scheme val="minor"/>
      </rPr>
      <t>) to queen and brood pheromones. Behav Ecol Sociobiol 59(2), 278-284.</t>
    </r>
  </si>
  <si>
    <t>Katzav-Gozansky T., Boulay R., Soroker V., Hefetz A. 2006 Queen pheromones affecting the production of queen-like secretion in workers. Journal of Comparative Physiology A-Neuroethology Sensory Neural and Behavioral Physiology 192, 737-742.</t>
  </si>
  <si>
    <t>Oi C.A., van Zweden J.S., Oliveira R.C., Van Oystaeyen A., Nascimento F.S., Wenseleers T. 2015 The origin and evolution of social insect queen pheromones: Novel hypotheses and outstanding problems. BioEssays 37(7), 808-821.</t>
  </si>
  <si>
    <t>Van Oystaeyen A., Oliveira R.C., Holman L., van Zweden J.S., Romero C., Oi C.A., d'Ettorre P., Khalesi M., Billen J., Wäckers F., et al. 2014 Conserved Class of Queen Pheromones Stops Social Insect Workers from Reproducing. Science 343(6168), 287-290.</t>
  </si>
  <si>
    <t>colony_id</t>
  </si>
  <si>
    <t>SS</t>
  </si>
  <si>
    <t>F-value</t>
  </si>
  <si>
    <t>Table S6a: Summary table from binomial GLMM comparing the proportion of workers with read-to-lay eggs with colony ID and cage ID as random factors</t>
  </si>
  <si>
    <t>Table S8a: Summary table from binomial GLMM comparing the proportion of workers with resorbed oocytes with colony ID and cage ID as random factors</t>
  </si>
  <si>
    <t>treatment C20_oleate</t>
  </si>
  <si>
    <t>treatment C22_oleate</t>
  </si>
  <si>
    <t>treatment C24_oleate</t>
  </si>
  <si>
    <t>treatment C26_oleate</t>
  </si>
  <si>
    <t>treatment C25</t>
  </si>
  <si>
    <t>treatment With_queen</t>
  </si>
  <si>
    <t>Mean-centered colony size</t>
  </si>
  <si>
    <t>C20_oleate - Control</t>
  </si>
  <si>
    <t>C22_oleate - Control</t>
  </si>
  <si>
    <t>C24_oleate - Control</t>
  </si>
  <si>
    <t>C26_oleate - Control</t>
  </si>
  <si>
    <t>C25 - Control</t>
  </si>
  <si>
    <t>With_queen - Control</t>
  </si>
  <si>
    <t>Odds for ovary development relative to control</t>
  </si>
  <si>
    <t>(Intercept) hexane control</t>
  </si>
  <si>
    <t>Table S10a: Summary table from binomial GLMM comparing the proportion of workers with developed ovaries (defined as containing &gt;10 visible oocytes) in B. terrestris and with colony ID included as random factor and body size as a covariate (data from Holman, PeerJ 2014)</t>
  </si>
  <si>
    <t>Table S10b: Summary table of negative binomial GLMM comparing the number of visible oocytes present in the workers' ovaries in B. terrestris with colony ID included as random factor and body size as a covariate  (data from Holman, PeerJ 2014)</t>
  </si>
  <si>
    <t>Table S9a: Summary table from binomial GLMM comparing the proportion of workers with resorbing oocytes in B. terrestris and with colony ID as random factor and body size included as a covariate  (data from Van Oystaeyen et al. Science 2014 plus unpublished new data on body size)</t>
  </si>
  <si>
    <t>Table S9b: Contrasts table from binomial GLMM comparing the proportion of workers and with resorbing oocytes in B. terrestris with colony ID as random factor and body size included as a covariate (data from Van Oystaeyen et al. Science 2014 plus unpublished new data on body size)</t>
  </si>
  <si>
    <t>Table S9c: Summary table from binomial GLMM comparing the proportion of workers and with ready-to-lay eggs in B. terrestris and with colony ID as random factor and body size included as a covariate (data from Van Oystaeyen et al. Science 2014 plus unpublished new data on body size)</t>
  </si>
  <si>
    <t>Table S9d: Contrasts table from binomial GLMM comparing the proportion of workers and with ready-to-lay eggs in B. terrestris with colony ID as random factor and body size included as a covariate (data from Van Oystaeyen et al. Science 2014 plus unpublished new data on body size)</t>
  </si>
  <si>
    <t>Effect size is based on binomial mixed model in which workers with more than 10 visible oocytes were scored as having developed ovaries and in which colony was coded as a random intercept, treatment as a fixed factor and mean-centered worker body size as a covariate (cf. model Table S10a and R script).</t>
  </si>
  <si>
    <t>Based on analysis of workers with ovaries containing ready-to-lay eggs (i.e. containing mature oocytes without any signs of resorption, type IV in scoring system of Duchateau &amp; Velthuis 1989) as well as of workers with resorbed terminal oocytes (type IV-R  in scoring system of Duchateau &amp; Velthuis 1989). Effect size is based on a binomial GLMM with treatment as a fixed factor, mean-centered colony size and worker body size (thorax width) as covariates, and colony identity as random factor (cf  model Table S9a and R script).</t>
  </si>
  <si>
    <t>Number of eggs laid relative to control 
(&lt;1 = fewer, 
&gt;1 = more)</t>
  </si>
  <si>
    <t>Residuals</t>
  </si>
  <si>
    <t>Table S1a: Anova table to show that worker body size significantly differed between colonies. Because colony ID was not recorded for the naïve workers, this anlysis uses only the experienced worker data.</t>
  </si>
  <si>
    <t>Table S1b: Anova (type III model) to show that worker body size significantly differed between hydrocarbon treatments and worker types (experienced vs naïve):</t>
  </si>
  <si>
    <t>* This analysis is not mentioned in the paper, since it is almost identical to the analysis presented in Holman's PeerJ paper. It is included anyway since Tom W performed and wrote up this analysis, and it seems a waste to leave it out!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</si>
</sst>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0"/>
    <numFmt numFmtId="166" formatCode="0.E+00"/>
    <numFmt numFmtId="167" formatCode="0E+00"/>
    <numFmt numFmtId="168" formatCode="0.0"/>
    <numFmt numFmtId="169" formatCode="0.00000"/>
    <numFmt numFmtId="170" formatCode="0.000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vertAlign val="superscript"/>
      <sz val="10"/>
      <color theme="1"/>
      <name val="Calibri"/>
      <family val="2"/>
      <scheme val="minor"/>
    </font>
    <font>
      <vertAlign val="superscript"/>
      <sz val="10"/>
      <color theme="1"/>
      <name val="Calibri"/>
      <family val="2"/>
      <scheme val="minor"/>
    </font>
    <font>
      <b/>
      <sz val="12"/>
      <color rgb="FF000000"/>
      <name val="Calibri"/>
      <family val="2"/>
      <scheme val="minor"/>
    </font>
    <font>
      <vertAlign val="superscript"/>
      <sz val="11"/>
      <color theme="1"/>
      <name val="Calibri"/>
      <family val="2"/>
      <scheme val="minor"/>
    </font>
    <font>
      <sz val="9"/>
      <color theme="1"/>
      <name val="Calibri"/>
      <family val="2"/>
      <scheme val="minor"/>
    </font>
    <font>
      <i/>
      <sz val="11"/>
      <color theme="1"/>
      <name val="Calibri"/>
      <family val="2"/>
      <scheme val="minor"/>
    </font>
    <font>
      <b/>
      <vertAlign val="superscript"/>
      <sz val="11"/>
      <color theme="1"/>
      <name val="Calibri"/>
      <family val="2"/>
      <scheme val="minor"/>
    </font>
    <font>
      <i/>
      <sz val="9"/>
      <color theme="1"/>
      <name val="Calibri"/>
      <family val="2"/>
      <scheme val="minor"/>
    </font>
    <font>
      <sz val="10"/>
      <color rgb="FF000000"/>
      <name val="Tahoma"/>
      <family val="2"/>
    </font>
    <font>
      <sz val="9"/>
      <color rgb="FF000000"/>
      <name val="Calibri"/>
      <family val="2"/>
      <scheme val="minor"/>
    </font>
    <font>
      <b/>
      <sz val="10"/>
      <name val="Calibri"/>
      <family val="2"/>
      <scheme val="minor"/>
    </font>
    <font>
      <sz val="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style="thin">
        <color auto="1"/>
      </bottom>
      <diagonal/>
    </border>
  </borders>
  <cellStyleXfs count="26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07">
    <xf numFmtId="0" fontId="0" fillId="0" borderId="0" xfId="0"/>
    <xf numFmtId="0" fontId="22" fillId="0" borderId="0" xfId="0" applyFont="1" applyFill="1"/>
    <xf numFmtId="0" fontId="22" fillId="0" borderId="0" xfId="0" applyFont="1" applyFill="1" applyBorder="1"/>
    <xf numFmtId="0" fontId="24" fillId="0" borderId="0" xfId="0" applyFont="1" applyFill="1" applyAlignment="1">
      <alignment vertical="center"/>
    </xf>
    <xf numFmtId="11" fontId="24" fillId="0" borderId="0" xfId="0" applyNumberFormat="1" applyFont="1" applyFill="1" applyAlignment="1">
      <alignment vertical="center"/>
    </xf>
    <xf numFmtId="0" fontId="24" fillId="0" borderId="0" xfId="0" applyFont="1" applyFill="1" applyBorder="1" applyAlignment="1">
      <alignment vertical="center"/>
    </xf>
    <xf numFmtId="164" fontId="24" fillId="0" borderId="0" xfId="0" applyNumberFormat="1"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Alignment="1">
      <alignment horizontal="left" vertical="center"/>
    </xf>
    <xf numFmtId="0" fontId="0" fillId="0" borderId="0" xfId="0" applyFont="1" applyBorder="1"/>
    <xf numFmtId="0" fontId="0" fillId="33" borderId="0" xfId="0" applyFill="1" applyBorder="1" applyAlignment="1">
      <alignment vertical="top"/>
    </xf>
    <xf numFmtId="0" fontId="29" fillId="33" borderId="0" xfId="0" applyFont="1" applyFill="1" applyBorder="1" applyAlignment="1">
      <alignment vertical="top" wrapText="1"/>
    </xf>
    <xf numFmtId="2" fontId="0" fillId="33" borderId="0" xfId="0" applyNumberFormat="1" applyFill="1" applyBorder="1" applyAlignment="1">
      <alignment vertical="top"/>
    </xf>
    <xf numFmtId="165" fontId="0" fillId="33" borderId="0" xfId="0" applyNumberFormat="1" applyFill="1" applyBorder="1" applyAlignment="1">
      <alignment vertical="top"/>
    </xf>
    <xf numFmtId="164" fontId="0" fillId="33" borderId="0" xfId="0" applyNumberFormat="1" applyFill="1" applyBorder="1" applyAlignment="1">
      <alignment vertical="top"/>
    </xf>
    <xf numFmtId="168" fontId="0" fillId="33" borderId="0" xfId="0" applyNumberFormat="1" applyFill="1" applyBorder="1" applyAlignment="1">
      <alignment vertical="top"/>
    </xf>
    <xf numFmtId="0" fontId="30" fillId="33" borderId="0" xfId="0" applyFont="1" applyFill="1" applyBorder="1" applyAlignment="1">
      <alignment vertical="top"/>
    </xf>
    <xf numFmtId="0" fontId="0" fillId="34" borderId="0" xfId="0" applyFill="1" applyBorder="1" applyAlignment="1">
      <alignment vertical="top"/>
    </xf>
    <xf numFmtId="0" fontId="29" fillId="34" borderId="0" xfId="0" applyFont="1" applyFill="1" applyBorder="1" applyAlignment="1">
      <alignment vertical="top" wrapText="1"/>
    </xf>
    <xf numFmtId="1" fontId="0" fillId="34" borderId="0" xfId="0" applyNumberFormat="1" applyFill="1" applyBorder="1" applyAlignment="1">
      <alignment vertical="top"/>
    </xf>
    <xf numFmtId="2" fontId="0" fillId="34" borderId="0" xfId="0" applyNumberFormat="1" applyFill="1" applyBorder="1" applyAlignment="1">
      <alignment vertical="top"/>
    </xf>
    <xf numFmtId="165" fontId="0" fillId="34" borderId="0" xfId="0" applyNumberFormat="1" applyFill="1" applyBorder="1" applyAlignment="1">
      <alignment vertical="top"/>
    </xf>
    <xf numFmtId="164" fontId="0" fillId="34" borderId="0" xfId="0" applyNumberFormat="1" applyFill="1" applyBorder="1" applyAlignment="1">
      <alignment vertical="top"/>
    </xf>
    <xf numFmtId="168" fontId="0" fillId="34" borderId="0" xfId="0" applyNumberFormat="1" applyFill="1" applyBorder="1" applyAlignment="1">
      <alignment vertical="top"/>
    </xf>
    <xf numFmtId="0" fontId="30" fillId="34" borderId="0" xfId="0" applyFont="1" applyFill="1" applyBorder="1" applyAlignment="1">
      <alignment vertical="top"/>
    </xf>
    <xf numFmtId="1" fontId="0" fillId="33" borderId="0" xfId="0" applyNumberFormat="1" applyFill="1" applyBorder="1" applyAlignment="1">
      <alignment vertical="top"/>
    </xf>
    <xf numFmtId="2" fontId="0" fillId="33" borderId="0" xfId="0" applyNumberFormat="1" applyFill="1" applyBorder="1"/>
    <xf numFmtId="0" fontId="0" fillId="33" borderId="0" xfId="0" applyFill="1" applyBorder="1"/>
    <xf numFmtId="164" fontId="0" fillId="34" borderId="0" xfId="0" applyNumberFormat="1" applyFill="1" applyBorder="1"/>
    <xf numFmtId="2" fontId="0" fillId="34" borderId="0" xfId="0" applyNumberFormat="1" applyFill="1" applyBorder="1"/>
    <xf numFmtId="1" fontId="0" fillId="34" borderId="0" xfId="0" applyNumberFormat="1" applyFill="1" applyBorder="1"/>
    <xf numFmtId="0" fontId="0" fillId="34" borderId="0" xfId="0" applyFill="1" applyBorder="1"/>
    <xf numFmtId="168" fontId="0" fillId="34" borderId="0" xfId="0" applyNumberFormat="1" applyFill="1" applyBorder="1"/>
    <xf numFmtId="1" fontId="0" fillId="33" borderId="0" xfId="0" applyNumberFormat="1" applyFill="1" applyBorder="1"/>
    <xf numFmtId="165" fontId="0" fillId="33" borderId="0" xfId="0" applyNumberFormat="1" applyFill="1" applyBorder="1"/>
    <xf numFmtId="168" fontId="0" fillId="33" borderId="0" xfId="0" applyNumberFormat="1" applyFill="1" applyBorder="1"/>
    <xf numFmtId="0" fontId="30" fillId="33" borderId="0" xfId="0" applyFont="1" applyFill="1" applyBorder="1"/>
    <xf numFmtId="168" fontId="29" fillId="34" borderId="0" xfId="0" applyNumberFormat="1" applyFont="1" applyFill="1" applyBorder="1" applyAlignment="1">
      <alignment vertical="top" wrapText="1"/>
    </xf>
    <xf numFmtId="169" fontId="0" fillId="34" borderId="0" xfId="0" applyNumberFormat="1" applyFill="1" applyBorder="1" applyAlignment="1">
      <alignment vertical="top"/>
    </xf>
    <xf numFmtId="164" fontId="0" fillId="33" borderId="0" xfId="0" applyNumberFormat="1" applyFill="1" applyBorder="1"/>
    <xf numFmtId="165" fontId="0" fillId="34" borderId="0" xfId="0" applyNumberFormat="1" applyFill="1" applyBorder="1"/>
    <xf numFmtId="0" fontId="0" fillId="34" borderId="0" xfId="0" applyNumberFormat="1" applyFill="1" applyBorder="1"/>
    <xf numFmtId="0" fontId="30" fillId="34" borderId="0" xfId="0" applyFont="1" applyFill="1" applyBorder="1"/>
    <xf numFmtId="168" fontId="29" fillId="33" borderId="0" xfId="0" applyNumberFormat="1" applyFont="1" applyFill="1" applyBorder="1" applyAlignment="1">
      <alignment vertical="top" wrapText="1"/>
    </xf>
    <xf numFmtId="2" fontId="0" fillId="33" borderId="0" xfId="0" applyNumberFormat="1" applyFill="1" applyBorder="1" applyAlignment="1">
      <alignment horizontal="right" vertical="top"/>
    </xf>
    <xf numFmtId="0" fontId="0" fillId="33" borderId="0" xfId="0" applyFill="1" applyBorder="1" applyAlignment="1">
      <alignment horizontal="right" vertical="top"/>
    </xf>
    <xf numFmtId="0" fontId="30" fillId="33" borderId="0" xfId="0" applyFont="1" applyFill="1" applyBorder="1" applyAlignment="1">
      <alignment wrapText="1"/>
    </xf>
    <xf numFmtId="1" fontId="0" fillId="34" borderId="0" xfId="0" applyNumberFormat="1" applyFill="1" applyBorder="1" applyAlignment="1">
      <alignment horizontal="right" vertical="top"/>
    </xf>
    <xf numFmtId="2" fontId="0" fillId="34" borderId="0" xfId="0" applyNumberFormat="1" applyFill="1" applyBorder="1" applyAlignment="1">
      <alignment horizontal="right" vertical="top"/>
    </xf>
    <xf numFmtId="165" fontId="0" fillId="34" borderId="0" xfId="0" applyNumberFormat="1" applyFill="1" applyBorder="1" applyAlignment="1">
      <alignment horizontal="left" vertical="top"/>
    </xf>
    <xf numFmtId="164" fontId="0" fillId="34" borderId="0" xfId="0" applyNumberFormat="1" applyFill="1" applyBorder="1" applyAlignment="1">
      <alignment horizontal="right" vertical="top"/>
    </xf>
    <xf numFmtId="0" fontId="0" fillId="34" borderId="0" xfId="0" applyFill="1" applyBorder="1" applyAlignment="1">
      <alignment horizontal="left" vertical="top" wrapText="1"/>
    </xf>
    <xf numFmtId="0" fontId="0" fillId="34" borderId="0" xfId="0" applyFill="1" applyBorder="1" applyAlignment="1">
      <alignment horizontal="right" vertical="top"/>
    </xf>
    <xf numFmtId="0" fontId="30" fillId="34" borderId="0" xfId="0" applyFont="1" applyFill="1" applyBorder="1" applyAlignment="1">
      <alignment horizontal="left" vertical="top"/>
    </xf>
    <xf numFmtId="169" fontId="0" fillId="33" borderId="0" xfId="0" applyNumberFormat="1" applyFill="1" applyBorder="1"/>
    <xf numFmtId="170" fontId="0" fillId="33" borderId="0" xfId="0" applyNumberFormat="1" applyFill="1" applyBorder="1"/>
    <xf numFmtId="169" fontId="0" fillId="34" borderId="0" xfId="0" applyNumberFormat="1" applyFill="1" applyBorder="1"/>
    <xf numFmtId="2" fontId="0" fillId="33" borderId="0" xfId="0" applyNumberFormat="1" applyFill="1" applyBorder="1" applyAlignment="1">
      <alignment horizontal="right"/>
    </xf>
    <xf numFmtId="0" fontId="0" fillId="33" borderId="0" xfId="0" applyFill="1" applyBorder="1" applyAlignment="1">
      <alignment horizontal="right"/>
    </xf>
    <xf numFmtId="0" fontId="23" fillId="0" borderId="0" xfId="0" applyFont="1" applyFill="1" applyBorder="1" applyAlignment="1">
      <alignment horizontal="left" vertical="center"/>
    </xf>
    <xf numFmtId="0" fontId="0" fillId="33" borderId="0" xfId="0" applyFill="1" applyBorder="1" applyAlignment="1">
      <alignment horizontal="left" vertical="top"/>
    </xf>
    <xf numFmtId="0" fontId="0" fillId="34" borderId="0" xfId="0" applyFill="1" applyBorder="1" applyAlignment="1">
      <alignment horizontal="left" vertical="top"/>
    </xf>
    <xf numFmtId="2" fontId="29" fillId="33" borderId="0" xfId="0" applyNumberFormat="1" applyFont="1" applyFill="1" applyBorder="1" applyAlignment="1">
      <alignment horizontal="center" vertical="center"/>
    </xf>
    <xf numFmtId="168" fontId="29" fillId="34" borderId="0" xfId="0" applyNumberFormat="1" applyFont="1" applyFill="1" applyBorder="1" applyAlignment="1">
      <alignment horizontal="left" vertical="top" wrapText="1"/>
    </xf>
    <xf numFmtId="164" fontId="22" fillId="0" borderId="0" xfId="0" applyNumberFormat="1" applyFont="1" applyFill="1"/>
    <xf numFmtId="11" fontId="22" fillId="0" borderId="0" xfId="0" applyNumberFormat="1" applyFont="1" applyFill="1"/>
    <xf numFmtId="164" fontId="22" fillId="0" borderId="0" xfId="0" applyNumberFormat="1" applyFont="1" applyFill="1" applyBorder="1"/>
    <xf numFmtId="0" fontId="21" fillId="0" borderId="0" xfId="0" applyFont="1" applyFill="1" applyBorder="1" applyAlignment="1"/>
    <xf numFmtId="0" fontId="22" fillId="0" borderId="0" xfId="0" applyFont="1" applyFill="1" applyBorder="1" applyAlignment="1">
      <alignment horizontal="center" vertical="center"/>
    </xf>
    <xf numFmtId="0" fontId="20" fillId="0" borderId="0" xfId="0" applyFont="1" applyFill="1" applyBorder="1"/>
    <xf numFmtId="164" fontId="20" fillId="0" borderId="0" xfId="0" applyNumberFormat="1" applyFont="1" applyFill="1" applyBorder="1"/>
    <xf numFmtId="164" fontId="22" fillId="0" borderId="0" xfId="0" applyNumberFormat="1" applyFont="1" applyFill="1" applyBorder="1" applyAlignment="1">
      <alignment horizontal="right"/>
    </xf>
    <xf numFmtId="10" fontId="22" fillId="0" borderId="0" xfId="0" applyNumberFormat="1" applyFont="1" applyFill="1"/>
    <xf numFmtId="0" fontId="21" fillId="0" borderId="0" xfId="0" applyFont="1" applyFill="1" applyAlignment="1">
      <alignment horizontal="left"/>
    </xf>
    <xf numFmtId="0" fontId="29" fillId="0" borderId="0" xfId="0" applyFont="1"/>
    <xf numFmtId="0" fontId="24" fillId="34" borderId="10" xfId="0" applyFont="1" applyFill="1" applyBorder="1" applyAlignment="1">
      <alignment horizontal="left" vertical="center"/>
    </xf>
    <xf numFmtId="0" fontId="22" fillId="34" borderId="0" xfId="0" applyFont="1" applyFill="1"/>
    <xf numFmtId="0" fontId="21" fillId="34" borderId="0" xfId="0" applyFont="1" applyFill="1" applyBorder="1" applyAlignment="1">
      <alignment horizontal="center"/>
    </xf>
    <xf numFmtId="0" fontId="21" fillId="34" borderId="10" xfId="0" applyFont="1" applyFill="1" applyBorder="1" applyAlignment="1">
      <alignment horizontal="center"/>
    </xf>
    <xf numFmtId="0" fontId="21" fillId="34" borderId="12" xfId="0" applyFont="1" applyFill="1" applyBorder="1" applyAlignment="1">
      <alignment horizontal="center"/>
    </xf>
    <xf numFmtId="0" fontId="22" fillId="34" borderId="12" xfId="0" applyFont="1" applyFill="1" applyBorder="1"/>
    <xf numFmtId="0" fontId="21" fillId="34" borderId="12" xfId="0" applyFont="1" applyFill="1" applyBorder="1" applyAlignment="1">
      <alignment horizontal="center" wrapText="1"/>
    </xf>
    <xf numFmtId="0" fontId="21" fillId="34" borderId="12" xfId="0" applyFont="1" applyFill="1" applyBorder="1"/>
    <xf numFmtId="0" fontId="21" fillId="34" borderId="12" xfId="0" applyFont="1" applyFill="1" applyBorder="1" applyAlignment="1">
      <alignment wrapText="1"/>
    </xf>
    <xf numFmtId="164" fontId="22" fillId="34" borderId="0" xfId="0" applyNumberFormat="1" applyFont="1" applyFill="1"/>
    <xf numFmtId="167" fontId="22" fillId="34" borderId="0" xfId="0" applyNumberFormat="1" applyFont="1" applyFill="1"/>
    <xf numFmtId="2" fontId="22" fillId="34" borderId="0" xfId="0" applyNumberFormat="1" applyFont="1" applyFill="1"/>
    <xf numFmtId="0" fontId="22" fillId="34" borderId="0" xfId="0" applyFont="1" applyFill="1" applyAlignment="1">
      <alignment horizontal="right"/>
    </xf>
    <xf numFmtId="0" fontId="22" fillId="34" borderId="0" xfId="0" applyFont="1" applyFill="1" applyBorder="1"/>
    <xf numFmtId="0" fontId="22" fillId="34" borderId="10" xfId="0" applyFont="1" applyFill="1" applyBorder="1"/>
    <xf numFmtId="164" fontId="22" fillId="34" borderId="10" xfId="0" applyNumberFormat="1" applyFont="1" applyFill="1" applyBorder="1"/>
    <xf numFmtId="2" fontId="22" fillId="34" borderId="10" xfId="0" applyNumberFormat="1" applyFont="1" applyFill="1" applyBorder="1"/>
    <xf numFmtId="0" fontId="22" fillId="34" borderId="0" xfId="0" applyFont="1" applyFill="1" applyAlignment="1">
      <alignment wrapText="1"/>
    </xf>
    <xf numFmtId="0" fontId="21" fillId="34" borderId="12" xfId="0" applyFont="1" applyFill="1" applyBorder="1" applyAlignment="1">
      <alignment horizontal="left"/>
    </xf>
    <xf numFmtId="164" fontId="20" fillId="34" borderId="0" xfId="0" applyNumberFormat="1" applyFont="1" applyFill="1" applyAlignment="1">
      <alignment horizontal="right" vertical="center"/>
    </xf>
    <xf numFmtId="164" fontId="22" fillId="34" borderId="0" xfId="0" applyNumberFormat="1" applyFont="1" applyFill="1" applyBorder="1"/>
    <xf numFmtId="0" fontId="21" fillId="34" borderId="0" xfId="0" applyFont="1" applyFill="1" applyBorder="1"/>
    <xf numFmtId="164" fontId="22" fillId="34" borderId="0" xfId="0" applyNumberFormat="1" applyFont="1" applyFill="1" applyBorder="1" applyAlignment="1">
      <alignment horizontal="right" wrapText="1"/>
    </xf>
    <xf numFmtId="166" fontId="22" fillId="34" borderId="0" xfId="0" applyNumberFormat="1" applyFont="1" applyFill="1"/>
    <xf numFmtId="165" fontId="22" fillId="34" borderId="0" xfId="0" applyNumberFormat="1" applyFont="1" applyFill="1"/>
    <xf numFmtId="166" fontId="22" fillId="34" borderId="10" xfId="0" applyNumberFormat="1" applyFont="1" applyFill="1" applyBorder="1"/>
    <xf numFmtId="0" fontId="23" fillId="34" borderId="10" xfId="0" applyFont="1" applyFill="1" applyBorder="1" applyAlignment="1">
      <alignment vertical="center"/>
    </xf>
    <xf numFmtId="164" fontId="20" fillId="34" borderId="0" xfId="0" applyNumberFormat="1" applyFont="1" applyFill="1" applyAlignment="1">
      <alignment vertical="center"/>
    </xf>
    <xf numFmtId="0" fontId="22" fillId="34" borderId="0" xfId="0" applyFont="1" applyFill="1" applyBorder="1" applyAlignment="1"/>
    <xf numFmtId="0" fontId="23" fillId="34" borderId="0" xfId="0" applyFont="1" applyFill="1" applyAlignment="1">
      <alignment vertical="center"/>
    </xf>
    <xf numFmtId="0" fontId="22" fillId="34" borderId="11" xfId="0" applyFont="1" applyFill="1" applyBorder="1"/>
    <xf numFmtId="2" fontId="22" fillId="34" borderId="11" xfId="0" applyNumberFormat="1" applyFont="1" applyFill="1" applyBorder="1"/>
    <xf numFmtId="2" fontId="22" fillId="34" borderId="0" xfId="0" applyNumberFormat="1" applyFont="1" applyFill="1" applyBorder="1"/>
    <xf numFmtId="0" fontId="20" fillId="34" borderId="0" xfId="0" applyFont="1" applyFill="1"/>
    <xf numFmtId="164" fontId="20" fillId="34" borderId="0" xfId="0" applyNumberFormat="1" applyFont="1" applyFill="1"/>
    <xf numFmtId="167" fontId="20" fillId="34" borderId="0" xfId="0" applyNumberFormat="1" applyFont="1" applyFill="1"/>
    <xf numFmtId="0" fontId="21" fillId="34" borderId="0" xfId="0" applyFont="1" applyFill="1" applyBorder="1" applyAlignment="1">
      <alignment wrapText="1"/>
    </xf>
    <xf numFmtId="0" fontId="20" fillId="34" borderId="10" xfId="0" applyFont="1" applyFill="1" applyBorder="1"/>
    <xf numFmtId="164" fontId="20" fillId="34" borderId="10" xfId="0" applyNumberFormat="1" applyFont="1" applyFill="1" applyBorder="1"/>
    <xf numFmtId="0" fontId="24" fillId="34" borderId="0" xfId="0" applyFont="1" applyFill="1" applyAlignment="1">
      <alignment vertical="center"/>
    </xf>
    <xf numFmtId="164" fontId="22" fillId="34" borderId="11" xfId="0" applyNumberFormat="1" applyFont="1" applyFill="1" applyBorder="1"/>
    <xf numFmtId="167" fontId="22" fillId="34" borderId="11" xfId="0" applyNumberFormat="1" applyFont="1" applyFill="1" applyBorder="1"/>
    <xf numFmtId="0" fontId="23" fillId="34" borderId="0" xfId="0" applyFont="1" applyFill="1" applyBorder="1" applyAlignment="1">
      <alignment vertical="center"/>
    </xf>
    <xf numFmtId="0" fontId="20" fillId="34" borderId="11" xfId="0" applyFont="1" applyFill="1" applyBorder="1"/>
    <xf numFmtId="0" fontId="20" fillId="34" borderId="0" xfId="0" applyFont="1" applyFill="1" applyBorder="1"/>
    <xf numFmtId="164" fontId="22" fillId="34" borderId="11" xfId="0" applyNumberFormat="1" applyFont="1" applyFill="1" applyBorder="1" applyAlignment="1">
      <alignment horizontal="right"/>
    </xf>
    <xf numFmtId="164" fontId="22" fillId="34" borderId="0" xfId="0" applyNumberFormat="1" applyFont="1" applyFill="1" applyBorder="1" applyAlignment="1">
      <alignment horizontal="right"/>
    </xf>
    <xf numFmtId="164" fontId="22" fillId="34" borderId="0" xfId="0" applyNumberFormat="1" applyFont="1" applyFill="1" applyAlignment="1">
      <alignment horizontal="right"/>
    </xf>
    <xf numFmtId="166" fontId="22" fillId="34" borderId="0" xfId="0" applyNumberFormat="1" applyFont="1" applyFill="1" applyAlignment="1">
      <alignment horizontal="right"/>
    </xf>
    <xf numFmtId="166" fontId="22" fillId="34" borderId="0" xfId="0" applyNumberFormat="1" applyFont="1" applyFill="1" applyBorder="1" applyAlignment="1">
      <alignment horizontal="right"/>
    </xf>
    <xf numFmtId="164" fontId="22" fillId="34" borderId="10" xfId="0" applyNumberFormat="1" applyFont="1" applyFill="1" applyBorder="1" applyAlignment="1">
      <alignment horizontal="right"/>
    </xf>
    <xf numFmtId="166" fontId="22" fillId="34" borderId="10" xfId="0" applyNumberFormat="1" applyFont="1" applyFill="1" applyBorder="1" applyAlignment="1">
      <alignment horizontal="right"/>
    </xf>
    <xf numFmtId="0" fontId="21" fillId="34" borderId="10" xfId="0" applyFont="1" applyFill="1" applyBorder="1"/>
    <xf numFmtId="0" fontId="21" fillId="34" borderId="10" xfId="0" applyFont="1" applyFill="1" applyBorder="1" applyAlignment="1">
      <alignment horizontal="center" wrapText="1"/>
    </xf>
    <xf numFmtId="167" fontId="22" fillId="34" borderId="10" xfId="0" applyNumberFormat="1" applyFont="1" applyFill="1" applyBorder="1"/>
    <xf numFmtId="0" fontId="21" fillId="34" borderId="10" xfId="0" applyFont="1" applyFill="1" applyBorder="1" applyAlignment="1">
      <alignment wrapText="1"/>
    </xf>
    <xf numFmtId="0" fontId="21" fillId="34" borderId="10" xfId="0" applyFont="1" applyFill="1" applyBorder="1" applyAlignment="1">
      <alignment horizontal="left" wrapText="1"/>
    </xf>
    <xf numFmtId="0" fontId="21" fillId="34" borderId="12" xfId="0" applyFont="1" applyFill="1" applyBorder="1" applyAlignment="1">
      <alignment horizontal="left" wrapText="1"/>
    </xf>
    <xf numFmtId="0" fontId="22" fillId="34" borderId="0" xfId="0" applyFont="1" applyFill="1" applyBorder="1" applyAlignment="1">
      <alignment horizontal="right" wrapText="1"/>
    </xf>
    <xf numFmtId="0" fontId="24" fillId="34" borderId="10" xfId="0" applyFont="1" applyFill="1" applyBorder="1" applyAlignment="1">
      <alignment vertical="center"/>
    </xf>
    <xf numFmtId="0" fontId="21" fillId="34" borderId="10" xfId="0" applyFont="1" applyFill="1" applyBorder="1" applyAlignment="1">
      <alignment horizontal="left"/>
    </xf>
    <xf numFmtId="0" fontId="22" fillId="34" borderId="0" xfId="0" applyFont="1" applyFill="1" applyBorder="1" applyAlignment="1">
      <alignment vertical="center"/>
    </xf>
    <xf numFmtId="0" fontId="22" fillId="34" borderId="10" xfId="0" applyFont="1" applyFill="1" applyBorder="1" applyAlignment="1">
      <alignment vertical="center"/>
    </xf>
    <xf numFmtId="0" fontId="24" fillId="34" borderId="0" xfId="0" applyFont="1" applyFill="1" applyBorder="1" applyAlignment="1">
      <alignment horizontal="left" vertical="center"/>
    </xf>
    <xf numFmtId="0" fontId="23" fillId="34" borderId="10" xfId="0" applyFont="1" applyFill="1" applyBorder="1" applyAlignment="1">
      <alignment horizontal="left" vertical="center"/>
    </xf>
    <xf numFmtId="0" fontId="23" fillId="34" borderId="0" xfId="0" applyFont="1" applyFill="1" applyBorder="1" applyAlignment="1">
      <alignment horizontal="left" vertical="center"/>
    </xf>
    <xf numFmtId="0" fontId="21" fillId="34" borderId="10" xfId="0" applyFont="1" applyFill="1" applyBorder="1" applyAlignment="1"/>
    <xf numFmtId="0" fontId="24" fillId="34" borderId="0" xfId="0" applyFont="1" applyFill="1" applyAlignment="1">
      <alignment horizontal="left" vertical="center"/>
    </xf>
    <xf numFmtId="0" fontId="22" fillId="34" borderId="0" xfId="0" applyFont="1" applyFill="1" applyAlignment="1">
      <alignment horizontal="left"/>
    </xf>
    <xf numFmtId="0" fontId="22" fillId="34" borderId="10" xfId="0" applyFont="1" applyFill="1" applyBorder="1" applyAlignment="1">
      <alignment horizontal="left"/>
    </xf>
    <xf numFmtId="0" fontId="33" fillId="0" borderId="0" xfId="0" applyFont="1"/>
    <xf numFmtId="0" fontId="34" fillId="0" borderId="0" xfId="0" applyFont="1"/>
    <xf numFmtId="2" fontId="0" fillId="33" borderId="0" xfId="0" applyNumberFormat="1" applyFill="1"/>
    <xf numFmtId="0" fontId="16" fillId="0" borderId="0" xfId="0" applyFont="1"/>
    <xf numFmtId="0" fontId="16" fillId="34" borderId="0"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21" fillId="34" borderId="12" xfId="0" applyFont="1" applyFill="1" applyBorder="1" applyAlignment="1">
      <alignment horizontal="center"/>
    </xf>
    <xf numFmtId="0" fontId="21" fillId="34" borderId="12" xfId="0" applyFont="1" applyFill="1" applyBorder="1" applyAlignment="1">
      <alignment horizontal="center" wrapText="1"/>
    </xf>
    <xf numFmtId="0" fontId="35" fillId="34" borderId="12" xfId="0" applyFont="1" applyFill="1" applyBorder="1" applyAlignment="1">
      <alignment horizontal="left"/>
    </xf>
    <xf numFmtId="0" fontId="35" fillId="34" borderId="12" xfId="0" applyFont="1" applyFill="1" applyBorder="1" applyAlignment="1">
      <alignment horizontal="center"/>
    </xf>
    <xf numFmtId="0" fontId="35" fillId="34" borderId="12" xfId="0" applyFont="1" applyFill="1" applyBorder="1" applyAlignment="1"/>
    <xf numFmtId="0" fontId="36" fillId="34" borderId="0" xfId="0" applyFont="1" applyFill="1" applyBorder="1"/>
    <xf numFmtId="164" fontId="36" fillId="34" borderId="0" xfId="0" applyNumberFormat="1" applyFont="1" applyFill="1" applyBorder="1"/>
    <xf numFmtId="0" fontId="36" fillId="34" borderId="0" xfId="0" applyFont="1" applyFill="1"/>
    <xf numFmtId="0" fontId="36" fillId="34" borderId="10" xfId="0" applyFont="1" applyFill="1" applyBorder="1"/>
    <xf numFmtId="164" fontId="36" fillId="34" borderId="10" xfId="0" applyNumberFormat="1" applyFont="1" applyFill="1" applyBorder="1"/>
    <xf numFmtId="2" fontId="36" fillId="34" borderId="10" xfId="0" applyNumberFormat="1" applyFont="1" applyFill="1" applyBorder="1"/>
    <xf numFmtId="11" fontId="0" fillId="0" borderId="0" xfId="0" applyNumberFormat="1"/>
    <xf numFmtId="0" fontId="23" fillId="0" borderId="10" xfId="0" applyFont="1" applyFill="1" applyBorder="1" applyAlignment="1">
      <alignment vertical="center"/>
    </xf>
    <xf numFmtId="0" fontId="0" fillId="34" borderId="0" xfId="0" applyFill="1"/>
    <xf numFmtId="164" fontId="0" fillId="34" borderId="0" xfId="0" applyNumberFormat="1" applyFill="1"/>
    <xf numFmtId="164" fontId="0" fillId="34" borderId="10" xfId="0" applyNumberFormat="1" applyFill="1" applyBorder="1"/>
    <xf numFmtId="0" fontId="0" fillId="34" borderId="10" xfId="0" applyFill="1" applyBorder="1"/>
    <xf numFmtId="169" fontId="0" fillId="34" borderId="0" xfId="0" applyNumberFormat="1" applyFill="1"/>
    <xf numFmtId="169" fontId="0" fillId="34" borderId="10" xfId="0" applyNumberFormat="1" applyFill="1" applyBorder="1"/>
    <xf numFmtId="165" fontId="0" fillId="34" borderId="0" xfId="0" applyNumberFormat="1" applyFill="1"/>
    <xf numFmtId="165" fontId="0" fillId="34" borderId="10" xfId="0" applyNumberFormat="1" applyFill="1" applyBorder="1"/>
    <xf numFmtId="167" fontId="0" fillId="34" borderId="0" xfId="0" applyNumberFormat="1" applyFill="1"/>
    <xf numFmtId="0" fontId="0" fillId="0" borderId="0" xfId="0" applyFill="1" applyBorder="1"/>
    <xf numFmtId="164" fontId="0" fillId="0" borderId="0" xfId="0" applyNumberFormat="1" applyFill="1" applyBorder="1"/>
    <xf numFmtId="169" fontId="0" fillId="0" borderId="0" xfId="0" applyNumberFormat="1" applyFill="1" applyBorder="1"/>
    <xf numFmtId="165" fontId="0" fillId="0" borderId="0" xfId="0" applyNumberFormat="1" applyFill="1" applyBorder="1"/>
    <xf numFmtId="167" fontId="0" fillId="34" borderId="10" xfId="0" applyNumberFormat="1" applyFill="1" applyBorder="1"/>
    <xf numFmtId="0" fontId="21" fillId="34" borderId="11" xfId="0" applyFont="1" applyFill="1" applyBorder="1" applyAlignment="1">
      <alignment horizontal="left"/>
    </xf>
    <xf numFmtId="0" fontId="21" fillId="34" borderId="11" xfId="0" applyFont="1" applyFill="1" applyBorder="1" applyAlignment="1">
      <alignment horizontal="center"/>
    </xf>
    <xf numFmtId="0" fontId="21" fillId="34" borderId="11" xfId="0" applyFont="1" applyFill="1" applyBorder="1" applyAlignment="1"/>
    <xf numFmtId="0" fontId="35" fillId="34" borderId="12" xfId="0" applyFont="1" applyFill="1" applyBorder="1" applyAlignment="1">
      <alignment horizontal="left"/>
    </xf>
    <xf numFmtId="0" fontId="0" fillId="34" borderId="0" xfId="0" applyFill="1" applyBorder="1" applyAlignment="1">
      <alignment horizontal="left" vertical="top"/>
    </xf>
    <xf numFmtId="0" fontId="0" fillId="33" borderId="0" xfId="0" applyFill="1" applyBorder="1" applyAlignment="1">
      <alignment horizontal="left" vertical="top"/>
    </xf>
    <xf numFmtId="2" fontId="29" fillId="33" borderId="0" xfId="0" applyNumberFormat="1" applyFont="1" applyFill="1" applyBorder="1" applyAlignment="1">
      <alignment horizontal="center" vertical="center"/>
    </xf>
    <xf numFmtId="0" fontId="16" fillId="34" borderId="0"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5" xfId="0" applyFont="1" applyBorder="1" applyAlignment="1">
      <alignment horizontal="center" vertical="center"/>
    </xf>
    <xf numFmtId="168" fontId="29" fillId="33" borderId="0" xfId="0" applyNumberFormat="1" applyFont="1" applyFill="1" applyBorder="1" applyAlignment="1">
      <alignment horizontal="left" vertical="top" wrapText="1"/>
    </xf>
    <xf numFmtId="168" fontId="29" fillId="34" borderId="0" xfId="0" applyNumberFormat="1"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16" fillId="34" borderId="13"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23" fillId="34" borderId="0" xfId="0" applyFont="1" applyFill="1" applyBorder="1" applyAlignment="1">
      <alignment horizontal="left" vertical="center"/>
    </xf>
    <xf numFmtId="0" fontId="23" fillId="34" borderId="10" xfId="0" applyFont="1" applyFill="1" applyBorder="1" applyAlignment="1">
      <alignment horizontal="left" vertical="center"/>
    </xf>
    <xf numFmtId="0" fontId="21" fillId="34" borderId="12" xfId="0" applyFont="1" applyFill="1" applyBorder="1" applyAlignment="1">
      <alignment horizontal="center"/>
    </xf>
    <xf numFmtId="0" fontId="21" fillId="34" borderId="12" xfId="0" applyFont="1" applyFill="1" applyBorder="1" applyAlignment="1">
      <alignment horizontal="center" wrapText="1"/>
    </xf>
    <xf numFmtId="0" fontId="22" fillId="34" borderId="11" xfId="0" applyFont="1" applyFill="1" applyBorder="1" applyAlignment="1">
      <alignment horizontal="center" vertical="center"/>
    </xf>
    <xf numFmtId="0" fontId="22" fillId="34" borderId="0" xfId="0" applyFont="1" applyFill="1" applyBorder="1" applyAlignment="1">
      <alignment horizontal="center" vertical="center"/>
    </xf>
    <xf numFmtId="0" fontId="22" fillId="34" borderId="10" xfId="0" applyFont="1" applyFill="1" applyBorder="1" applyAlignment="1">
      <alignment horizontal="center" vertical="center"/>
    </xf>
    <xf numFmtId="0" fontId="27" fillId="33" borderId="0" xfId="0" applyFont="1" applyFill="1" applyBorder="1" applyAlignment="1">
      <alignment horizontal="center" vertical="center"/>
    </xf>
    <xf numFmtId="0" fontId="20" fillId="34" borderId="11" xfId="0" applyFont="1" applyFill="1" applyBorder="1" applyAlignment="1">
      <alignment horizontal="center" vertical="center"/>
    </xf>
    <xf numFmtId="0" fontId="20" fillId="34" borderId="0" xfId="0" applyFont="1" applyFill="1" applyBorder="1" applyAlignment="1">
      <alignment horizontal="center" vertical="center"/>
    </xf>
    <xf numFmtId="0" fontId="20" fillId="34" borderId="10" xfId="0" applyFont="1" applyFill="1" applyBorder="1" applyAlignment="1">
      <alignment horizontal="center" vertical="center"/>
    </xf>
    <xf numFmtId="0" fontId="20" fillId="34" borderId="0" xfId="0" applyFont="1" applyFill="1" applyAlignment="1">
      <alignment horizontal="center" vertical="center"/>
    </xf>
    <xf numFmtId="0" fontId="22" fillId="34" borderId="0" xfId="0" applyFont="1" applyFill="1" applyAlignment="1">
      <alignment horizontal="center" vertical="center"/>
    </xf>
  </cellXfs>
  <cellStyles count="26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762000</xdr:colOff>
      <xdr:row>113</xdr:row>
      <xdr:rowOff>47625</xdr:rowOff>
    </xdr:from>
    <xdr:to>
      <xdr:col>17</xdr:col>
      <xdr:colOff>6350</xdr:colOff>
      <xdr:row>136</xdr:row>
      <xdr:rowOff>83661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5425" y="20735925"/>
          <a:ext cx="5454650" cy="3760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B18" sqref="B18"/>
    </sheetView>
  </sheetViews>
  <sheetFormatPr baseColWidth="10" defaultColWidth="8.6640625" defaultRowHeight="14" x14ac:dyDescent="0"/>
  <cols>
    <col min="1" max="1" width="22" style="1" customWidth="1"/>
    <col min="2" max="16384" width="8.6640625" style="1"/>
  </cols>
  <sheetData>
    <row r="1" spans="1:6" s="9" customFormat="1" ht="28.25" customHeight="1">
      <c r="A1" s="118" t="s">
        <v>329</v>
      </c>
      <c r="B1" s="118"/>
      <c r="C1" s="118"/>
      <c r="D1" s="118"/>
      <c r="E1" s="118"/>
    </row>
    <row r="2" spans="1:6" ht="14" customHeight="1">
      <c r="A2" s="179" t="s">
        <v>5</v>
      </c>
      <c r="B2" s="180" t="s">
        <v>31</v>
      </c>
      <c r="C2" s="180" t="s">
        <v>300</v>
      </c>
      <c r="D2" s="181" t="s">
        <v>301</v>
      </c>
      <c r="E2" s="179" t="s">
        <v>24</v>
      </c>
      <c r="F2" s="179"/>
    </row>
    <row r="3" spans="1:6" s="2" customFormat="1" ht="14" customHeight="1">
      <c r="A3" s="106" t="s">
        <v>299</v>
      </c>
      <c r="B3" s="106">
        <v>6</v>
      </c>
      <c r="C3" s="116">
        <v>3.6890000000000001</v>
      </c>
      <c r="D3" s="106">
        <v>7.0380000000000003</v>
      </c>
      <c r="E3" s="117">
        <v>4.1300000000000001E-7</v>
      </c>
      <c r="F3" s="106" t="s">
        <v>28</v>
      </c>
    </row>
    <row r="4" spans="1:6" ht="14" customHeight="1">
      <c r="A4" s="90" t="s">
        <v>328</v>
      </c>
      <c r="B4" s="90">
        <v>373</v>
      </c>
      <c r="C4" s="90">
        <v>32.588999999999999</v>
      </c>
      <c r="D4" s="90"/>
      <c r="E4" s="90"/>
      <c r="F4" s="90"/>
    </row>
    <row r="5" spans="1:6" ht="14" customHeight="1"/>
    <row r="6" spans="1:6" ht="14" customHeight="1"/>
    <row r="7" spans="1:6" ht="25.25" customHeight="1">
      <c r="A7" s="118" t="s">
        <v>330</v>
      </c>
      <c r="B7" s="118"/>
      <c r="C7" s="118"/>
      <c r="D7" s="118"/>
      <c r="E7" s="118"/>
      <c r="F7" s="9"/>
    </row>
    <row r="8" spans="1:6" ht="14" customHeight="1">
      <c r="A8" s="154" t="s">
        <v>5</v>
      </c>
      <c r="B8" s="155" t="s">
        <v>31</v>
      </c>
      <c r="C8" s="155" t="s">
        <v>300</v>
      </c>
      <c r="D8" s="156" t="s">
        <v>301</v>
      </c>
      <c r="E8" s="182" t="s">
        <v>24</v>
      </c>
      <c r="F8" s="182"/>
    </row>
    <row r="9" spans="1:6" ht="14" customHeight="1">
      <c r="A9" s="157" t="s">
        <v>32</v>
      </c>
      <c r="B9" s="157">
        <v>6</v>
      </c>
      <c r="C9" s="158">
        <v>1.6</v>
      </c>
      <c r="D9" s="157">
        <v>2.649</v>
      </c>
      <c r="E9" s="158">
        <v>1.4999999999999999E-2</v>
      </c>
      <c r="F9" s="159" t="s">
        <v>6</v>
      </c>
    </row>
    <row r="10" spans="1:6" ht="14" customHeight="1">
      <c r="A10" s="157" t="s">
        <v>33</v>
      </c>
      <c r="B10" s="157">
        <v>1</v>
      </c>
      <c r="C10" s="158">
        <v>0.8</v>
      </c>
      <c r="D10" s="157">
        <v>8.1850000000000005</v>
      </c>
      <c r="E10" s="158">
        <v>4.4000000000000003E-3</v>
      </c>
      <c r="F10" s="159" t="s">
        <v>7</v>
      </c>
    </row>
    <row r="11" spans="1:6" ht="14" customHeight="1">
      <c r="A11" s="160" t="s">
        <v>328</v>
      </c>
      <c r="B11" s="160">
        <v>559</v>
      </c>
      <c r="C11" s="161">
        <v>56.6</v>
      </c>
      <c r="D11" s="160"/>
      <c r="E11" s="162"/>
      <c r="F11" s="160"/>
    </row>
    <row r="12" spans="1:6" ht="14" customHeight="1"/>
    <row r="13" spans="1:6" ht="14" customHeight="1"/>
    <row r="14" spans="1:6" ht="14" customHeight="1"/>
    <row r="15" spans="1:6" ht="14" customHeight="1"/>
    <row r="16" spans="1:6" ht="14" customHeight="1"/>
    <row r="17" ht="14" customHeight="1"/>
    <row r="18" ht="14" customHeight="1"/>
    <row r="19" ht="14" customHeight="1"/>
    <row r="20" ht="14" customHeight="1"/>
    <row r="21" ht="14" customHeight="1"/>
    <row r="22" ht="14" customHeight="1"/>
    <row r="23" ht="14" customHeight="1"/>
    <row r="24" ht="14" customHeight="1"/>
    <row r="25" ht="14" customHeight="1"/>
    <row r="26" ht="14" customHeight="1"/>
    <row r="27" ht="14" customHeight="1"/>
    <row r="28" ht="14" customHeight="1"/>
    <row r="29" ht="14" customHeight="1"/>
  </sheetData>
  <mergeCells count="1">
    <mergeCell ref="E8:F8"/>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workbookViewId="0">
      <selection activeCell="A16" sqref="A16"/>
    </sheetView>
  </sheetViews>
  <sheetFormatPr baseColWidth="10" defaultColWidth="8.6640625" defaultRowHeight="14" x14ac:dyDescent="0"/>
  <cols>
    <col min="1" max="1" width="25.83203125" style="1" customWidth="1"/>
    <col min="2" max="2" width="10.1640625" style="1" customWidth="1"/>
    <col min="3" max="4" width="8.6640625" style="1"/>
    <col min="5" max="5" width="11.1640625" style="1" bestFit="1" customWidth="1"/>
    <col min="6" max="16384" width="8.6640625" style="1"/>
  </cols>
  <sheetData>
    <row r="1" spans="1:30" s="3" customFormat="1" ht="30" customHeight="1">
      <c r="A1" s="164" t="s">
        <v>319</v>
      </c>
      <c r="B1" s="164"/>
      <c r="C1" s="164"/>
      <c r="D1" s="164"/>
      <c r="E1" s="164"/>
      <c r="F1" s="164"/>
      <c r="G1" s="7"/>
      <c r="H1" s="7"/>
    </row>
    <row r="2" spans="1:30">
      <c r="A2" s="94" t="s">
        <v>5</v>
      </c>
      <c r="B2" s="153" t="s">
        <v>96</v>
      </c>
      <c r="C2" s="152" t="s">
        <v>4</v>
      </c>
      <c r="D2" s="152" t="s">
        <v>3</v>
      </c>
      <c r="E2" s="196" t="s">
        <v>24</v>
      </c>
      <c r="F2" s="196"/>
      <c r="G2" s="2"/>
      <c r="H2" s="2"/>
      <c r="I2" s="2"/>
      <c r="Z2"/>
      <c r="AA2"/>
      <c r="AB2"/>
      <c r="AC2"/>
      <c r="AD2"/>
    </row>
    <row r="3" spans="1:30">
      <c r="A3" s="165" t="s">
        <v>318</v>
      </c>
      <c r="B3" s="166">
        <v>-1.3603799758619</v>
      </c>
      <c r="C3" s="166">
        <v>0.219429199380798</v>
      </c>
      <c r="D3" s="166">
        <v>-6.1996305856318097</v>
      </c>
      <c r="E3" s="173">
        <v>5.65958425347947E-10</v>
      </c>
      <c r="F3" s="77" t="s">
        <v>28</v>
      </c>
      <c r="Z3"/>
      <c r="AA3"/>
      <c r="AB3"/>
      <c r="AC3"/>
      <c r="AD3" s="163"/>
    </row>
    <row r="4" spans="1:30">
      <c r="A4" s="165" t="s">
        <v>308</v>
      </c>
      <c r="B4" s="166">
        <v>-0.79173856596121495</v>
      </c>
      <c r="C4" s="166">
        <v>0.31932560496442097</v>
      </c>
      <c r="D4" s="166">
        <v>-2.4794083332259902</v>
      </c>
      <c r="E4" s="166">
        <v>1.31600551938126E-2</v>
      </c>
      <c r="F4" s="77"/>
      <c r="Z4"/>
      <c r="AA4"/>
      <c r="AB4"/>
      <c r="AC4"/>
      <c r="AD4"/>
    </row>
    <row r="5" spans="1:30">
      <c r="A5" s="90" t="s">
        <v>105</v>
      </c>
      <c r="B5" s="167">
        <v>1.34217805371541</v>
      </c>
      <c r="C5" s="167">
        <v>0.204550567341651</v>
      </c>
      <c r="D5" s="167">
        <v>6.56159536078742</v>
      </c>
      <c r="E5" s="178">
        <v>5.3235113221119897E-11</v>
      </c>
      <c r="F5" s="90" t="s">
        <v>6</v>
      </c>
      <c r="Z5"/>
      <c r="AA5"/>
      <c r="AB5"/>
      <c r="AC5"/>
      <c r="AD5" s="163"/>
    </row>
    <row r="7" spans="1:30">
      <c r="A7" s="174"/>
      <c r="B7" s="175"/>
      <c r="C7" s="175"/>
      <c r="D7" s="175"/>
      <c r="E7" s="176"/>
      <c r="F7" s="2"/>
      <c r="G7" s="177"/>
      <c r="H7" s="67"/>
    </row>
    <row r="9" spans="1:30" ht="34.75" customHeight="1">
      <c r="A9" s="164" t="s">
        <v>320</v>
      </c>
      <c r="B9" s="164"/>
      <c r="C9" s="164"/>
      <c r="D9" s="164"/>
      <c r="E9" s="164"/>
      <c r="F9" s="164"/>
      <c r="G9" s="7"/>
      <c r="H9" s="7"/>
      <c r="I9" s="3"/>
      <c r="J9" s="3"/>
      <c r="K9" s="3"/>
      <c r="L9" s="3"/>
      <c r="M9" s="3"/>
    </row>
    <row r="10" spans="1:30">
      <c r="A10" s="94" t="s">
        <v>5</v>
      </c>
      <c r="B10" s="153" t="s">
        <v>96</v>
      </c>
      <c r="C10" s="152" t="s">
        <v>4</v>
      </c>
      <c r="D10" s="152" t="s">
        <v>3</v>
      </c>
      <c r="E10" s="196" t="s">
        <v>24</v>
      </c>
      <c r="F10" s="196"/>
      <c r="G10" s="2"/>
      <c r="H10" s="2"/>
      <c r="I10" s="2"/>
      <c r="J10"/>
      <c r="K10"/>
      <c r="L10"/>
      <c r="M10"/>
      <c r="N10"/>
    </row>
    <row r="11" spans="1:30">
      <c r="A11" s="165" t="s">
        <v>318</v>
      </c>
      <c r="B11" s="166">
        <v>1.44131454226415</v>
      </c>
      <c r="C11" s="166">
        <v>0.165912067262458</v>
      </c>
      <c r="D11" s="166">
        <v>8.6872194774362992</v>
      </c>
      <c r="E11" s="173">
        <v>3.7141812974711103E-18</v>
      </c>
      <c r="F11" s="77" t="s">
        <v>28</v>
      </c>
      <c r="J11"/>
      <c r="K11"/>
      <c r="L11"/>
      <c r="M11"/>
      <c r="N11" s="163"/>
    </row>
    <row r="12" spans="1:30">
      <c r="A12" s="165" t="s">
        <v>308</v>
      </c>
      <c r="B12" s="166">
        <v>0.52946246758141502</v>
      </c>
      <c r="C12" s="166">
        <v>0.16879435826259001</v>
      </c>
      <c r="D12" s="166">
        <v>3.1367308305277599</v>
      </c>
      <c r="E12" s="166">
        <v>1.7084289374894701E-3</v>
      </c>
      <c r="F12" s="77" t="s">
        <v>7</v>
      </c>
      <c r="J12"/>
      <c r="K12"/>
      <c r="L12"/>
      <c r="M12"/>
      <c r="N12"/>
    </row>
    <row r="13" spans="1:30">
      <c r="A13" s="90" t="s">
        <v>105</v>
      </c>
      <c r="B13" s="167">
        <v>1.41984605554709</v>
      </c>
      <c r="C13" s="167">
        <v>0.240239908544954</v>
      </c>
      <c r="D13" s="167">
        <v>5.9101173662052098</v>
      </c>
      <c r="E13" s="178">
        <v>3.4186406677944101E-9</v>
      </c>
      <c r="F13" s="90" t="s">
        <v>28</v>
      </c>
      <c r="J13"/>
      <c r="K13"/>
      <c r="L13"/>
      <c r="M13"/>
      <c r="N13" s="163"/>
    </row>
    <row r="16" spans="1:30">
      <c r="A16" s="1" t="s">
        <v>331</v>
      </c>
    </row>
  </sheetData>
  <mergeCells count="2">
    <mergeCell ref="E2:F2"/>
    <mergeCell ref="E10:F10"/>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workbookViewId="0">
      <pane xSplit="3" ySplit="2" topLeftCell="H3" activePane="bottomRight" state="frozen"/>
      <selection pane="topRight" activeCell="D1" sqref="D1"/>
      <selection pane="bottomLeft" activeCell="A2" sqref="A2"/>
      <selection pane="bottomRight" sqref="A1:A2"/>
    </sheetView>
  </sheetViews>
  <sheetFormatPr baseColWidth="10" defaultColWidth="11.5" defaultRowHeight="14" x14ac:dyDescent="0"/>
  <cols>
    <col min="1" max="1" width="21.5" customWidth="1"/>
    <col min="2" max="2" width="25.5" bestFit="1" customWidth="1"/>
    <col min="3" max="3" width="64.33203125" bestFit="1" customWidth="1"/>
    <col min="4" max="5" width="14.5" customWidth="1"/>
    <col min="7" max="7" width="25.1640625" customWidth="1"/>
    <col min="8" max="11" width="19" customWidth="1"/>
    <col min="12" max="12" width="23.1640625" customWidth="1"/>
    <col min="13" max="13" width="12.5" customWidth="1"/>
    <col min="14" max="14" width="13.83203125" customWidth="1"/>
    <col min="15" max="15" width="15.5" customWidth="1"/>
    <col min="16" max="16" width="10.5" customWidth="1"/>
    <col min="17" max="17" width="12.6640625" customWidth="1"/>
    <col min="20" max="21" width="19.5" customWidth="1"/>
    <col min="22" max="22" width="81.83203125" customWidth="1"/>
  </cols>
  <sheetData>
    <row r="1" spans="1:22" ht="28" customHeight="1">
      <c r="A1" s="186" t="s">
        <v>217</v>
      </c>
      <c r="B1" s="186" t="s">
        <v>201</v>
      </c>
      <c r="C1" s="186" t="s">
        <v>216</v>
      </c>
      <c r="D1" s="186" t="s">
        <v>215</v>
      </c>
      <c r="E1" s="186" t="s">
        <v>214</v>
      </c>
      <c r="F1" s="186" t="s">
        <v>213</v>
      </c>
      <c r="G1" s="186" t="s">
        <v>212</v>
      </c>
      <c r="H1" s="186" t="s">
        <v>211</v>
      </c>
      <c r="I1" s="186" t="s">
        <v>210</v>
      </c>
      <c r="J1" s="186" t="s">
        <v>209</v>
      </c>
      <c r="K1" s="186" t="s">
        <v>208</v>
      </c>
      <c r="L1" s="187" t="s">
        <v>226</v>
      </c>
      <c r="M1" s="187"/>
      <c r="N1" s="187"/>
      <c r="O1" s="188"/>
      <c r="P1" s="192" t="s">
        <v>239</v>
      </c>
      <c r="Q1" s="193"/>
      <c r="R1" s="193"/>
      <c r="S1" s="193"/>
      <c r="T1" s="186" t="s">
        <v>204</v>
      </c>
      <c r="U1" s="186" t="s">
        <v>203</v>
      </c>
      <c r="V1" s="186" t="s">
        <v>202</v>
      </c>
    </row>
    <row r="2" spans="1:22" ht="42" customHeight="1">
      <c r="A2" s="186"/>
      <c r="B2" s="186"/>
      <c r="C2" s="186"/>
      <c r="D2" s="186"/>
      <c r="E2" s="186"/>
      <c r="F2" s="186"/>
      <c r="G2" s="186"/>
      <c r="H2" s="186"/>
      <c r="I2" s="186"/>
      <c r="J2" s="186"/>
      <c r="K2" s="186"/>
      <c r="L2" s="150" t="s">
        <v>273</v>
      </c>
      <c r="M2" s="150" t="s">
        <v>207</v>
      </c>
      <c r="N2" s="150" t="s">
        <v>206</v>
      </c>
      <c r="O2" s="150" t="s">
        <v>205</v>
      </c>
      <c r="P2" s="151" t="s">
        <v>273</v>
      </c>
      <c r="Q2" s="150" t="s">
        <v>207</v>
      </c>
      <c r="R2" s="150" t="s">
        <v>206</v>
      </c>
      <c r="S2" s="150" t="s">
        <v>205</v>
      </c>
      <c r="T2" s="186"/>
      <c r="U2" s="186"/>
      <c r="V2" s="186"/>
    </row>
    <row r="3" spans="1:22" ht="15" customHeight="1">
      <c r="A3" s="37" t="s">
        <v>184</v>
      </c>
      <c r="B3" s="184" t="s">
        <v>199</v>
      </c>
      <c r="C3" s="28" t="s">
        <v>200</v>
      </c>
      <c r="D3" s="28">
        <v>3.02</v>
      </c>
      <c r="E3" s="28">
        <v>30</v>
      </c>
      <c r="F3" s="28">
        <v>14</v>
      </c>
      <c r="G3" s="28" t="s">
        <v>139</v>
      </c>
      <c r="H3" s="27">
        <f>J3*D3</f>
        <v>0.30200000000000005</v>
      </c>
      <c r="I3" s="27">
        <f>H3/E3</f>
        <v>1.0066666666666668E-2</v>
      </c>
      <c r="J3" s="36">
        <v>0.1</v>
      </c>
      <c r="K3" s="36">
        <v>0.1</v>
      </c>
      <c r="L3" s="35" t="s">
        <v>134</v>
      </c>
      <c r="M3" s="27">
        <v>1.85</v>
      </c>
      <c r="N3" s="27">
        <v>1.07</v>
      </c>
      <c r="O3" s="27">
        <v>3.21</v>
      </c>
      <c r="P3" s="27"/>
      <c r="Q3" s="27"/>
      <c r="R3" s="27"/>
      <c r="S3" s="27"/>
      <c r="T3" s="34">
        <v>25</v>
      </c>
      <c r="U3" s="34">
        <f t="shared" ref="U3:U8" si="0">T3*5</f>
        <v>125</v>
      </c>
      <c r="V3" s="189" t="s">
        <v>280</v>
      </c>
    </row>
    <row r="4" spans="1:22">
      <c r="A4" s="37"/>
      <c r="B4" s="184"/>
      <c r="C4" s="28" t="s">
        <v>183</v>
      </c>
      <c r="D4" s="28">
        <v>302</v>
      </c>
      <c r="E4" s="28">
        <v>30</v>
      </c>
      <c r="F4" s="28">
        <v>14</v>
      </c>
      <c r="G4" s="28" t="s">
        <v>139</v>
      </c>
      <c r="H4" s="27">
        <f>J4*D4</f>
        <v>30.200000000000003</v>
      </c>
      <c r="I4" s="27">
        <f>H4/E4</f>
        <v>1.0066666666666668</v>
      </c>
      <c r="J4" s="36">
        <v>0.1</v>
      </c>
      <c r="K4" s="40">
        <f>J4/E4</f>
        <v>3.3333333333333335E-3</v>
      </c>
      <c r="L4" s="35" t="s">
        <v>134</v>
      </c>
      <c r="M4" s="27">
        <v>13.48</v>
      </c>
      <c r="N4" s="27">
        <v>7.55</v>
      </c>
      <c r="O4" s="27">
        <v>24.93</v>
      </c>
      <c r="P4" s="27"/>
      <c r="Q4" s="27"/>
      <c r="R4" s="27"/>
      <c r="S4" s="27"/>
      <c r="T4" s="34">
        <v>25</v>
      </c>
      <c r="U4" s="34">
        <f t="shared" si="0"/>
        <v>125</v>
      </c>
      <c r="V4" s="189"/>
    </row>
    <row r="5" spans="1:22">
      <c r="A5" s="37"/>
      <c r="B5" s="184"/>
      <c r="C5" s="28" t="s">
        <v>198</v>
      </c>
      <c r="D5" s="28">
        <v>305.2</v>
      </c>
      <c r="E5" s="28">
        <v>30</v>
      </c>
      <c r="F5" s="28">
        <v>14</v>
      </c>
      <c r="G5" s="28" t="s">
        <v>139</v>
      </c>
      <c r="H5" s="27">
        <f>J5*D5</f>
        <v>30.52</v>
      </c>
      <c r="I5" s="27">
        <f>H5/E5</f>
        <v>1.0173333333333334</v>
      </c>
      <c r="J5" s="36">
        <v>0.1</v>
      </c>
      <c r="K5" s="36">
        <v>0.1</v>
      </c>
      <c r="L5" s="35" t="s">
        <v>134</v>
      </c>
      <c r="M5" s="27">
        <v>28.44</v>
      </c>
      <c r="N5" s="27">
        <v>14.76</v>
      </c>
      <c r="O5" s="27">
        <v>58.02</v>
      </c>
      <c r="P5" s="27"/>
      <c r="Q5" s="27"/>
      <c r="R5" s="27"/>
      <c r="S5" s="27"/>
      <c r="T5" s="34">
        <v>25</v>
      </c>
      <c r="U5" s="34">
        <f t="shared" si="0"/>
        <v>125</v>
      </c>
      <c r="V5" s="189"/>
    </row>
    <row r="6" spans="1:22">
      <c r="A6" s="37"/>
      <c r="B6" s="184"/>
      <c r="C6" s="28" t="s">
        <v>183</v>
      </c>
      <c r="D6" s="28">
        <v>302</v>
      </c>
      <c r="E6" s="28">
        <v>30</v>
      </c>
      <c r="F6" s="28">
        <v>10</v>
      </c>
      <c r="G6" s="28" t="s">
        <v>139</v>
      </c>
      <c r="H6" s="27">
        <f>J6*D6</f>
        <v>30.200000000000003</v>
      </c>
      <c r="I6" s="27">
        <f>H6/E6</f>
        <v>1.0066666666666668</v>
      </c>
      <c r="J6" s="36">
        <v>0.1</v>
      </c>
      <c r="K6" s="40">
        <f t="shared" ref="K6:K52" si="1">J6/E6</f>
        <v>3.3333333333333335E-3</v>
      </c>
      <c r="L6" s="35" t="s">
        <v>134</v>
      </c>
      <c r="M6" s="27">
        <v>6.99</v>
      </c>
      <c r="N6" s="27">
        <v>2.16</v>
      </c>
      <c r="O6" s="27">
        <v>26.5</v>
      </c>
      <c r="P6" s="27"/>
      <c r="Q6" s="27"/>
      <c r="R6" s="27"/>
      <c r="S6" s="27"/>
      <c r="T6" s="34">
        <v>6</v>
      </c>
      <c r="U6" s="34">
        <f t="shared" si="0"/>
        <v>30</v>
      </c>
      <c r="V6" s="189"/>
    </row>
    <row r="7" spans="1:22">
      <c r="A7" s="37"/>
      <c r="B7" s="184"/>
      <c r="C7" s="28" t="s">
        <v>195</v>
      </c>
      <c r="D7" s="28">
        <v>404.65</v>
      </c>
      <c r="E7" s="28">
        <v>30</v>
      </c>
      <c r="F7" s="28">
        <v>10</v>
      </c>
      <c r="G7" s="28" t="s">
        <v>139</v>
      </c>
      <c r="H7" s="27">
        <f>J7*D7</f>
        <v>40.465000000000003</v>
      </c>
      <c r="I7" s="27">
        <f>H7/E7</f>
        <v>1.3488333333333336</v>
      </c>
      <c r="J7" s="36">
        <v>0.1</v>
      </c>
      <c r="K7" s="40">
        <f t="shared" si="1"/>
        <v>3.3333333333333335E-3</v>
      </c>
      <c r="L7" s="35" t="s">
        <v>134</v>
      </c>
      <c r="M7" s="27">
        <v>15.09</v>
      </c>
      <c r="N7" s="27">
        <v>4.4400000000000004</v>
      </c>
      <c r="O7" s="27">
        <v>61.86</v>
      </c>
      <c r="P7" s="27"/>
      <c r="Q7" s="27"/>
      <c r="R7" s="27"/>
      <c r="S7" s="27"/>
      <c r="T7" s="34">
        <v>6</v>
      </c>
      <c r="U7" s="34">
        <f t="shared" si="0"/>
        <v>30</v>
      </c>
      <c r="V7" s="189"/>
    </row>
    <row r="8" spans="1:22">
      <c r="A8" s="37"/>
      <c r="B8" s="184"/>
      <c r="C8" s="28" t="s">
        <v>197</v>
      </c>
      <c r="D8" s="59" t="s">
        <v>179</v>
      </c>
      <c r="E8" s="28">
        <v>30</v>
      </c>
      <c r="F8" s="28">
        <v>10</v>
      </c>
      <c r="G8" s="28" t="s">
        <v>139</v>
      </c>
      <c r="H8" s="59" t="s">
        <v>179</v>
      </c>
      <c r="I8" s="58" t="s">
        <v>179</v>
      </c>
      <c r="J8" s="36">
        <v>0.1</v>
      </c>
      <c r="K8" s="40">
        <f t="shared" si="1"/>
        <v>3.3333333333333335E-3</v>
      </c>
      <c r="L8" s="35" t="s">
        <v>134</v>
      </c>
      <c r="M8" s="27">
        <v>15.09</v>
      </c>
      <c r="N8" s="27">
        <v>4.4400000000000004</v>
      </c>
      <c r="O8" s="27">
        <v>61.86</v>
      </c>
      <c r="P8" s="27"/>
      <c r="Q8" s="27"/>
      <c r="R8" s="27"/>
      <c r="S8" s="27"/>
      <c r="T8" s="34">
        <v>6</v>
      </c>
      <c r="U8" s="34">
        <f t="shared" si="0"/>
        <v>30</v>
      </c>
      <c r="V8" s="189"/>
    </row>
    <row r="9" spans="1:22" ht="16.5" customHeight="1">
      <c r="A9" s="43" t="s">
        <v>184</v>
      </c>
      <c r="B9" s="183" t="s">
        <v>196</v>
      </c>
      <c r="C9" s="32" t="s">
        <v>195</v>
      </c>
      <c r="D9" s="32">
        <v>404.65</v>
      </c>
      <c r="E9" s="32">
        <v>30</v>
      </c>
      <c r="F9" s="32">
        <v>10</v>
      </c>
      <c r="G9" s="32" t="s">
        <v>139</v>
      </c>
      <c r="H9" s="30">
        <f t="shared" ref="H9:H15" si="2">J9*D9</f>
        <v>40.465000000000003</v>
      </c>
      <c r="I9" s="30">
        <f t="shared" ref="I9:I20" si="3">H9/E9</f>
        <v>1.3488333333333336</v>
      </c>
      <c r="J9" s="33">
        <v>0.1</v>
      </c>
      <c r="K9" s="29">
        <f t="shared" si="1"/>
        <v>3.3333333333333335E-3</v>
      </c>
      <c r="L9" s="41" t="s">
        <v>134</v>
      </c>
      <c r="M9" s="30">
        <v>9.24</v>
      </c>
      <c r="N9" s="30">
        <v>3.9397025999999999</v>
      </c>
      <c r="O9" s="30">
        <v>27.053391999999999</v>
      </c>
      <c r="P9" s="30"/>
      <c r="Q9" s="30"/>
      <c r="R9" s="30"/>
      <c r="S9" s="30"/>
      <c r="T9" s="31">
        <v>12</v>
      </c>
      <c r="U9" s="31">
        <v>299</v>
      </c>
      <c r="V9" s="190" t="s">
        <v>227</v>
      </c>
    </row>
    <row r="10" spans="1:22" ht="16.5" customHeight="1">
      <c r="A10" s="43"/>
      <c r="B10" s="183"/>
      <c r="C10" s="32" t="s">
        <v>195</v>
      </c>
      <c r="D10" s="32">
        <v>404.65</v>
      </c>
      <c r="E10" s="32">
        <v>30</v>
      </c>
      <c r="F10" s="32">
        <v>10</v>
      </c>
      <c r="G10" s="32" t="s">
        <v>139</v>
      </c>
      <c r="H10" s="30">
        <f t="shared" si="2"/>
        <v>4.0465</v>
      </c>
      <c r="I10" s="30">
        <f t="shared" si="3"/>
        <v>0.13488333333333333</v>
      </c>
      <c r="J10" s="30">
        <v>0.01</v>
      </c>
      <c r="K10" s="41">
        <f t="shared" si="1"/>
        <v>3.3333333333333332E-4</v>
      </c>
      <c r="L10" s="41" t="s">
        <v>134</v>
      </c>
      <c r="M10" s="30">
        <v>54.2</v>
      </c>
      <c r="N10" s="30">
        <v>11.681310699999999</v>
      </c>
      <c r="O10" s="30">
        <v>963.76526000000001</v>
      </c>
      <c r="P10" s="30"/>
      <c r="Q10" s="30"/>
      <c r="R10" s="30"/>
      <c r="S10" s="30"/>
      <c r="T10" s="31">
        <v>12</v>
      </c>
      <c r="U10" s="31">
        <v>346</v>
      </c>
      <c r="V10" s="190"/>
    </row>
    <row r="11" spans="1:22" ht="16.5" customHeight="1">
      <c r="A11" s="43"/>
      <c r="B11" s="183"/>
      <c r="C11" s="32" t="s">
        <v>195</v>
      </c>
      <c r="D11" s="32">
        <v>404.65</v>
      </c>
      <c r="E11" s="32">
        <v>30</v>
      </c>
      <c r="F11" s="32">
        <v>10</v>
      </c>
      <c r="G11" s="32" t="s">
        <v>139</v>
      </c>
      <c r="H11" s="30">
        <f t="shared" si="2"/>
        <v>0.40465000000000001</v>
      </c>
      <c r="I11" s="30">
        <f t="shared" si="3"/>
        <v>1.3488333333333333E-2</v>
      </c>
      <c r="J11" s="29">
        <v>1E-3</v>
      </c>
      <c r="K11" s="57">
        <f t="shared" si="1"/>
        <v>3.3333333333333335E-5</v>
      </c>
      <c r="L11" s="41" t="s">
        <v>134</v>
      </c>
      <c r="M11" s="30">
        <v>16.97</v>
      </c>
      <c r="N11" s="30">
        <v>6.0836497999999999</v>
      </c>
      <c r="O11" s="30">
        <v>70.622041999999993</v>
      </c>
      <c r="P11" s="30"/>
      <c r="Q11" s="30"/>
      <c r="R11" s="30"/>
      <c r="S11" s="30"/>
      <c r="T11" s="31">
        <v>12</v>
      </c>
      <c r="U11" s="31">
        <v>327</v>
      </c>
      <c r="V11" s="190"/>
    </row>
    <row r="12" spans="1:22" ht="16.5" customHeight="1">
      <c r="A12" s="37" t="s">
        <v>184</v>
      </c>
      <c r="B12" s="184" t="s">
        <v>194</v>
      </c>
      <c r="C12" s="28" t="s">
        <v>183</v>
      </c>
      <c r="D12" s="28">
        <v>248</v>
      </c>
      <c r="E12" s="28">
        <v>9000</v>
      </c>
      <c r="F12" s="28">
        <v>43</v>
      </c>
      <c r="G12" s="28" t="s">
        <v>193</v>
      </c>
      <c r="H12" s="27">
        <f t="shared" si="2"/>
        <v>0.248</v>
      </c>
      <c r="I12" s="55">
        <f t="shared" si="3"/>
        <v>2.7555555555555555E-5</v>
      </c>
      <c r="J12" s="40">
        <f>10^-3</f>
        <v>1E-3</v>
      </c>
      <c r="K12" s="56">
        <f t="shared" si="1"/>
        <v>1.1111111111111111E-7</v>
      </c>
      <c r="L12" s="35" t="s">
        <v>142</v>
      </c>
      <c r="M12" s="27">
        <v>1.400458</v>
      </c>
      <c r="N12" s="185" t="s">
        <v>188</v>
      </c>
      <c r="O12" s="185"/>
      <c r="P12" s="63"/>
      <c r="Q12" s="63"/>
      <c r="R12" s="63"/>
      <c r="S12" s="63"/>
      <c r="T12" s="34">
        <v>8</v>
      </c>
      <c r="U12" s="34">
        <v>70</v>
      </c>
      <c r="V12" s="189" t="s">
        <v>228</v>
      </c>
    </row>
    <row r="13" spans="1:22" ht="16.5" customHeight="1">
      <c r="A13" s="37"/>
      <c r="B13" s="184"/>
      <c r="C13" s="28" t="s">
        <v>183</v>
      </c>
      <c r="D13" s="28">
        <v>248</v>
      </c>
      <c r="E13" s="28">
        <v>9000</v>
      </c>
      <c r="F13" s="28">
        <v>43</v>
      </c>
      <c r="G13" s="28" t="s">
        <v>193</v>
      </c>
      <c r="H13" s="27">
        <f t="shared" si="2"/>
        <v>24.8</v>
      </c>
      <c r="I13" s="40">
        <f t="shared" si="3"/>
        <v>2.7555555555555558E-3</v>
      </c>
      <c r="J13" s="36">
        <f>10^-1</f>
        <v>0.1</v>
      </c>
      <c r="K13" s="55">
        <f t="shared" si="1"/>
        <v>1.1111111111111112E-5</v>
      </c>
      <c r="L13" s="35" t="s">
        <v>240</v>
      </c>
      <c r="M13" s="27">
        <v>2.798419</v>
      </c>
      <c r="N13" s="185"/>
      <c r="O13" s="185"/>
      <c r="P13" s="63"/>
      <c r="Q13" s="63"/>
      <c r="R13" s="63"/>
      <c r="S13" s="63"/>
      <c r="T13" s="34">
        <v>8</v>
      </c>
      <c r="U13" s="34">
        <v>70</v>
      </c>
      <c r="V13" s="189"/>
    </row>
    <row r="14" spans="1:22" ht="16.5" customHeight="1">
      <c r="A14" s="37"/>
      <c r="B14" s="184"/>
      <c r="C14" s="28" t="s">
        <v>183</v>
      </c>
      <c r="D14" s="28">
        <v>248</v>
      </c>
      <c r="E14" s="28">
        <v>9000</v>
      </c>
      <c r="F14" s="28">
        <v>43</v>
      </c>
      <c r="G14" s="28" t="s">
        <v>193</v>
      </c>
      <c r="H14" s="27">
        <f t="shared" si="2"/>
        <v>248</v>
      </c>
      <c r="I14" s="27">
        <f t="shared" si="3"/>
        <v>2.7555555555555555E-2</v>
      </c>
      <c r="J14" s="34">
        <v>1</v>
      </c>
      <c r="K14" s="35">
        <f t="shared" si="1"/>
        <v>1.1111111111111112E-4</v>
      </c>
      <c r="L14" s="35" t="s">
        <v>142</v>
      </c>
      <c r="M14" s="27">
        <v>1.400458</v>
      </c>
      <c r="N14" s="185"/>
      <c r="O14" s="185"/>
      <c r="P14" s="63"/>
      <c r="Q14" s="63"/>
      <c r="R14" s="63"/>
      <c r="S14" s="63"/>
      <c r="T14" s="34">
        <v>8</v>
      </c>
      <c r="U14" s="34">
        <v>70</v>
      </c>
      <c r="V14" s="189"/>
    </row>
    <row r="15" spans="1:22" ht="16.5" customHeight="1">
      <c r="A15" s="37"/>
      <c r="B15" s="184"/>
      <c r="C15" s="28" t="s">
        <v>183</v>
      </c>
      <c r="D15" s="28">
        <v>248</v>
      </c>
      <c r="E15" s="28">
        <v>9000</v>
      </c>
      <c r="F15" s="28">
        <v>43</v>
      </c>
      <c r="G15" s="28" t="s">
        <v>193</v>
      </c>
      <c r="H15" s="27">
        <f t="shared" si="2"/>
        <v>2480</v>
      </c>
      <c r="I15" s="27">
        <f t="shared" si="3"/>
        <v>0.27555555555555555</v>
      </c>
      <c r="J15" s="34">
        <v>10</v>
      </c>
      <c r="K15" s="40">
        <f t="shared" si="1"/>
        <v>1.1111111111111111E-3</v>
      </c>
      <c r="L15" s="35" t="s">
        <v>240</v>
      </c>
      <c r="M15" s="27">
        <v>2.5217390000000002</v>
      </c>
      <c r="N15" s="185"/>
      <c r="O15" s="185"/>
      <c r="P15" s="63"/>
      <c r="Q15" s="63"/>
      <c r="R15" s="63"/>
      <c r="S15" s="63"/>
      <c r="T15" s="34">
        <v>8</v>
      </c>
      <c r="U15" s="34">
        <v>70</v>
      </c>
      <c r="V15" s="189"/>
    </row>
    <row r="16" spans="1:22" ht="36">
      <c r="A16" s="54" t="s">
        <v>184</v>
      </c>
      <c r="B16" s="62" t="s">
        <v>191</v>
      </c>
      <c r="C16" s="62" t="s">
        <v>176</v>
      </c>
      <c r="D16" s="53">
        <v>200</v>
      </c>
      <c r="E16" s="53">
        <v>40</v>
      </c>
      <c r="F16" s="53">
        <v>14</v>
      </c>
      <c r="G16" s="52" t="s">
        <v>192</v>
      </c>
      <c r="H16" s="49">
        <v>25</v>
      </c>
      <c r="I16" s="51">
        <f t="shared" si="3"/>
        <v>0.625</v>
      </c>
      <c r="J16" s="51">
        <f>H16/D16</f>
        <v>0.125</v>
      </c>
      <c r="K16" s="51">
        <f t="shared" si="1"/>
        <v>3.1250000000000002E-3</v>
      </c>
      <c r="L16" s="50" t="s">
        <v>134</v>
      </c>
      <c r="M16" s="49">
        <f>(2^2.5047)</f>
        <v>5.6753131538971404</v>
      </c>
      <c r="N16" s="49">
        <v>4.2951237000000004</v>
      </c>
      <c r="O16" s="49">
        <v>7.5429627999999997</v>
      </c>
      <c r="P16" s="49"/>
      <c r="Q16" s="49"/>
      <c r="R16" s="49"/>
      <c r="S16" s="49"/>
      <c r="T16" s="48">
        <v>12</v>
      </c>
      <c r="U16" s="48">
        <v>480</v>
      </c>
      <c r="V16" s="64" t="s">
        <v>229</v>
      </c>
    </row>
    <row r="17" spans="1:22" ht="15" customHeight="1">
      <c r="A17" s="37" t="s">
        <v>184</v>
      </c>
      <c r="B17" s="184" t="s">
        <v>187</v>
      </c>
      <c r="C17" s="28" t="s">
        <v>190</v>
      </c>
      <c r="D17" s="28">
        <v>20</v>
      </c>
      <c r="E17" s="28">
        <v>3000</v>
      </c>
      <c r="F17" s="28">
        <v>16</v>
      </c>
      <c r="G17" s="28"/>
      <c r="H17" s="27">
        <f>J17*D17</f>
        <v>20</v>
      </c>
      <c r="I17" s="27">
        <f t="shared" si="3"/>
        <v>6.6666666666666671E-3</v>
      </c>
      <c r="J17" s="34">
        <v>1</v>
      </c>
      <c r="K17" s="35">
        <f t="shared" si="1"/>
        <v>3.3333333333333332E-4</v>
      </c>
      <c r="L17" s="35" t="s">
        <v>189</v>
      </c>
      <c r="M17" s="27">
        <v>0.4</v>
      </c>
      <c r="N17" s="185" t="s">
        <v>188</v>
      </c>
      <c r="O17" s="185"/>
      <c r="P17" s="63"/>
      <c r="Q17" s="63"/>
      <c r="R17" s="63"/>
      <c r="S17" s="63"/>
      <c r="T17" s="36">
        <f>27/4</f>
        <v>6.75</v>
      </c>
      <c r="U17" s="36">
        <f>15*T17</f>
        <v>101.25</v>
      </c>
      <c r="V17" s="189" t="s">
        <v>281</v>
      </c>
    </row>
    <row r="18" spans="1:22">
      <c r="A18" s="37"/>
      <c r="B18" s="184"/>
      <c r="C18" s="28" t="s">
        <v>183</v>
      </c>
      <c r="D18" s="28">
        <v>200</v>
      </c>
      <c r="E18" s="28">
        <v>3000</v>
      </c>
      <c r="F18" s="28">
        <v>16</v>
      </c>
      <c r="G18" s="28" t="s">
        <v>186</v>
      </c>
      <c r="H18" s="27">
        <f>J18*D18</f>
        <v>60</v>
      </c>
      <c r="I18" s="27">
        <f t="shared" si="3"/>
        <v>0.02</v>
      </c>
      <c r="J18" s="36">
        <v>0.3</v>
      </c>
      <c r="K18" s="35">
        <f t="shared" si="1"/>
        <v>9.9999999999999991E-5</v>
      </c>
      <c r="L18" s="35" t="s">
        <v>241</v>
      </c>
      <c r="M18" s="27">
        <v>1.52</v>
      </c>
      <c r="N18" s="185"/>
      <c r="O18" s="185"/>
      <c r="P18" s="63"/>
      <c r="Q18" s="63"/>
      <c r="R18" s="63"/>
      <c r="S18" s="63"/>
      <c r="T18" s="36">
        <f>27/4</f>
        <v>6.75</v>
      </c>
      <c r="U18" s="36">
        <f>15*T18</f>
        <v>101.25</v>
      </c>
      <c r="V18" s="189"/>
    </row>
    <row r="19" spans="1:22">
      <c r="A19" s="37"/>
      <c r="B19" s="184"/>
      <c r="C19" s="28" t="s">
        <v>185</v>
      </c>
      <c r="D19" s="28">
        <v>220</v>
      </c>
      <c r="E19" s="28">
        <v>3000</v>
      </c>
      <c r="F19" s="28">
        <v>16</v>
      </c>
      <c r="G19" s="28"/>
      <c r="H19" s="27">
        <v>80</v>
      </c>
      <c r="I19" s="27">
        <f t="shared" si="3"/>
        <v>2.6666666666666668E-2</v>
      </c>
      <c r="J19" s="34">
        <v>1</v>
      </c>
      <c r="K19" s="35">
        <f t="shared" si="1"/>
        <v>3.3333333333333332E-4</v>
      </c>
      <c r="L19" s="35" t="s">
        <v>241</v>
      </c>
      <c r="M19" s="27">
        <v>3.28</v>
      </c>
      <c r="N19" s="185"/>
      <c r="O19" s="185"/>
      <c r="P19" s="63"/>
      <c r="Q19" s="63"/>
      <c r="R19" s="63"/>
      <c r="S19" s="63"/>
      <c r="T19" s="36">
        <f>27/4</f>
        <v>6.75</v>
      </c>
      <c r="U19" s="36">
        <f>15*T19</f>
        <v>101.25</v>
      </c>
      <c r="V19" s="189"/>
    </row>
    <row r="20" spans="1:22" ht="24">
      <c r="A20" s="25" t="s">
        <v>184</v>
      </c>
      <c r="B20" s="18" t="s">
        <v>182</v>
      </c>
      <c r="C20" s="18" t="s">
        <v>183</v>
      </c>
      <c r="D20" s="18">
        <v>200</v>
      </c>
      <c r="E20" s="18">
        <v>35</v>
      </c>
      <c r="F20" s="18">
        <v>10</v>
      </c>
      <c r="G20" s="18" t="s">
        <v>139</v>
      </c>
      <c r="H20" s="21">
        <f>J20*D20</f>
        <v>20</v>
      </c>
      <c r="I20" s="21">
        <f t="shared" si="3"/>
        <v>0.5714285714285714</v>
      </c>
      <c r="J20" s="24">
        <v>0.1</v>
      </c>
      <c r="K20" s="23">
        <f t="shared" si="1"/>
        <v>2.8571428571428571E-3</v>
      </c>
      <c r="L20" s="22" t="s">
        <v>134</v>
      </c>
      <c r="M20" s="21">
        <v>19.329999999999998</v>
      </c>
      <c r="N20" s="21">
        <v>3.38</v>
      </c>
      <c r="O20" s="21">
        <v>367.45</v>
      </c>
      <c r="P20" s="21"/>
      <c r="Q20" s="21"/>
      <c r="R20" s="21"/>
      <c r="S20" s="21"/>
      <c r="T20" s="20">
        <v>6</v>
      </c>
      <c r="U20" s="20">
        <v>30</v>
      </c>
      <c r="V20" s="38" t="s">
        <v>282</v>
      </c>
    </row>
    <row r="21" spans="1:22" ht="28">
      <c r="A21" s="47" t="s">
        <v>181</v>
      </c>
      <c r="B21" s="11" t="s">
        <v>178</v>
      </c>
      <c r="C21" s="61" t="s">
        <v>180</v>
      </c>
      <c r="D21" s="46" t="s">
        <v>179</v>
      </c>
      <c r="E21" s="11">
        <v>30</v>
      </c>
      <c r="F21" s="11">
        <v>21</v>
      </c>
      <c r="G21" s="11" t="s">
        <v>135</v>
      </c>
      <c r="H21" s="46" t="s">
        <v>179</v>
      </c>
      <c r="I21" s="45" t="s">
        <v>179</v>
      </c>
      <c r="J21" s="13">
        <v>0.05</v>
      </c>
      <c r="K21" s="15">
        <f t="shared" si="1"/>
        <v>1.6666666666666668E-3</v>
      </c>
      <c r="L21" s="14" t="s">
        <v>134</v>
      </c>
      <c r="M21" s="13">
        <v>2.6</v>
      </c>
      <c r="N21" s="13">
        <v>1.56</v>
      </c>
      <c r="O21" s="13">
        <v>4.5199999999999996</v>
      </c>
      <c r="P21" s="13"/>
      <c r="Q21" s="13"/>
      <c r="R21" s="13"/>
      <c r="S21" s="13"/>
      <c r="T21" s="26">
        <v>15</v>
      </c>
      <c r="U21" s="16">
        <v>150.75</v>
      </c>
      <c r="V21" s="44" t="s">
        <v>283</v>
      </c>
    </row>
    <row r="22" spans="1:22" ht="15" customHeight="1">
      <c r="A22" s="43" t="s">
        <v>177</v>
      </c>
      <c r="B22" s="18" t="s">
        <v>174</v>
      </c>
      <c r="C22" s="42" t="s">
        <v>176</v>
      </c>
      <c r="D22" s="32">
        <v>10</v>
      </c>
      <c r="E22" s="32">
        <v>400</v>
      </c>
      <c r="F22" s="32">
        <v>10</v>
      </c>
      <c r="G22" s="32" t="s">
        <v>168</v>
      </c>
      <c r="H22" s="30">
        <f t="shared" ref="H22:H27" si="4">J22*D22</f>
        <v>20</v>
      </c>
      <c r="I22" s="30">
        <f t="shared" ref="I22:I52" si="5">H22/E22</f>
        <v>0.05</v>
      </c>
      <c r="J22" s="31">
        <v>2</v>
      </c>
      <c r="K22" s="29">
        <f t="shared" si="1"/>
        <v>5.0000000000000001E-3</v>
      </c>
      <c r="L22" s="41" t="s">
        <v>134</v>
      </c>
      <c r="M22" s="30">
        <v>36.103084799999998</v>
      </c>
      <c r="N22" s="30">
        <v>4.6411784000000003</v>
      </c>
      <c r="O22" s="30">
        <v>280.84090200000003</v>
      </c>
      <c r="P22" s="30"/>
      <c r="Q22" s="30"/>
      <c r="R22" s="30"/>
      <c r="S22" s="30"/>
      <c r="T22" s="31">
        <v>3</v>
      </c>
      <c r="U22" s="31">
        <v>60</v>
      </c>
      <c r="V22" s="190" t="s">
        <v>175</v>
      </c>
    </row>
    <row r="23" spans="1:22">
      <c r="A23" s="43"/>
      <c r="B23" s="18"/>
      <c r="C23" s="42" t="s">
        <v>173</v>
      </c>
      <c r="D23" s="32">
        <v>1.2</v>
      </c>
      <c r="E23" s="32">
        <v>400</v>
      </c>
      <c r="F23" s="32">
        <v>10</v>
      </c>
      <c r="G23" s="32" t="s">
        <v>168</v>
      </c>
      <c r="H23" s="30">
        <f t="shared" si="4"/>
        <v>2.4</v>
      </c>
      <c r="I23" s="29">
        <f t="shared" si="5"/>
        <v>6.0000000000000001E-3</v>
      </c>
      <c r="J23" s="31">
        <v>2</v>
      </c>
      <c r="K23" s="29">
        <f t="shared" si="1"/>
        <v>5.0000000000000001E-3</v>
      </c>
      <c r="L23" s="41" t="s">
        <v>134</v>
      </c>
      <c r="M23" s="30">
        <v>8.4978157000000003</v>
      </c>
      <c r="N23" s="30">
        <v>2.6831325000000001</v>
      </c>
      <c r="O23" s="30">
        <v>26.913644000000001</v>
      </c>
      <c r="P23" s="30"/>
      <c r="Q23" s="30"/>
      <c r="R23" s="30"/>
      <c r="S23" s="30"/>
      <c r="T23" s="31">
        <v>3</v>
      </c>
      <c r="U23" s="31">
        <v>60</v>
      </c>
      <c r="V23" s="190"/>
    </row>
    <row r="24" spans="1:22">
      <c r="A24" s="43"/>
      <c r="B24" s="18"/>
      <c r="C24" s="42" t="s">
        <v>172</v>
      </c>
      <c r="D24" s="32">
        <v>1.2</v>
      </c>
      <c r="E24" s="32">
        <v>400</v>
      </c>
      <c r="F24" s="32">
        <v>10</v>
      </c>
      <c r="G24" s="32" t="s">
        <v>168</v>
      </c>
      <c r="H24" s="30">
        <f t="shared" si="4"/>
        <v>2.4</v>
      </c>
      <c r="I24" s="29">
        <f t="shared" si="5"/>
        <v>6.0000000000000001E-3</v>
      </c>
      <c r="J24" s="31">
        <v>2</v>
      </c>
      <c r="K24" s="29">
        <f t="shared" si="1"/>
        <v>5.0000000000000001E-3</v>
      </c>
      <c r="L24" s="41" t="s">
        <v>142</v>
      </c>
      <c r="M24" s="30">
        <v>1.4833813</v>
      </c>
      <c r="N24" s="30">
        <v>0.67881930000000001</v>
      </c>
      <c r="O24" s="30">
        <v>3.2415400000000001</v>
      </c>
      <c r="P24" s="30"/>
      <c r="Q24" s="30"/>
      <c r="R24" s="30"/>
      <c r="S24" s="30"/>
      <c r="T24" s="31">
        <v>3</v>
      </c>
      <c r="U24" s="31">
        <v>60</v>
      </c>
      <c r="V24" s="190"/>
    </row>
    <row r="25" spans="1:22">
      <c r="A25" s="43"/>
      <c r="B25" s="18"/>
      <c r="C25" s="42" t="s">
        <v>171</v>
      </c>
      <c r="D25" s="32">
        <v>0.04</v>
      </c>
      <c r="E25" s="32">
        <v>400</v>
      </c>
      <c r="F25" s="32">
        <v>10</v>
      </c>
      <c r="G25" s="32" t="s">
        <v>168</v>
      </c>
      <c r="H25" s="30">
        <f t="shared" si="4"/>
        <v>0.08</v>
      </c>
      <c r="I25" s="41">
        <f t="shared" si="5"/>
        <v>2.0000000000000001E-4</v>
      </c>
      <c r="J25" s="31">
        <v>2</v>
      </c>
      <c r="K25" s="29">
        <f t="shared" si="1"/>
        <v>5.0000000000000001E-3</v>
      </c>
      <c r="L25" s="41" t="s">
        <v>142</v>
      </c>
      <c r="M25" s="30">
        <v>0.60802789999999995</v>
      </c>
      <c r="N25" s="30">
        <v>0.2892286</v>
      </c>
      <c r="O25" s="30">
        <v>1.2782199999999999</v>
      </c>
      <c r="P25" s="30"/>
      <c r="Q25" s="30"/>
      <c r="R25" s="30"/>
      <c r="S25" s="30"/>
      <c r="T25" s="31">
        <v>3</v>
      </c>
      <c r="U25" s="31">
        <v>60</v>
      </c>
      <c r="V25" s="190"/>
    </row>
    <row r="26" spans="1:22">
      <c r="A26" s="43"/>
      <c r="B26" s="18"/>
      <c r="C26" s="42" t="s">
        <v>170</v>
      </c>
      <c r="D26" s="32">
        <v>0.04</v>
      </c>
      <c r="E26" s="32">
        <v>400</v>
      </c>
      <c r="F26" s="32">
        <v>10</v>
      </c>
      <c r="G26" s="32" t="s">
        <v>168</v>
      </c>
      <c r="H26" s="30">
        <f t="shared" si="4"/>
        <v>0.08</v>
      </c>
      <c r="I26" s="41">
        <f t="shared" si="5"/>
        <v>2.0000000000000001E-4</v>
      </c>
      <c r="J26" s="31">
        <v>2</v>
      </c>
      <c r="K26" s="29">
        <f t="shared" si="1"/>
        <v>5.0000000000000001E-3</v>
      </c>
      <c r="L26" s="41" t="s">
        <v>142</v>
      </c>
      <c r="M26" s="30">
        <v>0.74944679999999997</v>
      </c>
      <c r="N26" s="30">
        <v>0.35552489999999998</v>
      </c>
      <c r="O26" s="30">
        <v>1.579834</v>
      </c>
      <c r="P26" s="30"/>
      <c r="Q26" s="30"/>
      <c r="R26" s="30"/>
      <c r="S26" s="30"/>
      <c r="T26" s="31">
        <v>3</v>
      </c>
      <c r="U26" s="31">
        <v>60</v>
      </c>
      <c r="V26" s="190"/>
    </row>
    <row r="27" spans="1:22">
      <c r="A27" s="43"/>
      <c r="B27" s="18"/>
      <c r="C27" s="42" t="s">
        <v>169</v>
      </c>
      <c r="D27" s="32">
        <v>12.48</v>
      </c>
      <c r="E27" s="32">
        <v>400</v>
      </c>
      <c r="F27" s="32">
        <v>10</v>
      </c>
      <c r="G27" s="32" t="s">
        <v>168</v>
      </c>
      <c r="H27" s="30">
        <f t="shared" si="4"/>
        <v>24.96</v>
      </c>
      <c r="I27" s="30">
        <f t="shared" si="5"/>
        <v>6.2400000000000004E-2</v>
      </c>
      <c r="J27" s="31">
        <v>2</v>
      </c>
      <c r="K27" s="29">
        <f t="shared" si="1"/>
        <v>5.0000000000000001E-3</v>
      </c>
      <c r="L27" s="41" t="s">
        <v>134</v>
      </c>
      <c r="M27" s="30">
        <v>2.9865301999999998</v>
      </c>
      <c r="N27" s="30">
        <v>1.2500935</v>
      </c>
      <c r="O27" s="30">
        <v>7.1349559999999999</v>
      </c>
      <c r="P27" s="30"/>
      <c r="Q27" s="30"/>
      <c r="R27" s="30"/>
      <c r="S27" s="30"/>
      <c r="T27" s="31">
        <v>3</v>
      </c>
      <c r="U27" s="31">
        <v>60</v>
      </c>
      <c r="V27" s="190"/>
    </row>
    <row r="28" spans="1:22" ht="15" customHeight="1">
      <c r="A28" s="37" t="s">
        <v>167</v>
      </c>
      <c r="B28" s="184" t="s">
        <v>165</v>
      </c>
      <c r="C28" s="28" t="s">
        <v>166</v>
      </c>
      <c r="D28" s="27">
        <f>13.7*6</f>
        <v>82.199999999999989</v>
      </c>
      <c r="E28" s="28">
        <v>3</v>
      </c>
      <c r="F28" s="28">
        <v>10</v>
      </c>
      <c r="G28" s="28" t="s">
        <v>158</v>
      </c>
      <c r="H28" s="27">
        <v>2</v>
      </c>
      <c r="I28" s="27">
        <f t="shared" si="5"/>
        <v>0.66666666666666663</v>
      </c>
      <c r="J28" s="27">
        <f t="shared" ref="J28:J48" si="6">H28/D28</f>
        <v>2.4330900243309007E-2</v>
      </c>
      <c r="K28" s="27">
        <f t="shared" si="1"/>
        <v>8.1103000811030019E-3</v>
      </c>
      <c r="L28" s="35" t="s">
        <v>134</v>
      </c>
      <c r="M28" s="27">
        <v>3.6792919999999998</v>
      </c>
      <c r="N28" s="27">
        <v>1.6924918</v>
      </c>
      <c r="O28" s="27">
        <v>7.9983760000000004</v>
      </c>
      <c r="P28" s="27" t="s">
        <v>134</v>
      </c>
      <c r="Q28" s="27">
        <v>4.444299</v>
      </c>
      <c r="R28" s="27">
        <v>2.0713588000000001</v>
      </c>
      <c r="S28" s="27">
        <v>9.5356710000000007</v>
      </c>
      <c r="T28" s="34">
        <v>6</v>
      </c>
      <c r="U28" s="34">
        <v>78</v>
      </c>
      <c r="V28" s="191" t="s">
        <v>289</v>
      </c>
    </row>
    <row r="29" spans="1:22">
      <c r="A29" s="37"/>
      <c r="B29" s="184"/>
      <c r="C29" s="28" t="s">
        <v>164</v>
      </c>
      <c r="D29" s="27">
        <f>15.1*6</f>
        <v>90.6</v>
      </c>
      <c r="E29" s="28">
        <v>3</v>
      </c>
      <c r="F29" s="28">
        <v>10</v>
      </c>
      <c r="G29" s="28" t="s">
        <v>158</v>
      </c>
      <c r="H29" s="27">
        <v>2</v>
      </c>
      <c r="I29" s="27">
        <f t="shared" si="5"/>
        <v>0.66666666666666663</v>
      </c>
      <c r="J29" s="27">
        <f t="shared" si="6"/>
        <v>2.2075055187637971E-2</v>
      </c>
      <c r="K29" s="27">
        <f t="shared" si="1"/>
        <v>7.3583517292126572E-3</v>
      </c>
      <c r="L29" s="35" t="s">
        <v>134</v>
      </c>
      <c r="M29" s="27">
        <v>2.4751289999999999</v>
      </c>
      <c r="N29" s="27">
        <v>1.3329317000000001</v>
      </c>
      <c r="O29" s="27">
        <v>4.596082</v>
      </c>
      <c r="P29" s="27" t="s">
        <v>134</v>
      </c>
      <c r="Q29" s="27">
        <v>2.379731</v>
      </c>
      <c r="R29" s="27">
        <v>1.2060116000000001</v>
      </c>
      <c r="S29" s="27">
        <v>4.6957430000000002</v>
      </c>
      <c r="T29" s="34">
        <v>6</v>
      </c>
      <c r="U29" s="34">
        <v>107</v>
      </c>
      <c r="V29" s="191"/>
    </row>
    <row r="30" spans="1:22">
      <c r="A30" s="37"/>
      <c r="B30" s="184"/>
      <c r="C30" s="28" t="s">
        <v>163</v>
      </c>
      <c r="D30" s="27">
        <f>4.38*6</f>
        <v>26.28</v>
      </c>
      <c r="E30" s="28">
        <v>3</v>
      </c>
      <c r="F30" s="28">
        <v>10</v>
      </c>
      <c r="G30" s="28" t="s">
        <v>158</v>
      </c>
      <c r="H30" s="27">
        <v>2</v>
      </c>
      <c r="I30" s="27">
        <f t="shared" si="5"/>
        <v>0.66666666666666663</v>
      </c>
      <c r="J30" s="27">
        <f t="shared" si="6"/>
        <v>7.6103500761035003E-2</v>
      </c>
      <c r="K30" s="27">
        <f t="shared" si="1"/>
        <v>2.5367833587011668E-2</v>
      </c>
      <c r="L30" s="35" t="s">
        <v>134</v>
      </c>
      <c r="M30" s="27">
        <v>2.9985659999999998</v>
      </c>
      <c r="N30" s="27">
        <v>1.4179864</v>
      </c>
      <c r="O30" s="27">
        <v>6.3409610000000001</v>
      </c>
      <c r="P30" s="27" t="s">
        <v>134</v>
      </c>
      <c r="Q30" s="27">
        <v>3.3235709999999998</v>
      </c>
      <c r="R30" s="27">
        <v>1.5427264999999999</v>
      </c>
      <c r="S30" s="27">
        <v>7.1601290000000004</v>
      </c>
      <c r="T30" s="34">
        <v>8</v>
      </c>
      <c r="U30" s="34">
        <v>77</v>
      </c>
      <c r="V30" s="191"/>
    </row>
    <row r="31" spans="1:22">
      <c r="A31" s="37"/>
      <c r="B31" s="184"/>
      <c r="C31" s="28" t="s">
        <v>162</v>
      </c>
      <c r="D31" s="27">
        <f>13.7*6</f>
        <v>82.199999999999989</v>
      </c>
      <c r="E31" s="28">
        <v>3</v>
      </c>
      <c r="F31" s="28">
        <v>10</v>
      </c>
      <c r="G31" s="28" t="s">
        <v>158</v>
      </c>
      <c r="H31" s="27">
        <v>0.02</v>
      </c>
      <c r="I31" s="27">
        <f t="shared" si="5"/>
        <v>6.6666666666666671E-3</v>
      </c>
      <c r="J31" s="35">
        <f t="shared" si="6"/>
        <v>2.4330900243309006E-4</v>
      </c>
      <c r="K31" s="35">
        <f t="shared" si="1"/>
        <v>8.1103000811030021E-5</v>
      </c>
      <c r="L31" s="35" t="s">
        <v>159</v>
      </c>
      <c r="M31" s="27">
        <v>1.281674</v>
      </c>
      <c r="N31" s="27">
        <v>0.56111599999999995</v>
      </c>
      <c r="O31" s="27">
        <v>2.92754</v>
      </c>
      <c r="P31" s="27" t="s">
        <v>241</v>
      </c>
      <c r="Q31" s="27">
        <v>2.51119</v>
      </c>
      <c r="R31" s="27">
        <v>0.99206470000000002</v>
      </c>
      <c r="S31" s="27">
        <v>6.3565189999999996</v>
      </c>
      <c r="T31" s="34">
        <v>4</v>
      </c>
      <c r="U31" s="34">
        <v>42</v>
      </c>
      <c r="V31" s="191"/>
    </row>
    <row r="32" spans="1:22">
      <c r="A32" s="37"/>
      <c r="B32" s="184"/>
      <c r="C32" s="28" t="s">
        <v>161</v>
      </c>
      <c r="D32" s="27">
        <f>15.1*6</f>
        <v>90.6</v>
      </c>
      <c r="E32" s="28">
        <v>3</v>
      </c>
      <c r="F32" s="28">
        <v>10</v>
      </c>
      <c r="G32" s="28" t="s">
        <v>158</v>
      </c>
      <c r="H32" s="27">
        <v>0.02</v>
      </c>
      <c r="I32" s="27">
        <f t="shared" si="5"/>
        <v>6.6666666666666671E-3</v>
      </c>
      <c r="J32" s="35">
        <f t="shared" si="6"/>
        <v>2.2075055187637972E-4</v>
      </c>
      <c r="K32" s="35">
        <f t="shared" si="1"/>
        <v>7.3583517292126577E-5</v>
      </c>
      <c r="L32" s="35" t="s">
        <v>159</v>
      </c>
      <c r="M32" s="27">
        <v>1.742721</v>
      </c>
      <c r="N32" s="27">
        <v>0.94415700000000002</v>
      </c>
      <c r="O32" s="27">
        <v>3.2167059999999998</v>
      </c>
      <c r="P32" s="27" t="s">
        <v>134</v>
      </c>
      <c r="Q32" s="27">
        <v>2.4385970000000001</v>
      </c>
      <c r="R32" s="27">
        <v>1.2289527</v>
      </c>
      <c r="S32" s="27">
        <v>4.8388819999999999</v>
      </c>
      <c r="T32" s="34">
        <v>6</v>
      </c>
      <c r="U32" s="34">
        <v>99</v>
      </c>
      <c r="V32" s="191"/>
    </row>
    <row r="33" spans="1:22">
      <c r="A33" s="37"/>
      <c r="B33" s="184"/>
      <c r="C33" s="28" t="s">
        <v>160</v>
      </c>
      <c r="D33" s="27">
        <f>4.38*6</f>
        <v>26.28</v>
      </c>
      <c r="E33" s="28">
        <v>3</v>
      </c>
      <c r="F33" s="28">
        <v>10</v>
      </c>
      <c r="G33" s="28" t="s">
        <v>158</v>
      </c>
      <c r="H33" s="27">
        <v>0.02</v>
      </c>
      <c r="I33" s="27">
        <f t="shared" si="5"/>
        <v>6.6666666666666671E-3</v>
      </c>
      <c r="J33" s="40">
        <f t="shared" si="6"/>
        <v>7.6103500761035003E-4</v>
      </c>
      <c r="K33" s="35">
        <f t="shared" si="1"/>
        <v>2.5367833587011668E-4</v>
      </c>
      <c r="L33" s="35" t="s">
        <v>159</v>
      </c>
      <c r="M33" s="27">
        <v>1.493976</v>
      </c>
      <c r="N33" s="27">
        <v>0.69672540000000005</v>
      </c>
      <c r="O33" s="27">
        <v>3.2035070000000001</v>
      </c>
      <c r="P33" s="27" t="s">
        <v>134</v>
      </c>
      <c r="Q33" s="27">
        <v>4.076003</v>
      </c>
      <c r="R33" s="27">
        <v>1.8067768</v>
      </c>
      <c r="S33" s="27">
        <v>9.1952700000000007</v>
      </c>
      <c r="T33" s="34">
        <v>4</v>
      </c>
      <c r="U33" s="34">
        <v>48</v>
      </c>
      <c r="V33" s="191"/>
    </row>
    <row r="34" spans="1:22" ht="36">
      <c r="A34" s="25" t="s">
        <v>156</v>
      </c>
      <c r="B34" s="18" t="s">
        <v>157</v>
      </c>
      <c r="C34" s="18" t="s">
        <v>155</v>
      </c>
      <c r="D34" s="18">
        <v>232.5</v>
      </c>
      <c r="E34" s="18">
        <v>300</v>
      </c>
      <c r="F34" s="18">
        <v>14</v>
      </c>
      <c r="G34" s="18" t="s">
        <v>158</v>
      </c>
      <c r="H34" s="21">
        <v>2</v>
      </c>
      <c r="I34" s="21">
        <f t="shared" si="5"/>
        <v>6.6666666666666671E-3</v>
      </c>
      <c r="J34" s="23">
        <f t="shared" si="6"/>
        <v>8.6021505376344086E-3</v>
      </c>
      <c r="K34" s="39">
        <f t="shared" si="1"/>
        <v>2.8673835125448028E-5</v>
      </c>
      <c r="L34" s="22" t="s">
        <v>134</v>
      </c>
      <c r="M34" s="21">
        <v>2.21</v>
      </c>
      <c r="N34" s="21">
        <v>1.18</v>
      </c>
      <c r="O34" s="21">
        <v>4.13</v>
      </c>
      <c r="P34" s="21"/>
      <c r="Q34" s="21"/>
      <c r="R34" s="21"/>
      <c r="S34" s="21"/>
      <c r="T34" s="20">
        <v>5</v>
      </c>
      <c r="U34" s="20">
        <v>251</v>
      </c>
      <c r="V34" s="38" t="s">
        <v>325</v>
      </c>
    </row>
    <row r="35" spans="1:22" ht="15" customHeight="1">
      <c r="A35" s="37" t="s">
        <v>156</v>
      </c>
      <c r="B35" s="28" t="s">
        <v>144</v>
      </c>
      <c r="C35" s="28" t="s">
        <v>155</v>
      </c>
      <c r="D35" s="36">
        <v>232.5</v>
      </c>
      <c r="E35" s="34">
        <v>82.5</v>
      </c>
      <c r="F35" s="28">
        <v>14</v>
      </c>
      <c r="G35" s="28" t="s">
        <v>150</v>
      </c>
      <c r="H35" s="34">
        <v>465</v>
      </c>
      <c r="I35" s="27">
        <f t="shared" si="5"/>
        <v>5.6363636363636367</v>
      </c>
      <c r="J35" s="26">
        <f t="shared" si="6"/>
        <v>2</v>
      </c>
      <c r="K35" s="27">
        <f t="shared" si="1"/>
        <v>2.4242424242424242E-2</v>
      </c>
      <c r="L35" s="35" t="s">
        <v>142</v>
      </c>
      <c r="M35" s="148">
        <v>1.27961238066376</v>
      </c>
      <c r="N35" s="148">
        <v>0.60428989421364399</v>
      </c>
      <c r="O35" s="148">
        <v>2.7096396289709901</v>
      </c>
      <c r="P35" s="27" t="s">
        <v>134</v>
      </c>
      <c r="Q35" s="148">
        <v>2.3275327920104298</v>
      </c>
      <c r="R35" s="148">
        <v>1.32299715052023</v>
      </c>
      <c r="S35" s="148">
        <v>4.0948001254225304</v>
      </c>
      <c r="T35" s="34">
        <v>4</v>
      </c>
      <c r="U35" s="34">
        <v>408</v>
      </c>
      <c r="V35" s="189" t="s">
        <v>326</v>
      </c>
    </row>
    <row r="36" spans="1:22">
      <c r="A36" s="37"/>
      <c r="B36" s="28"/>
      <c r="C36" s="28" t="s">
        <v>154</v>
      </c>
      <c r="D36" s="36">
        <v>5.3</v>
      </c>
      <c r="E36" s="34">
        <v>66.25</v>
      </c>
      <c r="F36" s="28">
        <v>14</v>
      </c>
      <c r="G36" s="28" t="s">
        <v>150</v>
      </c>
      <c r="H36" s="36">
        <f t="shared" ref="H36:H47" si="7">2*D36</f>
        <v>10.6</v>
      </c>
      <c r="I36" s="27">
        <f t="shared" si="5"/>
        <v>0.16</v>
      </c>
      <c r="J36" s="26">
        <f t="shared" si="6"/>
        <v>2</v>
      </c>
      <c r="K36" s="27">
        <f t="shared" si="1"/>
        <v>3.0188679245283019E-2</v>
      </c>
      <c r="L36" s="35" t="s">
        <v>142</v>
      </c>
      <c r="M36" s="148">
        <v>1.01309450729767</v>
      </c>
      <c r="N36" s="148">
        <v>0.51101680233291602</v>
      </c>
      <c r="O36" s="148">
        <v>2.00846718939794</v>
      </c>
      <c r="P36" s="27" t="s">
        <v>142</v>
      </c>
      <c r="Q36" s="148">
        <v>1.22491838423446</v>
      </c>
      <c r="R36" s="148">
        <v>0.69674521021554903</v>
      </c>
      <c r="S36" s="148">
        <v>2.15347737743526</v>
      </c>
      <c r="T36" s="34">
        <v>4</v>
      </c>
      <c r="U36" s="34">
        <v>265</v>
      </c>
      <c r="V36" s="189"/>
    </row>
    <row r="37" spans="1:22">
      <c r="A37" s="37"/>
      <c r="B37" s="28"/>
      <c r="C37" s="28" t="s">
        <v>153</v>
      </c>
      <c r="D37" s="36">
        <v>4.5999999999999996</v>
      </c>
      <c r="E37" s="34">
        <v>60.25</v>
      </c>
      <c r="F37" s="28">
        <v>14</v>
      </c>
      <c r="G37" s="28" t="s">
        <v>150</v>
      </c>
      <c r="H37" s="36">
        <f t="shared" si="7"/>
        <v>9.1999999999999993</v>
      </c>
      <c r="I37" s="27">
        <f t="shared" si="5"/>
        <v>0.15269709543568463</v>
      </c>
      <c r="J37" s="26">
        <f t="shared" si="6"/>
        <v>2</v>
      </c>
      <c r="K37" s="27">
        <f t="shared" si="1"/>
        <v>3.3195020746887967E-2</v>
      </c>
      <c r="L37" s="35" t="s">
        <v>142</v>
      </c>
      <c r="M37" s="148">
        <v>1.1558198851725301</v>
      </c>
      <c r="N37" s="148">
        <v>0.55432993155555399</v>
      </c>
      <c r="O37" s="148">
        <v>2.4099719876417298</v>
      </c>
      <c r="P37" s="27" t="s">
        <v>142</v>
      </c>
      <c r="Q37" s="148">
        <v>0.81832764541703096</v>
      </c>
      <c r="R37" s="148">
        <v>0.44796766283484801</v>
      </c>
      <c r="S37" s="148">
        <v>1.49488499017097</v>
      </c>
      <c r="T37" s="34">
        <v>4</v>
      </c>
      <c r="U37" s="34">
        <v>241</v>
      </c>
      <c r="V37" s="189"/>
    </row>
    <row r="38" spans="1:22">
      <c r="A38" s="37"/>
      <c r="B38" s="28"/>
      <c r="C38" s="28" t="s">
        <v>152</v>
      </c>
      <c r="D38" s="36">
        <v>64</v>
      </c>
      <c r="E38" s="34">
        <v>60.5</v>
      </c>
      <c r="F38" s="28">
        <v>14</v>
      </c>
      <c r="G38" s="28" t="s">
        <v>150</v>
      </c>
      <c r="H38" s="34">
        <f t="shared" si="7"/>
        <v>128</v>
      </c>
      <c r="I38" s="27">
        <f t="shared" si="5"/>
        <v>2.115702479338843</v>
      </c>
      <c r="J38" s="26">
        <f t="shared" si="6"/>
        <v>2</v>
      </c>
      <c r="K38" s="27">
        <f t="shared" si="1"/>
        <v>3.3057851239669422E-2</v>
      </c>
      <c r="L38" s="35" t="s">
        <v>142</v>
      </c>
      <c r="M38" s="148">
        <v>0.72905865076722298</v>
      </c>
      <c r="N38" s="148">
        <v>0.363689031719379</v>
      </c>
      <c r="O38" s="148">
        <v>1.4614862420944501</v>
      </c>
      <c r="P38" s="27" t="s">
        <v>142</v>
      </c>
      <c r="Q38" s="148">
        <v>0.63236224820443199</v>
      </c>
      <c r="R38" s="148">
        <v>0.33841876576711999</v>
      </c>
      <c r="S38" s="148">
        <v>1.18161890948252</v>
      </c>
      <c r="T38" s="34">
        <v>4</v>
      </c>
      <c r="U38" s="34">
        <v>242</v>
      </c>
      <c r="V38" s="189"/>
    </row>
    <row r="39" spans="1:22">
      <c r="A39" s="37"/>
      <c r="B39" s="28"/>
      <c r="C39" s="28" t="s">
        <v>151</v>
      </c>
      <c r="D39" s="36">
        <v>57.5</v>
      </c>
      <c r="E39" s="34">
        <v>78.25</v>
      </c>
      <c r="F39" s="28">
        <v>14</v>
      </c>
      <c r="G39" s="28" t="s">
        <v>150</v>
      </c>
      <c r="H39" s="34">
        <f t="shared" si="7"/>
        <v>115</v>
      </c>
      <c r="I39" s="27">
        <f t="shared" si="5"/>
        <v>1.4696485623003195</v>
      </c>
      <c r="J39" s="26">
        <f t="shared" si="6"/>
        <v>2</v>
      </c>
      <c r="K39" s="27">
        <f t="shared" si="1"/>
        <v>2.5559105431309903E-2</v>
      </c>
      <c r="L39" s="35" t="s">
        <v>142</v>
      </c>
      <c r="M39" s="148">
        <v>0.71571851212969895</v>
      </c>
      <c r="N39" s="148">
        <v>0.379694174979682</v>
      </c>
      <c r="O39" s="148">
        <v>1.34911995590283</v>
      </c>
      <c r="P39" s="27" t="s">
        <v>142</v>
      </c>
      <c r="Q39" s="148">
        <v>1.1147797779406901</v>
      </c>
      <c r="R39" s="148">
        <v>0.63788335264177098</v>
      </c>
      <c r="S39" s="148">
        <v>1.9482150586917599</v>
      </c>
      <c r="T39" s="34">
        <v>4</v>
      </c>
      <c r="U39" s="34">
        <v>313</v>
      </c>
      <c r="V39" s="189"/>
    </row>
    <row r="40" spans="1:22" ht="15" customHeight="1">
      <c r="A40" s="25" t="s">
        <v>149</v>
      </c>
      <c r="B40" s="32" t="s">
        <v>144</v>
      </c>
      <c r="C40" s="18" t="s">
        <v>145</v>
      </c>
      <c r="D40" s="24">
        <v>118</v>
      </c>
      <c r="E40" s="20">
        <v>250</v>
      </c>
      <c r="F40" s="32">
        <v>14</v>
      </c>
      <c r="G40" s="18" t="s">
        <v>147</v>
      </c>
      <c r="H40" s="31">
        <f t="shared" si="7"/>
        <v>236</v>
      </c>
      <c r="I40" s="30">
        <f t="shared" si="5"/>
        <v>0.94399999999999995</v>
      </c>
      <c r="J40" s="20">
        <f t="shared" si="6"/>
        <v>2</v>
      </c>
      <c r="K40" s="29">
        <f t="shared" si="1"/>
        <v>8.0000000000000002E-3</v>
      </c>
      <c r="L40" s="22" t="s">
        <v>134</v>
      </c>
      <c r="M40" s="21">
        <v>2.0884879999999999</v>
      </c>
      <c r="N40" s="21">
        <v>1.538076</v>
      </c>
      <c r="O40" s="21">
        <v>2.8358680000000001</v>
      </c>
      <c r="P40" s="21" t="s">
        <v>134</v>
      </c>
      <c r="Q40" s="21">
        <v>1.9124650000000001</v>
      </c>
      <c r="R40" s="21">
        <v>1.192391</v>
      </c>
      <c r="S40" s="21">
        <v>3.0673840000000001</v>
      </c>
      <c r="T40" s="20">
        <v>4</v>
      </c>
      <c r="U40" s="20">
        <v>884</v>
      </c>
      <c r="V40" s="190" t="s">
        <v>284</v>
      </c>
    </row>
    <row r="41" spans="1:22">
      <c r="A41" s="25"/>
      <c r="B41" s="18"/>
      <c r="C41" s="18" t="s">
        <v>148</v>
      </c>
      <c r="D41" s="24">
        <v>6.1</v>
      </c>
      <c r="E41" s="20">
        <v>250</v>
      </c>
      <c r="F41" s="32">
        <v>14</v>
      </c>
      <c r="G41" s="18" t="s">
        <v>147</v>
      </c>
      <c r="H41" s="33">
        <f t="shared" si="7"/>
        <v>12.2</v>
      </c>
      <c r="I41" s="30">
        <f t="shared" si="5"/>
        <v>4.8799999999999996E-2</v>
      </c>
      <c r="J41" s="20">
        <f t="shared" si="6"/>
        <v>2</v>
      </c>
      <c r="K41" s="29">
        <f t="shared" si="1"/>
        <v>8.0000000000000002E-3</v>
      </c>
      <c r="L41" s="22" t="s">
        <v>142</v>
      </c>
      <c r="M41" s="21">
        <v>1.4730730000000001</v>
      </c>
      <c r="N41" s="21">
        <v>1.0192600000000001</v>
      </c>
      <c r="O41" s="21">
        <v>2.1289400000000001</v>
      </c>
      <c r="P41" s="21" t="s">
        <v>134</v>
      </c>
      <c r="Q41" s="21">
        <v>2.092301</v>
      </c>
      <c r="R41" s="21">
        <v>1.2694890000000001</v>
      </c>
      <c r="S41" s="21">
        <v>3.4484159999999999</v>
      </c>
      <c r="T41" s="20">
        <v>3</v>
      </c>
      <c r="U41" s="20">
        <v>646</v>
      </c>
      <c r="V41" s="190"/>
    </row>
    <row r="42" spans="1:22">
      <c r="A42" s="25"/>
      <c r="B42" s="18"/>
      <c r="C42" s="18" t="s">
        <v>141</v>
      </c>
      <c r="D42" s="24">
        <v>19</v>
      </c>
      <c r="E42" s="20">
        <v>250</v>
      </c>
      <c r="F42" s="32">
        <v>14</v>
      </c>
      <c r="G42" s="18" t="s">
        <v>147</v>
      </c>
      <c r="H42" s="31">
        <f t="shared" si="7"/>
        <v>38</v>
      </c>
      <c r="I42" s="30">
        <f t="shared" si="5"/>
        <v>0.152</v>
      </c>
      <c r="J42" s="20">
        <f t="shared" si="6"/>
        <v>2</v>
      </c>
      <c r="K42" s="29">
        <f t="shared" si="1"/>
        <v>8.0000000000000002E-3</v>
      </c>
      <c r="L42" s="22" t="s">
        <v>134</v>
      </c>
      <c r="M42" s="21">
        <v>2.0087160000000002</v>
      </c>
      <c r="N42" s="21">
        <v>1.4963630000000001</v>
      </c>
      <c r="O42" s="21">
        <v>2.6964969999999999</v>
      </c>
      <c r="P42" s="21" t="s">
        <v>134</v>
      </c>
      <c r="Q42" s="21">
        <v>3.7164030000000001</v>
      </c>
      <c r="R42" s="21">
        <v>2.4381719999999998</v>
      </c>
      <c r="S42" s="21">
        <v>5.6647559999999997</v>
      </c>
      <c r="T42" s="20">
        <v>5</v>
      </c>
      <c r="U42" s="20">
        <v>742</v>
      </c>
      <c r="V42" s="190"/>
    </row>
    <row r="43" spans="1:22">
      <c r="A43" s="25"/>
      <c r="B43" s="18"/>
      <c r="C43" s="18" t="s">
        <v>140</v>
      </c>
      <c r="D43" s="24">
        <v>14</v>
      </c>
      <c r="E43" s="20">
        <v>250</v>
      </c>
      <c r="F43" s="32">
        <v>14</v>
      </c>
      <c r="G43" s="18" t="s">
        <v>147</v>
      </c>
      <c r="H43" s="31">
        <f t="shared" si="7"/>
        <v>28</v>
      </c>
      <c r="I43" s="30">
        <f t="shared" si="5"/>
        <v>0.112</v>
      </c>
      <c r="J43" s="20">
        <f t="shared" si="6"/>
        <v>2</v>
      </c>
      <c r="K43" s="29">
        <f t="shared" si="1"/>
        <v>8.0000000000000002E-3</v>
      </c>
      <c r="L43" s="22" t="s">
        <v>134</v>
      </c>
      <c r="M43" s="21">
        <v>2.6467610000000001</v>
      </c>
      <c r="N43" s="21">
        <v>1.8732629999999999</v>
      </c>
      <c r="O43" s="21">
        <v>3.7396479999999999</v>
      </c>
      <c r="P43" s="21" t="s">
        <v>134</v>
      </c>
      <c r="Q43" s="21">
        <v>1.8574900000000001</v>
      </c>
      <c r="R43" s="21">
        <v>1.1252409999999999</v>
      </c>
      <c r="S43" s="21">
        <v>3.066252</v>
      </c>
      <c r="T43" s="20">
        <v>4</v>
      </c>
      <c r="U43" s="20">
        <v>581</v>
      </c>
      <c r="V43" s="190"/>
    </row>
    <row r="44" spans="1:22" ht="15" customHeight="1">
      <c r="A44" s="17" t="s">
        <v>146</v>
      </c>
      <c r="B44" s="28" t="s">
        <v>144</v>
      </c>
      <c r="C44" s="11" t="s">
        <v>145</v>
      </c>
      <c r="D44" s="11">
        <v>0.7</v>
      </c>
      <c r="E44" s="16">
        <v>32.299999999999997</v>
      </c>
      <c r="F44" s="11">
        <v>21</v>
      </c>
      <c r="G44" s="11" t="s">
        <v>139</v>
      </c>
      <c r="H44" s="27">
        <f t="shared" si="7"/>
        <v>1.4</v>
      </c>
      <c r="I44" s="27">
        <f t="shared" si="5"/>
        <v>4.3343653250773995E-2</v>
      </c>
      <c r="J44" s="26">
        <f t="shared" si="6"/>
        <v>2</v>
      </c>
      <c r="K44" s="27">
        <f t="shared" si="1"/>
        <v>6.1919504643962855E-2</v>
      </c>
      <c r="L44" s="14" t="s">
        <v>134</v>
      </c>
      <c r="M44" s="13">
        <v>9.0434239999999999</v>
      </c>
      <c r="N44" s="13">
        <v>3.3737322999999999</v>
      </c>
      <c r="O44" s="13">
        <v>24.24126</v>
      </c>
      <c r="P44" s="13" t="s">
        <v>134</v>
      </c>
      <c r="Q44" s="13">
        <v>14.932142000000001</v>
      </c>
      <c r="R44" s="13">
        <v>3.6923279999999998</v>
      </c>
      <c r="S44" s="13">
        <v>60.387059999999998</v>
      </c>
      <c r="T44" s="26">
        <v>5</v>
      </c>
      <c r="U44" s="26">
        <v>128</v>
      </c>
      <c r="V44" s="189" t="s">
        <v>285</v>
      </c>
    </row>
    <row r="45" spans="1:22">
      <c r="A45" s="17"/>
      <c r="B45" s="11"/>
      <c r="C45" s="11" t="s">
        <v>143</v>
      </c>
      <c r="D45" s="11">
        <v>1.3</v>
      </c>
      <c r="E45" s="16">
        <v>32.299999999999997</v>
      </c>
      <c r="F45" s="11">
        <v>21</v>
      </c>
      <c r="G45" s="11" t="s">
        <v>139</v>
      </c>
      <c r="H45" s="27">
        <f t="shared" si="7"/>
        <v>2.6</v>
      </c>
      <c r="I45" s="27">
        <f t="shared" si="5"/>
        <v>8.0495356037151716E-2</v>
      </c>
      <c r="J45" s="26">
        <f t="shared" si="6"/>
        <v>2</v>
      </c>
      <c r="K45" s="27">
        <f t="shared" si="1"/>
        <v>6.1919504643962855E-2</v>
      </c>
      <c r="L45" s="14" t="s">
        <v>142</v>
      </c>
      <c r="M45" s="13">
        <v>1.8448420000000001</v>
      </c>
      <c r="N45" s="13">
        <v>0.81689579999999995</v>
      </c>
      <c r="O45" s="13">
        <v>4.1663119999999996</v>
      </c>
      <c r="P45" s="13" t="s">
        <v>142</v>
      </c>
      <c r="Q45" s="13">
        <v>3.1574209999999998</v>
      </c>
      <c r="R45" s="13">
        <v>0.71879800000000005</v>
      </c>
      <c r="S45" s="13">
        <v>13.86942</v>
      </c>
      <c r="T45" s="26">
        <v>4</v>
      </c>
      <c r="U45" s="26">
        <v>140</v>
      </c>
      <c r="V45" s="189"/>
    </row>
    <row r="46" spans="1:22">
      <c r="A46" s="17"/>
      <c r="B46" s="11"/>
      <c r="C46" s="11" t="s">
        <v>141</v>
      </c>
      <c r="D46" s="11">
        <v>2.2000000000000002</v>
      </c>
      <c r="E46" s="16">
        <v>32.299999999999997</v>
      </c>
      <c r="F46" s="11">
        <v>21</v>
      </c>
      <c r="G46" s="11" t="s">
        <v>139</v>
      </c>
      <c r="H46" s="27">
        <f t="shared" si="7"/>
        <v>4.4000000000000004</v>
      </c>
      <c r="I46" s="27">
        <f t="shared" si="5"/>
        <v>0.13622291021671828</v>
      </c>
      <c r="J46" s="26">
        <f t="shared" si="6"/>
        <v>2</v>
      </c>
      <c r="K46" s="27">
        <f t="shared" si="1"/>
        <v>6.1919504643962855E-2</v>
      </c>
      <c r="L46" s="14" t="s">
        <v>134</v>
      </c>
      <c r="M46" s="13">
        <v>2.6134219999999999</v>
      </c>
      <c r="N46" s="13">
        <v>1.0607211000000001</v>
      </c>
      <c r="O46" s="13">
        <v>6.4389909999999997</v>
      </c>
      <c r="P46" s="13" t="s">
        <v>134</v>
      </c>
      <c r="Q46" s="13">
        <v>11.316673</v>
      </c>
      <c r="R46" s="13">
        <v>2.618099</v>
      </c>
      <c r="S46" s="13">
        <v>48.916069999999998</v>
      </c>
      <c r="T46" s="26">
        <v>5</v>
      </c>
      <c r="U46" s="26">
        <v>116</v>
      </c>
      <c r="V46" s="189"/>
    </row>
    <row r="47" spans="1:22">
      <c r="A47" s="17"/>
      <c r="B47" s="11"/>
      <c r="C47" s="11" t="s">
        <v>140</v>
      </c>
      <c r="D47" s="11">
        <v>1.4</v>
      </c>
      <c r="E47" s="16">
        <v>32.299999999999997</v>
      </c>
      <c r="F47" s="11">
        <v>21</v>
      </c>
      <c r="G47" s="11" t="s">
        <v>139</v>
      </c>
      <c r="H47" s="27">
        <f t="shared" si="7"/>
        <v>2.8</v>
      </c>
      <c r="I47" s="27">
        <f t="shared" si="5"/>
        <v>8.6687306501547989E-2</v>
      </c>
      <c r="J47" s="26">
        <f t="shared" si="6"/>
        <v>2</v>
      </c>
      <c r="K47" s="27">
        <f t="shared" si="1"/>
        <v>6.1919504643962855E-2</v>
      </c>
      <c r="L47" s="14" t="s">
        <v>134</v>
      </c>
      <c r="M47" s="13">
        <v>3.6588859999999999</v>
      </c>
      <c r="N47" s="13">
        <v>1.4571383</v>
      </c>
      <c r="O47" s="13">
        <v>9.1874900000000004</v>
      </c>
      <c r="P47" s="13" t="s">
        <v>134</v>
      </c>
      <c r="Q47" s="13">
        <v>14.137767</v>
      </c>
      <c r="R47" s="13">
        <v>3.3514219999999999</v>
      </c>
      <c r="S47" s="13">
        <v>59.639310000000002</v>
      </c>
      <c r="T47" s="26">
        <v>5</v>
      </c>
      <c r="U47" s="26">
        <v>113</v>
      </c>
      <c r="V47" s="189"/>
    </row>
    <row r="48" spans="1:22" ht="36">
      <c r="A48" s="25" t="s">
        <v>138</v>
      </c>
      <c r="B48" s="18" t="s">
        <v>225</v>
      </c>
      <c r="C48" s="18" t="s">
        <v>136</v>
      </c>
      <c r="D48" s="18">
        <v>0.25</v>
      </c>
      <c r="E48" s="18">
        <v>27</v>
      </c>
      <c r="F48" s="18">
        <v>37</v>
      </c>
      <c r="G48" s="18" t="s">
        <v>135</v>
      </c>
      <c r="H48" s="21">
        <v>0.1</v>
      </c>
      <c r="I48" s="23">
        <f t="shared" si="5"/>
        <v>3.7037037037037038E-3</v>
      </c>
      <c r="J48" s="24">
        <f t="shared" si="6"/>
        <v>0.4</v>
      </c>
      <c r="K48" s="23">
        <f t="shared" si="1"/>
        <v>1.4814814814814815E-2</v>
      </c>
      <c r="L48" s="22" t="s">
        <v>134</v>
      </c>
      <c r="M48" s="21">
        <v>2.33</v>
      </c>
      <c r="N48" s="21">
        <v>1.0900000000000001</v>
      </c>
      <c r="O48" s="21">
        <v>4.9800000000000004</v>
      </c>
      <c r="P48" s="21"/>
      <c r="Q48" s="21"/>
      <c r="R48" s="21"/>
      <c r="S48" s="21"/>
      <c r="T48" s="18">
        <v>6</v>
      </c>
      <c r="U48" s="20">
        <f>478/3</f>
        <v>159.33333333333334</v>
      </c>
      <c r="V48" s="19" t="s">
        <v>286</v>
      </c>
    </row>
    <row r="49" spans="1:22" ht="24">
      <c r="A49" s="17" t="s">
        <v>137</v>
      </c>
      <c r="B49" s="11" t="s">
        <v>224</v>
      </c>
      <c r="C49" s="11" t="s">
        <v>136</v>
      </c>
      <c r="D49" s="11">
        <v>0.25</v>
      </c>
      <c r="E49" s="11">
        <v>50</v>
      </c>
      <c r="F49" s="11">
        <v>30</v>
      </c>
      <c r="G49" s="11" t="s">
        <v>135</v>
      </c>
      <c r="H49" s="13">
        <v>0.1</v>
      </c>
      <c r="I49" s="15">
        <f t="shared" si="5"/>
        <v>2E-3</v>
      </c>
      <c r="J49" s="16">
        <v>0.4</v>
      </c>
      <c r="K49" s="15">
        <f t="shared" si="1"/>
        <v>8.0000000000000002E-3</v>
      </c>
      <c r="L49" s="14" t="s">
        <v>134</v>
      </c>
      <c r="M49" s="13">
        <v>3.6</v>
      </c>
      <c r="N49" s="13">
        <v>2.29</v>
      </c>
      <c r="O49" s="13">
        <v>5.66</v>
      </c>
      <c r="P49" s="13"/>
      <c r="Q49" s="13"/>
      <c r="R49" s="13"/>
      <c r="S49" s="13"/>
      <c r="T49" s="11">
        <v>6</v>
      </c>
      <c r="U49" s="11">
        <f>540/3</f>
        <v>180</v>
      </c>
      <c r="V49" s="12" t="s">
        <v>287</v>
      </c>
    </row>
    <row r="50" spans="1:22" ht="36">
      <c r="A50" s="25" t="s">
        <v>138</v>
      </c>
      <c r="B50" s="18" t="s">
        <v>223</v>
      </c>
      <c r="C50" s="18" t="s">
        <v>136</v>
      </c>
      <c r="D50" s="18">
        <v>0.25</v>
      </c>
      <c r="E50" s="18">
        <v>50</v>
      </c>
      <c r="F50" s="18">
        <v>14</v>
      </c>
      <c r="G50" s="18" t="s">
        <v>139</v>
      </c>
      <c r="H50" s="21">
        <v>0.1</v>
      </c>
      <c r="I50" s="23">
        <f t="shared" si="5"/>
        <v>2E-3</v>
      </c>
      <c r="J50" s="24">
        <f>H50/D50</f>
        <v>0.4</v>
      </c>
      <c r="K50" s="23">
        <f t="shared" si="1"/>
        <v>8.0000000000000002E-3</v>
      </c>
      <c r="L50" s="22" t="s">
        <v>134</v>
      </c>
      <c r="M50" s="21">
        <v>3.91</v>
      </c>
      <c r="N50" s="21">
        <v>1.31</v>
      </c>
      <c r="O50" s="21">
        <v>14.46</v>
      </c>
      <c r="P50" s="21"/>
      <c r="Q50" s="21"/>
      <c r="R50" s="21"/>
      <c r="S50" s="21"/>
      <c r="T50" s="18">
        <v>5</v>
      </c>
      <c r="U50" s="20">
        <v>119</v>
      </c>
      <c r="V50" s="19" t="s">
        <v>286</v>
      </c>
    </row>
    <row r="51" spans="1:22">
      <c r="A51" s="17" t="s">
        <v>137</v>
      </c>
      <c r="B51" s="11" t="s">
        <v>223</v>
      </c>
      <c r="C51" s="11" t="s">
        <v>136</v>
      </c>
      <c r="D51" s="11">
        <v>0.25</v>
      </c>
      <c r="E51" s="11">
        <v>50</v>
      </c>
      <c r="F51" s="11">
        <v>14</v>
      </c>
      <c r="G51" s="11" t="s">
        <v>139</v>
      </c>
      <c r="H51" s="13">
        <v>0.1</v>
      </c>
      <c r="I51" s="15">
        <f t="shared" si="5"/>
        <v>2E-3</v>
      </c>
      <c r="J51" s="16">
        <v>0.4</v>
      </c>
      <c r="K51" s="15">
        <f t="shared" si="1"/>
        <v>8.0000000000000002E-3</v>
      </c>
      <c r="L51" s="14" t="s">
        <v>134</v>
      </c>
      <c r="M51" s="13">
        <v>7.04</v>
      </c>
      <c r="N51" s="13">
        <v>1.23</v>
      </c>
      <c r="O51" s="13">
        <v>132.30000000000001</v>
      </c>
      <c r="P51" s="13"/>
      <c r="Q51" s="13"/>
      <c r="R51" s="13"/>
      <c r="S51" s="13"/>
      <c r="T51" s="11">
        <v>5</v>
      </c>
      <c r="U51" s="11">
        <v>148</v>
      </c>
      <c r="V51" s="12" t="s">
        <v>220</v>
      </c>
    </row>
    <row r="52" spans="1:22">
      <c r="A52" s="25" t="s">
        <v>218</v>
      </c>
      <c r="B52" s="18" t="s">
        <v>223</v>
      </c>
      <c r="C52" s="18" t="s">
        <v>136</v>
      </c>
      <c r="D52" s="18">
        <v>0.25</v>
      </c>
      <c r="E52" s="18">
        <v>50</v>
      </c>
      <c r="F52" s="18">
        <v>14</v>
      </c>
      <c r="G52" s="18" t="s">
        <v>139</v>
      </c>
      <c r="H52" s="21">
        <v>0.1</v>
      </c>
      <c r="I52" s="23">
        <f t="shared" si="5"/>
        <v>2E-3</v>
      </c>
      <c r="J52" s="24">
        <f>H52/D52</f>
        <v>0.4</v>
      </c>
      <c r="K52" s="23">
        <f t="shared" si="1"/>
        <v>8.0000000000000002E-3</v>
      </c>
      <c r="L52" s="22" t="s">
        <v>134</v>
      </c>
      <c r="M52" s="21">
        <v>1.74</v>
      </c>
      <c r="N52" s="21">
        <v>1.05</v>
      </c>
      <c r="O52" s="21">
        <v>2.89</v>
      </c>
      <c r="P52" s="21"/>
      <c r="Q52" s="21"/>
      <c r="R52" s="21"/>
      <c r="S52" s="21"/>
      <c r="T52" s="18">
        <v>5</v>
      </c>
      <c r="U52" s="20">
        <v>130</v>
      </c>
      <c r="V52" s="19" t="s">
        <v>219</v>
      </c>
    </row>
    <row r="54" spans="1:22" ht="16">
      <c r="A54" s="10" t="s">
        <v>133</v>
      </c>
    </row>
    <row r="55" spans="1:22">
      <c r="A55" s="10" t="s">
        <v>221</v>
      </c>
    </row>
    <row r="57" spans="1:22">
      <c r="A57" s="149" t="s">
        <v>272</v>
      </c>
    </row>
    <row r="58" spans="1:22">
      <c r="A58" s="75" t="s">
        <v>290</v>
      </c>
    </row>
    <row r="59" spans="1:22">
      <c r="A59" s="75" t="s">
        <v>230</v>
      </c>
    </row>
    <row r="60" spans="1:22">
      <c r="A60" s="75" t="s">
        <v>288</v>
      </c>
    </row>
    <row r="61" spans="1:22">
      <c r="A61" s="75" t="s">
        <v>231</v>
      </c>
    </row>
    <row r="62" spans="1:22">
      <c r="A62" s="75" t="s">
        <v>291</v>
      </c>
    </row>
    <row r="63" spans="1:22">
      <c r="A63" s="75" t="s">
        <v>292</v>
      </c>
    </row>
    <row r="64" spans="1:22">
      <c r="A64" s="75" t="s">
        <v>293</v>
      </c>
    </row>
    <row r="65" spans="1:1">
      <c r="A65" s="75" t="s">
        <v>294</v>
      </c>
    </row>
    <row r="66" spans="1:1">
      <c r="A66" s="75" t="s">
        <v>232</v>
      </c>
    </row>
    <row r="67" spans="1:1">
      <c r="A67" s="75" t="s">
        <v>295</v>
      </c>
    </row>
    <row r="68" spans="1:1">
      <c r="A68" s="75" t="s">
        <v>296</v>
      </c>
    </row>
    <row r="69" spans="1:1">
      <c r="A69" s="147" t="s">
        <v>238</v>
      </c>
    </row>
    <row r="70" spans="1:1">
      <c r="A70" s="75" t="s">
        <v>297</v>
      </c>
    </row>
    <row r="71" spans="1:1">
      <c r="A71" s="75" t="s">
        <v>233</v>
      </c>
    </row>
    <row r="72" spans="1:1">
      <c r="A72" s="75" t="s">
        <v>298</v>
      </c>
    </row>
    <row r="73" spans="1:1">
      <c r="A73" s="75" t="s">
        <v>234</v>
      </c>
    </row>
    <row r="74" spans="1:1">
      <c r="A74" s="75" t="s">
        <v>235</v>
      </c>
    </row>
    <row r="77" spans="1:1">
      <c r="A77" s="146"/>
    </row>
    <row r="78" spans="1:1">
      <c r="A78" s="146"/>
    </row>
  </sheetData>
  <mergeCells count="32">
    <mergeCell ref="V1:V2"/>
    <mergeCell ref="P1:S1"/>
    <mergeCell ref="D1:D2"/>
    <mergeCell ref="E1:E2"/>
    <mergeCell ref="F1:F2"/>
    <mergeCell ref="G1:G2"/>
    <mergeCell ref="H1:H2"/>
    <mergeCell ref="I1:I2"/>
    <mergeCell ref="J1:J2"/>
    <mergeCell ref="K1:K2"/>
    <mergeCell ref="A1:A2"/>
    <mergeCell ref="L1:O1"/>
    <mergeCell ref="V44:V47"/>
    <mergeCell ref="V40:V43"/>
    <mergeCell ref="B28:B33"/>
    <mergeCell ref="N17:O19"/>
    <mergeCell ref="V28:V33"/>
    <mergeCell ref="V22:V27"/>
    <mergeCell ref="V3:V8"/>
    <mergeCell ref="V12:V15"/>
    <mergeCell ref="V9:V11"/>
    <mergeCell ref="V17:V19"/>
    <mergeCell ref="V35:V39"/>
    <mergeCell ref="B12:B15"/>
    <mergeCell ref="T1:T2"/>
    <mergeCell ref="U1:U2"/>
    <mergeCell ref="B9:B11"/>
    <mergeCell ref="B3:B8"/>
    <mergeCell ref="B17:B19"/>
    <mergeCell ref="N12:O15"/>
    <mergeCell ref="C1:C2"/>
    <mergeCell ref="B1:B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election sqref="A1:K1"/>
    </sheetView>
  </sheetViews>
  <sheetFormatPr baseColWidth="10" defaultColWidth="8.6640625" defaultRowHeight="14" x14ac:dyDescent="0"/>
  <cols>
    <col min="1" max="1" width="42.5" style="1" customWidth="1"/>
    <col min="2" max="2" width="17.6640625" style="1" customWidth="1"/>
    <col min="3" max="3" width="14.33203125" style="1" bestFit="1" customWidth="1"/>
    <col min="4" max="4" width="13.6640625" style="1" customWidth="1"/>
    <col min="5" max="5" width="12.6640625" style="1" customWidth="1"/>
    <col min="6" max="6" width="13.33203125" style="1" bestFit="1" customWidth="1"/>
    <col min="7" max="7" width="8.5" style="1" customWidth="1"/>
    <col min="8" max="8" width="8.6640625" style="1"/>
    <col min="9" max="9" width="17.6640625" style="1" customWidth="1"/>
    <col min="10" max="10" width="22.6640625" style="1" customWidth="1"/>
    <col min="11" max="11" width="16.33203125" style="1" customWidth="1"/>
    <col min="12" max="16384" width="8.6640625" style="1"/>
  </cols>
  <sheetData>
    <row r="1" spans="1:20" ht="30" customHeight="1">
      <c r="A1" s="195" t="s">
        <v>276</v>
      </c>
      <c r="B1" s="195"/>
      <c r="C1" s="195"/>
      <c r="D1" s="195"/>
      <c r="E1" s="195"/>
      <c r="F1" s="195"/>
      <c r="G1" s="195"/>
      <c r="H1" s="195"/>
      <c r="I1" s="195"/>
      <c r="J1" s="195"/>
      <c r="K1" s="195"/>
    </row>
    <row r="2" spans="1:20" ht="42">
      <c r="A2" s="81"/>
      <c r="B2" s="82" t="s">
        <v>96</v>
      </c>
      <c r="C2" s="83" t="s">
        <v>51</v>
      </c>
      <c r="D2" s="83" t="s">
        <v>52</v>
      </c>
      <c r="E2" s="80" t="s">
        <v>4</v>
      </c>
      <c r="F2" s="80" t="s">
        <v>77</v>
      </c>
      <c r="G2" s="196" t="s">
        <v>24</v>
      </c>
      <c r="H2" s="196"/>
      <c r="I2" s="84" t="s">
        <v>84</v>
      </c>
      <c r="J2" s="84" t="s">
        <v>100</v>
      </c>
      <c r="K2" s="84" t="s">
        <v>222</v>
      </c>
    </row>
    <row r="3" spans="1:20">
      <c r="A3" s="77" t="s">
        <v>83</v>
      </c>
      <c r="B3" s="85">
        <v>1.3907166869316001</v>
      </c>
      <c r="C3" s="85">
        <v>1.04386885112478</v>
      </c>
      <c r="D3" s="85">
        <v>1.7260911449666301</v>
      </c>
      <c r="E3" s="85">
        <v>0.174030509449705</v>
      </c>
      <c r="F3" s="85">
        <v>7.9912234431142899</v>
      </c>
      <c r="G3" s="86">
        <v>1.8974188937279599E-13</v>
      </c>
      <c r="H3" s="77" t="s">
        <v>28</v>
      </c>
      <c r="I3" s="77"/>
      <c r="J3" s="77"/>
      <c r="K3" s="77"/>
      <c r="T3" s="66"/>
    </row>
    <row r="4" spans="1:20">
      <c r="A4" s="77" t="s">
        <v>78</v>
      </c>
      <c r="B4" s="85">
        <v>0.74702647357609298</v>
      </c>
      <c r="C4" s="85">
        <v>0.428055596105611</v>
      </c>
      <c r="D4" s="85">
        <v>1.07046013554643</v>
      </c>
      <c r="E4" s="85">
        <v>0.163828439980442</v>
      </c>
      <c r="F4" s="85">
        <v>4.5598094791434001</v>
      </c>
      <c r="G4" s="86">
        <v>9.7232929593994795E-6</v>
      </c>
      <c r="H4" s="77" t="s">
        <v>28</v>
      </c>
      <c r="I4" s="87">
        <v>0.32925441622294899</v>
      </c>
      <c r="J4" s="87">
        <v>1.5105527599039099</v>
      </c>
      <c r="K4" s="88" t="str">
        <f>IF(J4&lt;5,"no","yes")</f>
        <v>no</v>
      </c>
      <c r="T4" s="66"/>
    </row>
    <row r="5" spans="1:20">
      <c r="A5" s="77" t="s">
        <v>79</v>
      </c>
      <c r="B5" s="85">
        <v>0.47606288664721902</v>
      </c>
      <c r="C5" s="85">
        <v>0.10715607575350999</v>
      </c>
      <c r="D5" s="85">
        <v>0.84571348559221404</v>
      </c>
      <c r="E5" s="85">
        <v>0.188330141711466</v>
      </c>
      <c r="F5" s="85">
        <v>2.5278103776748502</v>
      </c>
      <c r="G5" s="85">
        <v>1.23838160864864E-2</v>
      </c>
      <c r="H5" s="77" t="s">
        <v>6</v>
      </c>
      <c r="I5" s="87">
        <v>0.18979297764354</v>
      </c>
      <c r="J5" s="87">
        <v>1.40781700992002</v>
      </c>
      <c r="K5" s="88" t="str">
        <f t="shared" ref="K5:K8" si="0">IF(J5&lt;5,"no","yes")</f>
        <v>no</v>
      </c>
    </row>
    <row r="6" spans="1:20">
      <c r="A6" s="77" t="s">
        <v>80</v>
      </c>
      <c r="B6" s="85">
        <v>0.57490378340623804</v>
      </c>
      <c r="C6" s="85">
        <v>0.192060285690417</v>
      </c>
      <c r="D6" s="85">
        <v>0.95752969169594204</v>
      </c>
      <c r="E6" s="85">
        <v>0.19517057917327399</v>
      </c>
      <c r="F6" s="85">
        <v>2.9456477807335602</v>
      </c>
      <c r="G6" s="85">
        <v>3.6720434855204002E-3</v>
      </c>
      <c r="H6" s="77" t="s">
        <v>7</v>
      </c>
      <c r="I6" s="87">
        <v>0.21975297553787801</v>
      </c>
      <c r="J6" s="87">
        <v>1.38355248930188</v>
      </c>
      <c r="K6" s="88" t="str">
        <f t="shared" si="0"/>
        <v>no</v>
      </c>
    </row>
    <row r="7" spans="1:20">
      <c r="A7" s="89" t="s">
        <v>81</v>
      </c>
      <c r="B7" s="85">
        <v>0.18487500988889699</v>
      </c>
      <c r="C7" s="85">
        <v>0.13994769781657401</v>
      </c>
      <c r="D7" s="85">
        <v>0.23042941423365901</v>
      </c>
      <c r="E7" s="85">
        <v>2.3082830042473901E-2</v>
      </c>
      <c r="F7" s="85">
        <v>8.0092003254676492</v>
      </c>
      <c r="G7" s="86">
        <v>1.7062097894365101E-13</v>
      </c>
      <c r="H7" s="77" t="s">
        <v>28</v>
      </c>
      <c r="I7" s="87">
        <v>0.52229896769679995</v>
      </c>
      <c r="J7" s="87">
        <v>1.37744859894835</v>
      </c>
      <c r="K7" s="88" t="str">
        <f t="shared" si="0"/>
        <v>no</v>
      </c>
      <c r="T7" s="66"/>
    </row>
    <row r="8" spans="1:20">
      <c r="A8" s="89" t="s">
        <v>66</v>
      </c>
      <c r="B8" s="85">
        <v>-0.25044322090361298</v>
      </c>
      <c r="C8" s="85">
        <v>-0.83711386579759295</v>
      </c>
      <c r="D8" s="85">
        <v>0.262717608348846</v>
      </c>
      <c r="E8" s="85">
        <v>0.27863387540801399</v>
      </c>
      <c r="F8" s="85">
        <v>-0.89882545880998499</v>
      </c>
      <c r="G8" s="85">
        <v>0.370009535155574</v>
      </c>
      <c r="H8" s="77"/>
      <c r="I8" s="87">
        <v>6.8573105268604703E-2</v>
      </c>
      <c r="J8" s="87">
        <v>1.07547515291579</v>
      </c>
      <c r="K8" s="88" t="str">
        <f t="shared" si="0"/>
        <v>no</v>
      </c>
    </row>
    <row r="9" spans="1:20">
      <c r="A9" s="89" t="s">
        <v>67</v>
      </c>
      <c r="B9" s="85">
        <v>-0.10959790748712001</v>
      </c>
      <c r="C9" s="85">
        <v>-1.4739905963523301</v>
      </c>
      <c r="D9" s="85">
        <v>0.85734486026914603</v>
      </c>
      <c r="E9" s="85">
        <v>0.57526587129499296</v>
      </c>
      <c r="F9" s="85">
        <v>-0.19051696433929199</v>
      </c>
      <c r="G9" s="85">
        <v>0.84913004236516898</v>
      </c>
      <c r="H9" s="77"/>
      <c r="I9" s="87">
        <v>1.45676504027207E-2</v>
      </c>
      <c r="J9" s="77"/>
      <c r="K9" s="77"/>
    </row>
    <row r="10" spans="1:20">
      <c r="A10" s="89" t="s">
        <v>68</v>
      </c>
      <c r="B10" s="85">
        <v>0.260865628133163</v>
      </c>
      <c r="C10" s="85">
        <v>-2.9512548447618501E-2</v>
      </c>
      <c r="D10" s="85">
        <v>0.54261469167134502</v>
      </c>
      <c r="E10" s="85">
        <v>0.145737803743031</v>
      </c>
      <c r="F10" s="85">
        <v>1.78996541345668</v>
      </c>
      <c r="G10" s="85">
        <v>7.5228922861476796E-2</v>
      </c>
      <c r="H10" s="77"/>
      <c r="I10" s="87">
        <v>0.135617460475771</v>
      </c>
      <c r="J10" s="77"/>
      <c r="K10" s="77"/>
    </row>
    <row r="11" spans="1:20">
      <c r="A11" s="89" t="s">
        <v>69</v>
      </c>
      <c r="B11" s="85">
        <v>-0.15322514103926499</v>
      </c>
      <c r="C11" s="85">
        <v>-0.41713603509512398</v>
      </c>
      <c r="D11" s="85">
        <v>0.10997319572794401</v>
      </c>
      <c r="E11" s="85">
        <v>0.13438747210389301</v>
      </c>
      <c r="F11" s="85">
        <v>-1.14017429333598</v>
      </c>
      <c r="G11" s="85">
        <v>0.25580815142810898</v>
      </c>
      <c r="H11" s="77"/>
      <c r="I11" s="87">
        <v>8.6861756953154207E-2</v>
      </c>
      <c r="J11" s="77"/>
      <c r="K11" s="77"/>
    </row>
    <row r="12" spans="1:20">
      <c r="A12" s="89" t="s">
        <v>70</v>
      </c>
      <c r="B12" s="85">
        <v>-0.15751582662941599</v>
      </c>
      <c r="C12" s="85">
        <v>-0.49282934269133599</v>
      </c>
      <c r="D12" s="85">
        <v>0.160623529396383</v>
      </c>
      <c r="E12" s="85">
        <v>0.16633609107391001</v>
      </c>
      <c r="F12" s="85">
        <v>-0.94697323721179605</v>
      </c>
      <c r="G12" s="85">
        <v>0.34498868273771999</v>
      </c>
      <c r="H12" s="77"/>
      <c r="I12" s="87">
        <v>7.2227712729679705E-2</v>
      </c>
      <c r="J12" s="77"/>
      <c r="K12" s="77"/>
    </row>
    <row r="13" spans="1:20">
      <c r="A13" s="89" t="s">
        <v>71</v>
      </c>
      <c r="B13" s="85">
        <v>-0.62565602690434796</v>
      </c>
      <c r="C13" s="85">
        <v>-0.91869456956780304</v>
      </c>
      <c r="D13" s="85">
        <v>-0.33987186339963299</v>
      </c>
      <c r="E13" s="85">
        <v>0.14748246391254</v>
      </c>
      <c r="F13" s="85">
        <v>-4.24224013015795</v>
      </c>
      <c r="G13" s="86">
        <v>3.6185618758747202E-5</v>
      </c>
      <c r="H13" s="77" t="s">
        <v>28</v>
      </c>
      <c r="I13" s="87">
        <v>0.30858033821617498</v>
      </c>
      <c r="J13" s="77"/>
      <c r="K13" s="77"/>
      <c r="T13" s="66"/>
    </row>
    <row r="14" spans="1:20">
      <c r="A14" s="90" t="s">
        <v>104</v>
      </c>
      <c r="B14" s="91">
        <v>0.233746050922371</v>
      </c>
      <c r="C14" s="91">
        <v>1.8462366760119E-2</v>
      </c>
      <c r="D14" s="91">
        <v>0.45169014671651703</v>
      </c>
      <c r="E14" s="91">
        <v>0.110458348071407</v>
      </c>
      <c r="F14" s="91">
        <v>2.11614653852385</v>
      </c>
      <c r="G14" s="91">
        <v>3.57798440427936E-2</v>
      </c>
      <c r="H14" s="90" t="s">
        <v>6</v>
      </c>
      <c r="I14" s="92">
        <v>0.15974758674350201</v>
      </c>
      <c r="J14" s="90"/>
      <c r="K14" s="90"/>
    </row>
    <row r="15" spans="1:20">
      <c r="A15" s="89" t="s">
        <v>278</v>
      </c>
      <c r="B15" s="77"/>
      <c r="C15" s="77"/>
      <c r="D15" s="93"/>
      <c r="E15" s="77"/>
      <c r="F15" s="77"/>
      <c r="G15" s="77"/>
      <c r="H15" s="77"/>
      <c r="I15" s="77"/>
      <c r="J15" s="77"/>
      <c r="K15" s="77"/>
    </row>
    <row r="17" spans="1:9" ht="30" customHeight="1">
      <c r="A17" s="194" t="s">
        <v>277</v>
      </c>
      <c r="B17" s="194"/>
      <c r="C17" s="194"/>
      <c r="D17" s="194"/>
      <c r="E17" s="194"/>
      <c r="F17" s="194"/>
      <c r="G17" s="194"/>
      <c r="H17" s="77"/>
      <c r="I17" s="77"/>
    </row>
    <row r="18" spans="1:9">
      <c r="A18" s="94" t="s">
        <v>5</v>
      </c>
      <c r="B18" s="82" t="s">
        <v>96</v>
      </c>
      <c r="C18" s="80" t="s">
        <v>16</v>
      </c>
      <c r="D18" s="80" t="s">
        <v>17</v>
      </c>
      <c r="E18" s="80" t="s">
        <v>4</v>
      </c>
      <c r="F18" s="80" t="s">
        <v>3</v>
      </c>
      <c r="G18" s="196" t="s">
        <v>24</v>
      </c>
      <c r="H18" s="196"/>
      <c r="I18" s="77"/>
    </row>
    <row r="19" spans="1:9">
      <c r="A19" s="89" t="s">
        <v>87</v>
      </c>
      <c r="B19" s="95">
        <v>0.43099999999999999</v>
      </c>
      <c r="C19" s="96">
        <v>0.36359069999999999</v>
      </c>
      <c r="D19" s="96">
        <v>0.50961120000000004</v>
      </c>
      <c r="E19" s="78"/>
      <c r="F19" s="78"/>
      <c r="G19" s="78"/>
      <c r="H19" s="97"/>
      <c r="I19" s="77"/>
    </row>
    <row r="20" spans="1:9">
      <c r="A20" s="89" t="s">
        <v>88</v>
      </c>
      <c r="B20" s="98">
        <v>0.30590000000000001</v>
      </c>
      <c r="C20" s="96">
        <v>0.1729425</v>
      </c>
      <c r="D20" s="96">
        <v>0.59556549999999997</v>
      </c>
      <c r="E20" s="78"/>
      <c r="F20" s="78"/>
      <c r="G20" s="78"/>
      <c r="H20" s="97"/>
      <c r="I20" s="77"/>
    </row>
    <row r="21" spans="1:9">
      <c r="A21" s="77" t="s">
        <v>50</v>
      </c>
      <c r="B21" s="85">
        <v>0.91139824758516097</v>
      </c>
      <c r="C21" s="85">
        <v>0.480955693889555</v>
      </c>
      <c r="D21" s="85">
        <v>1.31073475415367</v>
      </c>
      <c r="E21" s="85">
        <v>0.20577158279392199</v>
      </c>
      <c r="F21" s="85">
        <v>4.4291745012133896</v>
      </c>
      <c r="G21" s="99">
        <v>9.45944630702015E-6</v>
      </c>
      <c r="H21" s="77" t="s">
        <v>28</v>
      </c>
      <c r="I21" s="77"/>
    </row>
    <row r="22" spans="1:9">
      <c r="A22" s="77" t="s">
        <v>78</v>
      </c>
      <c r="B22" s="85">
        <v>0.84138481230447004</v>
      </c>
      <c r="C22" s="85">
        <v>0.29210540301944898</v>
      </c>
      <c r="D22" s="85">
        <v>1.0966192078189101</v>
      </c>
      <c r="E22" s="85">
        <v>0.17171800984913699</v>
      </c>
      <c r="F22" s="85">
        <v>4.8998052856754404</v>
      </c>
      <c r="G22" s="99">
        <v>9.5931680761006293E-7</v>
      </c>
      <c r="H22" s="77" t="s">
        <v>28</v>
      </c>
      <c r="I22" s="77"/>
    </row>
    <row r="23" spans="1:9">
      <c r="A23" s="77" t="s">
        <v>79</v>
      </c>
      <c r="B23" s="85">
        <v>0.64818075528808805</v>
      </c>
      <c r="C23" s="85">
        <v>0.50467892838565098</v>
      </c>
      <c r="D23" s="85">
        <v>1.1858216172566101</v>
      </c>
      <c r="E23" s="85">
        <v>0.19825689173650801</v>
      </c>
      <c r="F23" s="85">
        <v>3.2693983528680999</v>
      </c>
      <c r="G23" s="100">
        <v>1.07776452706034E-3</v>
      </c>
      <c r="H23" s="77" t="s">
        <v>7</v>
      </c>
      <c r="I23" s="77"/>
    </row>
    <row r="24" spans="1:9">
      <c r="A24" s="77" t="s">
        <v>80</v>
      </c>
      <c r="B24" s="85">
        <v>0.69152199758028798</v>
      </c>
      <c r="C24" s="85">
        <v>0.25875815198489499</v>
      </c>
      <c r="D24" s="85">
        <v>1.0449858364782101</v>
      </c>
      <c r="E24" s="85">
        <v>0.202836463490741</v>
      </c>
      <c r="F24" s="85">
        <v>3.4092587973555002</v>
      </c>
      <c r="G24" s="85">
        <v>6.5139652553966999E-4</v>
      </c>
      <c r="H24" s="77" t="s">
        <v>7</v>
      </c>
      <c r="I24" s="77"/>
    </row>
    <row r="25" spans="1:9">
      <c r="A25" s="90" t="s">
        <v>81</v>
      </c>
      <c r="B25" s="91">
        <v>0.22884364918052</v>
      </c>
      <c r="C25" s="91">
        <v>0.18081825662664999</v>
      </c>
      <c r="D25" s="91">
        <v>0.27986738712785197</v>
      </c>
      <c r="E25" s="91">
        <v>2.4926292059460099E-2</v>
      </c>
      <c r="F25" s="91">
        <v>9.1808139226896603</v>
      </c>
      <c r="G25" s="101">
        <v>1E-13</v>
      </c>
      <c r="H25" s="90" t="s">
        <v>28</v>
      </c>
      <c r="I25" s="77"/>
    </row>
    <row r="26" spans="1:9">
      <c r="A26" s="89" t="s">
        <v>279</v>
      </c>
      <c r="B26" s="77"/>
      <c r="C26" s="77"/>
      <c r="D26" s="77"/>
      <c r="E26" s="77"/>
      <c r="F26" s="77"/>
      <c r="G26" s="77"/>
      <c r="H26" s="77"/>
      <c r="I26" s="77"/>
    </row>
  </sheetData>
  <mergeCells count="4">
    <mergeCell ref="A17:G17"/>
    <mergeCell ref="A1:K1"/>
    <mergeCell ref="G18:H18"/>
    <mergeCell ref="G2:H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workbookViewId="0"/>
  </sheetViews>
  <sheetFormatPr baseColWidth="10" defaultColWidth="8.6640625" defaultRowHeight="14" x14ac:dyDescent="0"/>
  <cols>
    <col min="1" max="1" width="37.5" style="1" customWidth="1"/>
    <col min="2" max="2" width="25.6640625" style="1" bestFit="1" customWidth="1"/>
    <col min="3" max="3" width="18" style="1" bestFit="1" customWidth="1"/>
    <col min="4" max="4" width="15.6640625" style="1" customWidth="1"/>
    <col min="5" max="5" width="12.6640625" style="1" customWidth="1"/>
    <col min="6" max="6" width="12.33203125" style="1" customWidth="1"/>
    <col min="7" max="7" width="9.6640625" style="1" customWidth="1"/>
    <col min="8" max="8" width="12.1640625" style="1" customWidth="1"/>
    <col min="9" max="9" width="9.6640625" style="1" customWidth="1"/>
    <col min="10" max="10" width="16.1640625" style="1" customWidth="1"/>
    <col min="11" max="14" width="8.6640625" style="1"/>
    <col min="15" max="15" width="12.6640625" style="1" customWidth="1"/>
    <col min="16" max="16" width="8.6640625" style="1"/>
    <col min="17" max="17" width="19.33203125" style="1" customWidth="1"/>
    <col min="18" max="16384" width="8.6640625" style="1"/>
  </cols>
  <sheetData>
    <row r="1" spans="1:14" s="3" customFormat="1" ht="30" customHeight="1">
      <c r="A1" s="102" t="s">
        <v>242</v>
      </c>
      <c r="B1" s="102"/>
      <c r="C1" s="102"/>
      <c r="D1" s="102"/>
      <c r="E1" s="102"/>
      <c r="F1" s="102"/>
      <c r="G1" s="102"/>
      <c r="H1" s="102"/>
      <c r="N1" s="4"/>
    </row>
    <row r="2" spans="1:14">
      <c r="A2" s="83" t="s">
        <v>40</v>
      </c>
      <c r="B2" s="82" t="s">
        <v>96</v>
      </c>
      <c r="C2" s="80" t="s">
        <v>16</v>
      </c>
      <c r="D2" s="80" t="s">
        <v>17</v>
      </c>
      <c r="E2" s="80" t="s">
        <v>4</v>
      </c>
      <c r="F2" s="80" t="s">
        <v>3</v>
      </c>
      <c r="G2" s="196" t="s">
        <v>24</v>
      </c>
      <c r="H2" s="196"/>
    </row>
    <row r="3" spans="1:14">
      <c r="A3" s="89" t="s">
        <v>102</v>
      </c>
      <c r="B3" s="103">
        <v>0.52270000000000005</v>
      </c>
      <c r="C3" s="96">
        <v>0.44652684990000002</v>
      </c>
      <c r="D3" s="96">
        <v>0.61237386699999996</v>
      </c>
      <c r="E3" s="78"/>
      <c r="F3" s="78"/>
      <c r="G3" s="78"/>
      <c r="H3" s="78"/>
    </row>
    <row r="4" spans="1:14">
      <c r="A4" s="89" t="s">
        <v>103</v>
      </c>
      <c r="B4" s="103">
        <v>0.2697</v>
      </c>
      <c r="C4" s="96">
        <v>0.14073839960000001</v>
      </c>
      <c r="D4" s="96">
        <v>0.54069224410000005</v>
      </c>
      <c r="E4" s="78"/>
      <c r="F4" s="78"/>
      <c r="G4" s="78"/>
      <c r="H4" s="78"/>
    </row>
    <row r="5" spans="1:14">
      <c r="A5" s="77" t="s">
        <v>50</v>
      </c>
      <c r="B5" s="85">
        <v>2.7102678638649502</v>
      </c>
      <c r="C5" s="85">
        <v>2.3706815630695299</v>
      </c>
      <c r="D5" s="85">
        <v>3.0539701900610798</v>
      </c>
      <c r="E5" s="85">
        <v>0.16735827788732399</v>
      </c>
      <c r="F5" s="85">
        <v>16.194405786666</v>
      </c>
      <c r="G5" s="86">
        <v>5.5228638331308297E-59</v>
      </c>
      <c r="H5" s="77" t="s">
        <v>28</v>
      </c>
    </row>
    <row r="6" spans="1:14">
      <c r="A6" s="77" t="s">
        <v>54</v>
      </c>
      <c r="B6" s="85">
        <v>2.2463042743330199E-2</v>
      </c>
      <c r="C6" s="85">
        <v>-0.33904436332079002</v>
      </c>
      <c r="D6" s="85">
        <v>0.38480586341241502</v>
      </c>
      <c r="E6" s="85">
        <v>0.18257069519385799</v>
      </c>
      <c r="F6" s="85">
        <v>0.123037504564894</v>
      </c>
      <c r="G6" s="85">
        <v>0.90207739923080899</v>
      </c>
      <c r="H6" s="89"/>
      <c r="I6" s="2"/>
    </row>
    <row r="7" spans="1:14">
      <c r="A7" s="77" t="s">
        <v>55</v>
      </c>
      <c r="B7" s="85">
        <v>-0.16650733982225099</v>
      </c>
      <c r="C7" s="85">
        <v>-0.63794474021570002</v>
      </c>
      <c r="D7" s="85">
        <v>0.30524164514114699</v>
      </c>
      <c r="E7" s="85">
        <v>0.237604510683005</v>
      </c>
      <c r="F7" s="85">
        <v>-0.70077516350013003</v>
      </c>
      <c r="G7" s="85">
        <v>0.48344334010568102</v>
      </c>
      <c r="H7" s="89"/>
      <c r="I7" s="2"/>
    </row>
    <row r="8" spans="1:14">
      <c r="A8" s="77" t="s">
        <v>56</v>
      </c>
      <c r="B8" s="85">
        <v>-0.74955553889035098</v>
      </c>
      <c r="C8" s="85">
        <v>-1.1286881016477399</v>
      </c>
      <c r="D8" s="85">
        <v>-0.38193225655660701</v>
      </c>
      <c r="E8" s="85">
        <v>0.18805058301132899</v>
      </c>
      <c r="F8" s="85">
        <v>-3.9859250999779898</v>
      </c>
      <c r="G8" s="86">
        <v>6.7217715077069E-5</v>
      </c>
      <c r="H8" s="104" t="s">
        <v>28</v>
      </c>
      <c r="I8" s="68"/>
    </row>
    <row r="9" spans="1:14">
      <c r="A9" s="77" t="s">
        <v>57</v>
      </c>
      <c r="B9" s="85">
        <v>-0.148875957072753</v>
      </c>
      <c r="C9" s="85">
        <v>-0.51439099936885702</v>
      </c>
      <c r="D9" s="85">
        <v>0.21447182654817601</v>
      </c>
      <c r="E9" s="85">
        <v>0.183018293557866</v>
      </c>
      <c r="F9" s="85">
        <v>-0.81344850385506595</v>
      </c>
      <c r="G9" s="85">
        <v>0.41596095971779201</v>
      </c>
      <c r="H9" s="78"/>
      <c r="I9" s="2"/>
    </row>
    <row r="10" spans="1:14">
      <c r="A10" s="77" t="s">
        <v>58</v>
      </c>
      <c r="B10" s="85">
        <v>-0.163750508942657</v>
      </c>
      <c r="C10" s="85">
        <v>-0.53273793587420304</v>
      </c>
      <c r="D10" s="85">
        <v>0.20098330635970499</v>
      </c>
      <c r="E10" s="85">
        <v>0.18491822449640999</v>
      </c>
      <c r="F10" s="85">
        <v>-0.88552931647813504</v>
      </c>
      <c r="G10" s="85">
        <v>0.37587121518081701</v>
      </c>
      <c r="H10" s="96"/>
      <c r="I10" s="2"/>
    </row>
    <row r="11" spans="1:14">
      <c r="A11" s="77" t="s">
        <v>59</v>
      </c>
      <c r="B11" s="85">
        <v>0.32803900909704897</v>
      </c>
      <c r="C11" s="85">
        <v>-0.12956722665300499</v>
      </c>
      <c r="D11" s="85">
        <v>0.786513469429724</v>
      </c>
      <c r="E11" s="85">
        <v>0.23063876765444</v>
      </c>
      <c r="F11" s="85">
        <v>1.4223064597212101</v>
      </c>
      <c r="G11" s="85">
        <v>0.154937304441256</v>
      </c>
      <c r="H11" s="96"/>
      <c r="I11" s="2"/>
    </row>
    <row r="12" spans="1:14">
      <c r="A12" s="77" t="s">
        <v>53</v>
      </c>
      <c r="B12" s="85">
        <v>2.7996670293912899E-2</v>
      </c>
      <c r="C12" s="85">
        <v>-0.74432396892618202</v>
      </c>
      <c r="D12" s="85">
        <v>0.78444154990277903</v>
      </c>
      <c r="E12" s="85">
        <v>0.349492324823798</v>
      </c>
      <c r="F12" s="85">
        <v>8.0106681335642596E-2</v>
      </c>
      <c r="G12" s="85">
        <v>0.93615240889031903</v>
      </c>
      <c r="H12" s="96"/>
      <c r="I12" s="2"/>
    </row>
    <row r="13" spans="1:14">
      <c r="A13" s="77" t="s">
        <v>106</v>
      </c>
      <c r="B13" s="85">
        <v>0.62206608022304799</v>
      </c>
      <c r="C13" s="85">
        <v>0.25418466638133003</v>
      </c>
      <c r="D13" s="85">
        <v>0.99730776197668503</v>
      </c>
      <c r="E13" s="85">
        <v>0.18742872944012001</v>
      </c>
      <c r="F13" s="85">
        <v>3.3189473251046402</v>
      </c>
      <c r="G13" s="85">
        <v>9.0357472158377904E-4</v>
      </c>
      <c r="H13" s="96" t="s">
        <v>28</v>
      </c>
      <c r="I13" s="2"/>
    </row>
    <row r="14" spans="1:14">
      <c r="A14" s="77" t="s">
        <v>60</v>
      </c>
      <c r="B14" s="85">
        <v>-0.13335222073103201</v>
      </c>
      <c r="C14" s="85">
        <v>-0.80265450383562198</v>
      </c>
      <c r="D14" s="85">
        <v>0.53555310815321799</v>
      </c>
      <c r="E14" s="85">
        <v>0.33754472124274798</v>
      </c>
      <c r="F14" s="85">
        <v>-0.39506534197917698</v>
      </c>
      <c r="G14" s="85">
        <v>0.69279466584772098</v>
      </c>
      <c r="H14" s="85"/>
    </row>
    <row r="15" spans="1:14">
      <c r="A15" s="77" t="s">
        <v>61</v>
      </c>
      <c r="B15" s="85">
        <v>-0.21519970074758599</v>
      </c>
      <c r="C15" s="85">
        <v>-1.04372866083753</v>
      </c>
      <c r="D15" s="85">
        <v>0.60516234818927395</v>
      </c>
      <c r="E15" s="85">
        <v>0.41555793275085401</v>
      </c>
      <c r="F15" s="85">
        <v>-0.51785728002600295</v>
      </c>
      <c r="G15" s="85">
        <v>0.60455785000328299</v>
      </c>
      <c r="H15" s="85"/>
      <c r="N15" s="66"/>
    </row>
    <row r="16" spans="1:14">
      <c r="A16" s="77" t="s">
        <v>62</v>
      </c>
      <c r="B16" s="85">
        <v>0.91163722024876903</v>
      </c>
      <c r="C16" s="85">
        <v>0.35110512912541098</v>
      </c>
      <c r="D16" s="85">
        <v>1.4868690450020501</v>
      </c>
      <c r="E16" s="85">
        <v>0.28627131952759299</v>
      </c>
      <c r="F16" s="85">
        <v>3.1845216689997402</v>
      </c>
      <c r="G16" s="85">
        <v>1.44993455000392E-3</v>
      </c>
      <c r="H16" s="85" t="s">
        <v>7</v>
      </c>
    </row>
    <row r="17" spans="1:8">
      <c r="A17" s="77" t="s">
        <v>63</v>
      </c>
      <c r="B17" s="85">
        <v>-0.30901148288319003</v>
      </c>
      <c r="C17" s="85">
        <v>-0.89058971906888096</v>
      </c>
      <c r="D17" s="85">
        <v>0.27973703605998801</v>
      </c>
      <c r="E17" s="85">
        <v>0.29266700619609398</v>
      </c>
      <c r="F17" s="85">
        <v>-1.0558466664880699</v>
      </c>
      <c r="G17" s="85">
        <v>0.29103827380834901</v>
      </c>
      <c r="H17" s="85"/>
    </row>
    <row r="18" spans="1:8">
      <c r="A18" s="77" t="s">
        <v>64</v>
      </c>
      <c r="B18" s="85">
        <v>-0.112001912097558</v>
      </c>
      <c r="C18" s="85">
        <v>-0.78107398402498296</v>
      </c>
      <c r="D18" s="85">
        <v>0.56036859644730097</v>
      </c>
      <c r="E18" s="85">
        <v>0.33832121459431402</v>
      </c>
      <c r="F18" s="85">
        <v>-0.33105199220764597</v>
      </c>
      <c r="G18" s="85">
        <v>0.74060521348921504</v>
      </c>
      <c r="H18" s="85"/>
    </row>
    <row r="19" spans="1:8">
      <c r="A19" s="90" t="s">
        <v>65</v>
      </c>
      <c r="B19" s="91">
        <v>-0.33025536149756402</v>
      </c>
      <c r="C19" s="91">
        <v>-1.04405062496298</v>
      </c>
      <c r="D19" s="91">
        <v>0.39296067208664998</v>
      </c>
      <c r="E19" s="91">
        <v>0.36116029601015498</v>
      </c>
      <c r="F19" s="91">
        <v>-0.91442875960063297</v>
      </c>
      <c r="G19" s="91">
        <v>0.36049159566129801</v>
      </c>
      <c r="H19" s="91"/>
    </row>
    <row r="20" spans="1:8">
      <c r="A20" s="89" t="s">
        <v>107</v>
      </c>
      <c r="B20" s="77"/>
      <c r="C20" s="85"/>
      <c r="D20" s="85"/>
      <c r="E20" s="85"/>
      <c r="F20" s="85"/>
      <c r="G20" s="77"/>
      <c r="H20" s="77"/>
    </row>
    <row r="21" spans="1:8">
      <c r="C21" s="65"/>
      <c r="D21" s="65"/>
      <c r="E21" s="65"/>
      <c r="F21" s="65"/>
    </row>
    <row r="22" spans="1:8" s="3" customFormat="1" ht="30" customHeight="1">
      <c r="A22" s="105" t="s">
        <v>243</v>
      </c>
      <c r="B22" s="105"/>
      <c r="C22" s="105"/>
      <c r="D22" s="105"/>
      <c r="E22" s="105"/>
      <c r="F22" s="105"/>
    </row>
    <row r="23" spans="1:8">
      <c r="A23" s="94" t="s">
        <v>41</v>
      </c>
      <c r="B23" s="80" t="s">
        <v>15</v>
      </c>
      <c r="C23" s="80" t="s">
        <v>86</v>
      </c>
      <c r="D23" s="80" t="s">
        <v>4</v>
      </c>
      <c r="E23" s="80" t="s">
        <v>16</v>
      </c>
      <c r="F23" s="80" t="s">
        <v>17</v>
      </c>
    </row>
    <row r="24" spans="1:8">
      <c r="A24" s="198" t="s">
        <v>42</v>
      </c>
      <c r="B24" s="106" t="s">
        <v>8</v>
      </c>
      <c r="C24" s="107">
        <v>15.0333049277524</v>
      </c>
      <c r="D24" s="107">
        <v>2.5159539474677599</v>
      </c>
      <c r="E24" s="107">
        <v>10.8292531654598</v>
      </c>
      <c r="F24" s="107">
        <v>20.869422258186699</v>
      </c>
    </row>
    <row r="25" spans="1:8">
      <c r="A25" s="199"/>
      <c r="B25" s="89" t="s">
        <v>9</v>
      </c>
      <c r="C25" s="108">
        <v>15.3748160564774</v>
      </c>
      <c r="D25" s="108">
        <v>2.7101171330686502</v>
      </c>
      <c r="E25" s="108">
        <v>10.8835036267646</v>
      </c>
      <c r="F25" s="108">
        <v>21.719565397047202</v>
      </c>
    </row>
    <row r="26" spans="1:8">
      <c r="A26" s="199"/>
      <c r="B26" s="89" t="s">
        <v>10</v>
      </c>
      <c r="C26" s="108">
        <v>12.7274338783209</v>
      </c>
      <c r="D26" s="108">
        <v>2.9172314337872902</v>
      </c>
      <c r="E26" s="108">
        <v>8.1215426215257196</v>
      </c>
      <c r="F26" s="108">
        <v>19.945419321902101</v>
      </c>
    </row>
    <row r="27" spans="1:8">
      <c r="A27" s="199"/>
      <c r="B27" s="89" t="s">
        <v>11</v>
      </c>
      <c r="C27" s="108">
        <v>7.1043804969123601</v>
      </c>
      <c r="D27" s="108">
        <v>1.29533465327844</v>
      </c>
      <c r="E27" s="108">
        <v>4.9696691816637601</v>
      </c>
      <c r="F27" s="108">
        <v>10.156052727037199</v>
      </c>
    </row>
    <row r="28" spans="1:8">
      <c r="A28" s="199"/>
      <c r="B28" s="89" t="s">
        <v>12</v>
      </c>
      <c r="C28" s="108">
        <v>12.953829080995799</v>
      </c>
      <c r="D28" s="108">
        <v>2.2543579987592599</v>
      </c>
      <c r="E28" s="108">
        <v>9.2100789413829602</v>
      </c>
      <c r="F28" s="108">
        <v>18.219353919506698</v>
      </c>
    </row>
    <row r="29" spans="1:8">
      <c r="A29" s="199"/>
      <c r="B29" s="89" t="s">
        <v>13</v>
      </c>
      <c r="C29" s="108">
        <v>12.762575389737799</v>
      </c>
      <c r="D29" s="108">
        <v>2.2765113411498601</v>
      </c>
      <c r="E29" s="108">
        <v>8.9971739101567696</v>
      </c>
      <c r="F29" s="108">
        <v>18.103832626249801</v>
      </c>
    </row>
    <row r="30" spans="1:8">
      <c r="A30" s="200"/>
      <c r="B30" s="90" t="s">
        <v>14</v>
      </c>
      <c r="C30" s="92">
        <v>20.8698618404641</v>
      </c>
      <c r="D30" s="92">
        <v>4.64892647930197</v>
      </c>
      <c r="E30" s="92">
        <v>13.4867625269816</v>
      </c>
      <c r="F30" s="92">
        <v>32.2947136029643</v>
      </c>
    </row>
    <row r="31" spans="1:8">
      <c r="A31" s="199" t="s">
        <v>43</v>
      </c>
      <c r="B31" s="89" t="s">
        <v>8</v>
      </c>
      <c r="C31" s="87">
        <v>15.4601502270766</v>
      </c>
      <c r="D31" s="87">
        <v>4.7451388747451198</v>
      </c>
      <c r="E31" s="87">
        <v>8.4714333729288605</v>
      </c>
      <c r="F31" s="87">
        <v>28.214380556609601</v>
      </c>
    </row>
    <row r="32" spans="1:8">
      <c r="A32" s="199"/>
      <c r="B32" s="89" t="s">
        <v>9</v>
      </c>
      <c r="C32" s="87">
        <v>13.837414210715</v>
      </c>
      <c r="D32" s="87">
        <v>5.0084964282127196</v>
      </c>
      <c r="E32" s="87">
        <v>6.8070636939506803</v>
      </c>
      <c r="F32" s="87">
        <v>28.128726371262999</v>
      </c>
    </row>
    <row r="33" spans="1:10">
      <c r="A33" s="199"/>
      <c r="B33" s="89" t="s">
        <v>10</v>
      </c>
      <c r="C33" s="87">
        <v>10.5545693192618</v>
      </c>
      <c r="D33" s="87">
        <v>4.3216351888649696</v>
      </c>
      <c r="E33" s="87">
        <v>4.7305393448176796</v>
      </c>
      <c r="F33" s="87">
        <v>23.548886373208301</v>
      </c>
    </row>
    <row r="34" spans="1:10">
      <c r="A34" s="199"/>
      <c r="B34" s="89" t="s">
        <v>11</v>
      </c>
      <c r="C34" s="87">
        <v>18.1804751776628</v>
      </c>
      <c r="D34" s="87">
        <v>5.6897940395643998</v>
      </c>
      <c r="E34" s="87">
        <v>9.8449082291890608</v>
      </c>
      <c r="F34" s="87">
        <v>33.573667726594799</v>
      </c>
    </row>
    <row r="35" spans="1:10">
      <c r="A35" s="199"/>
      <c r="B35" s="89" t="s">
        <v>12</v>
      </c>
      <c r="C35" s="87">
        <v>9.7803807923211803</v>
      </c>
      <c r="D35" s="87">
        <v>3.1505753118831699</v>
      </c>
      <c r="E35" s="87">
        <v>5.2018324766881596</v>
      </c>
      <c r="F35" s="87">
        <v>18.388875241846701</v>
      </c>
    </row>
    <row r="36" spans="1:10">
      <c r="A36" s="199"/>
      <c r="B36" s="89" t="s">
        <v>13</v>
      </c>
      <c r="C36" s="87">
        <v>11.7342613772928</v>
      </c>
      <c r="D36" s="87">
        <v>4.2691886105307804</v>
      </c>
      <c r="E36" s="87">
        <v>5.7513455635839499</v>
      </c>
      <c r="F36" s="87">
        <v>23.940987121772199</v>
      </c>
    </row>
    <row r="37" spans="1:10">
      <c r="A37" s="200"/>
      <c r="B37" s="90" t="s">
        <v>14</v>
      </c>
      <c r="C37" s="92">
        <v>15.4259433967076</v>
      </c>
      <c r="D37" s="92">
        <v>5.5402527273643098</v>
      </c>
      <c r="E37" s="92">
        <v>7.6302946879856304</v>
      </c>
      <c r="F37" s="92">
        <v>31.186178176461301</v>
      </c>
    </row>
    <row r="38" spans="1:10">
      <c r="A38" s="69"/>
      <c r="B38" s="2"/>
      <c r="C38" s="67"/>
      <c r="D38" s="67"/>
      <c r="E38" s="67"/>
      <c r="F38" s="67"/>
    </row>
    <row r="39" spans="1:10" s="3" customFormat="1" ht="30" customHeight="1">
      <c r="A39" s="102" t="s">
        <v>244</v>
      </c>
      <c r="B39" s="102"/>
      <c r="C39" s="102"/>
      <c r="D39" s="102"/>
      <c r="E39" s="102"/>
      <c r="F39" s="102"/>
      <c r="G39" s="102"/>
      <c r="H39" s="102"/>
      <c r="I39" s="102"/>
      <c r="J39" s="5"/>
    </row>
    <row r="40" spans="1:10" ht="56">
      <c r="A40" s="94" t="s">
        <v>27</v>
      </c>
      <c r="B40" s="94" t="s">
        <v>26</v>
      </c>
      <c r="C40" s="84" t="s">
        <v>327</v>
      </c>
      <c r="D40" s="80" t="s">
        <v>4</v>
      </c>
      <c r="E40" s="80" t="s">
        <v>3</v>
      </c>
      <c r="F40" s="196" t="s">
        <v>24</v>
      </c>
      <c r="G40" s="196"/>
      <c r="H40" s="197" t="s">
        <v>129</v>
      </c>
      <c r="I40" s="197"/>
      <c r="J40" s="2"/>
    </row>
    <row r="41" spans="1:10">
      <c r="A41" s="109" t="s">
        <v>18</v>
      </c>
      <c r="B41" s="109" t="s">
        <v>0</v>
      </c>
      <c r="C41" s="110">
        <v>1.0227172369999999</v>
      </c>
      <c r="D41" s="110">
        <v>0.186718197</v>
      </c>
      <c r="E41" s="110">
        <v>0.12303750500000001</v>
      </c>
      <c r="F41" s="110">
        <v>0.90207739899999995</v>
      </c>
      <c r="G41" s="89"/>
      <c r="H41" s="110">
        <v>0.90207739899999995</v>
      </c>
      <c r="I41" s="89"/>
      <c r="J41" s="2"/>
    </row>
    <row r="42" spans="1:10">
      <c r="A42" s="109" t="s">
        <v>19</v>
      </c>
      <c r="B42" s="109" t="s">
        <v>0</v>
      </c>
      <c r="C42" s="110">
        <v>0.84661660299999997</v>
      </c>
      <c r="D42" s="110">
        <v>0.20115992399999999</v>
      </c>
      <c r="E42" s="110">
        <v>-0.70077516399999995</v>
      </c>
      <c r="F42" s="110">
        <v>0.48344334</v>
      </c>
      <c r="G42" s="89"/>
      <c r="H42" s="110">
        <v>0.58013200799999998</v>
      </c>
      <c r="I42" s="89"/>
      <c r="J42" s="2"/>
    </row>
    <row r="43" spans="1:10">
      <c r="A43" s="109" t="s">
        <v>20</v>
      </c>
      <c r="B43" s="109" t="s">
        <v>0</v>
      </c>
      <c r="C43" s="110">
        <v>0.47257654799999999</v>
      </c>
      <c r="D43" s="110">
        <v>8.8868295E-2</v>
      </c>
      <c r="E43" s="110">
        <v>-3.9859251000000002</v>
      </c>
      <c r="F43" s="111">
        <v>6.7199999999999994E-5</v>
      </c>
      <c r="G43" s="89" t="s">
        <v>28</v>
      </c>
      <c r="H43" s="111">
        <v>4.0330599999999998E-4</v>
      </c>
      <c r="I43" s="104" t="s">
        <v>28</v>
      </c>
      <c r="J43" s="2"/>
    </row>
    <row r="44" spans="1:10">
      <c r="A44" s="109" t="s">
        <v>21</v>
      </c>
      <c r="B44" s="109" t="s">
        <v>0</v>
      </c>
      <c r="C44" s="110">
        <v>0.86167599299999997</v>
      </c>
      <c r="D44" s="110">
        <v>0.15770247000000001</v>
      </c>
      <c r="E44" s="110">
        <v>-0.81344850400000002</v>
      </c>
      <c r="F44" s="110">
        <v>0.41596095999999999</v>
      </c>
      <c r="G44" s="89"/>
      <c r="H44" s="110">
        <v>0.58013200799999998</v>
      </c>
      <c r="I44" s="112"/>
      <c r="J44" s="2"/>
    </row>
    <row r="45" spans="1:10">
      <c r="A45" s="109" t="s">
        <v>22</v>
      </c>
      <c r="B45" s="109" t="s">
        <v>0</v>
      </c>
      <c r="C45" s="110">
        <v>0.84895380200000004</v>
      </c>
      <c r="D45" s="110">
        <v>0.15698703</v>
      </c>
      <c r="E45" s="110">
        <v>-0.88552931599999996</v>
      </c>
      <c r="F45" s="110">
        <v>0.37587121499999998</v>
      </c>
      <c r="G45" s="89"/>
      <c r="H45" s="110">
        <v>0.58013200799999998</v>
      </c>
      <c r="I45" s="89"/>
      <c r="J45" s="2"/>
    </row>
    <row r="46" spans="1:10">
      <c r="A46" s="109" t="s">
        <v>23</v>
      </c>
      <c r="B46" s="109" t="s">
        <v>0</v>
      </c>
      <c r="C46" s="110">
        <v>1.388243125</v>
      </c>
      <c r="D46" s="110">
        <v>0.320182684</v>
      </c>
      <c r="E46" s="110">
        <v>1.4223064599999999</v>
      </c>
      <c r="F46" s="110">
        <v>0.154937304</v>
      </c>
      <c r="G46" s="89"/>
      <c r="H46" s="110">
        <v>0.46481191300000002</v>
      </c>
      <c r="I46" s="89"/>
      <c r="J46" s="2"/>
    </row>
    <row r="47" spans="1:10">
      <c r="A47" s="109" t="s">
        <v>18</v>
      </c>
      <c r="B47" s="109" t="s">
        <v>1</v>
      </c>
      <c r="C47" s="110">
        <v>0.89503793300000001</v>
      </c>
      <c r="D47" s="110">
        <v>0.25292458299999998</v>
      </c>
      <c r="E47" s="110">
        <v>-0.392409546</v>
      </c>
      <c r="F47" s="110">
        <v>0.69475563399999996</v>
      </c>
      <c r="G47" s="89"/>
      <c r="H47" s="110">
        <v>0.83370676099999996</v>
      </c>
      <c r="I47" s="89"/>
      <c r="J47" s="2"/>
    </row>
    <row r="48" spans="1:10">
      <c r="A48" s="109" t="s">
        <v>19</v>
      </c>
      <c r="B48" s="109" t="s">
        <v>1</v>
      </c>
      <c r="C48" s="110">
        <v>0.68269502599999998</v>
      </c>
      <c r="D48" s="110">
        <v>0.23311162999999999</v>
      </c>
      <c r="E48" s="110">
        <v>-1.1178742880000001</v>
      </c>
      <c r="F48" s="110">
        <v>0.26362068799999999</v>
      </c>
      <c r="G48" s="89"/>
      <c r="H48" s="110">
        <v>0.65975778699999998</v>
      </c>
      <c r="I48" s="89"/>
      <c r="J48" s="2"/>
    </row>
    <row r="49" spans="1:10">
      <c r="A49" s="109" t="s">
        <v>20</v>
      </c>
      <c r="B49" s="109" t="s">
        <v>1</v>
      </c>
      <c r="C49" s="110">
        <v>1.1759562910000001</v>
      </c>
      <c r="D49" s="110">
        <v>0.25321726300000003</v>
      </c>
      <c r="E49" s="110">
        <v>0.75271713500000004</v>
      </c>
      <c r="F49" s="110">
        <v>0.45161991099999999</v>
      </c>
      <c r="G49" s="89"/>
      <c r="H49" s="110">
        <v>0.67742986699999996</v>
      </c>
      <c r="I49" s="89"/>
      <c r="J49" s="2"/>
    </row>
    <row r="50" spans="1:10">
      <c r="A50" s="109" t="s">
        <v>21</v>
      </c>
      <c r="B50" s="109" t="s">
        <v>1</v>
      </c>
      <c r="C50" s="110">
        <v>0.63261867999999999</v>
      </c>
      <c r="D50" s="110">
        <v>0.14407958700000001</v>
      </c>
      <c r="E50" s="110">
        <v>-2.0104732030000001</v>
      </c>
      <c r="F50" s="110">
        <v>4.4381129999999998E-2</v>
      </c>
      <c r="G50" s="89" t="s">
        <v>6</v>
      </c>
      <c r="H50" s="110">
        <v>0.266286778</v>
      </c>
      <c r="I50" s="89" t="s">
        <v>125</v>
      </c>
      <c r="J50" s="2"/>
    </row>
    <row r="51" spans="1:10">
      <c r="A51" s="109" t="s">
        <v>22</v>
      </c>
      <c r="B51" s="109" t="s">
        <v>1</v>
      </c>
      <c r="C51" s="110">
        <v>0.75900082000000002</v>
      </c>
      <c r="D51" s="110">
        <v>0.214804361</v>
      </c>
      <c r="E51" s="110">
        <v>-0.97435784299999995</v>
      </c>
      <c r="F51" s="110">
        <v>0.32987889399999998</v>
      </c>
      <c r="G51" s="89"/>
      <c r="H51" s="110">
        <v>0.65975778699999998</v>
      </c>
      <c r="I51" s="89"/>
      <c r="J51" s="2"/>
    </row>
    <row r="52" spans="1:10">
      <c r="A52" s="113" t="s">
        <v>23</v>
      </c>
      <c r="B52" s="113" t="s">
        <v>1</v>
      </c>
      <c r="C52" s="114">
        <v>0.99778610199999995</v>
      </c>
      <c r="D52" s="114">
        <v>0.27830141200000003</v>
      </c>
      <c r="E52" s="114">
        <v>-7.9462249999999995E-3</v>
      </c>
      <c r="F52" s="114">
        <v>0.99365989700000001</v>
      </c>
      <c r="G52" s="90"/>
      <c r="H52" s="114">
        <v>0.99365989700000001</v>
      </c>
      <c r="I52" s="90"/>
      <c r="J52" s="2"/>
    </row>
    <row r="53" spans="1:10">
      <c r="A53" s="70"/>
      <c r="B53" s="70"/>
      <c r="C53" s="71"/>
      <c r="D53" s="71"/>
      <c r="E53" s="71"/>
      <c r="F53" s="71"/>
      <c r="G53" s="2"/>
      <c r="H53" s="71"/>
      <c r="I53" s="2"/>
      <c r="J53" s="2"/>
    </row>
    <row r="54" spans="1:10" ht="30" customHeight="1">
      <c r="A54" s="201" t="s">
        <v>130</v>
      </c>
      <c r="B54" s="201"/>
      <c r="C54" s="201"/>
      <c r="D54" s="201"/>
      <c r="E54" s="201"/>
      <c r="F54" s="201"/>
      <c r="G54" s="201"/>
      <c r="H54" s="201"/>
      <c r="I54" s="201"/>
      <c r="J54" s="2"/>
    </row>
    <row r="55" spans="1:10">
      <c r="A55" s="2"/>
      <c r="B55" s="2"/>
      <c r="C55" s="67"/>
      <c r="D55" s="67"/>
      <c r="E55" s="67"/>
      <c r="F55" s="67"/>
      <c r="G55" s="2"/>
      <c r="H55" s="72"/>
      <c r="I55" s="2"/>
      <c r="J55" s="2"/>
    </row>
    <row r="56" spans="1:10" s="3" customFormat="1" ht="30" customHeight="1">
      <c r="A56" s="102" t="s">
        <v>245</v>
      </c>
      <c r="B56" s="102"/>
      <c r="C56" s="102"/>
      <c r="D56" s="102"/>
      <c r="E56" s="102"/>
      <c r="F56" s="102"/>
      <c r="G56" s="102"/>
      <c r="H56" s="115"/>
      <c r="I56" s="115"/>
    </row>
    <row r="57" spans="1:10">
      <c r="A57" s="94" t="s">
        <v>41</v>
      </c>
      <c r="B57" s="83" t="s">
        <v>40</v>
      </c>
      <c r="C57" s="82" t="s">
        <v>96</v>
      </c>
      <c r="D57" s="83" t="s">
        <v>51</v>
      </c>
      <c r="E57" s="83" t="s">
        <v>52</v>
      </c>
      <c r="F57" s="80" t="s">
        <v>4</v>
      </c>
      <c r="G57" s="80" t="s">
        <v>3</v>
      </c>
      <c r="H57" s="196" t="s">
        <v>24</v>
      </c>
      <c r="I57" s="196"/>
    </row>
    <row r="58" spans="1:10">
      <c r="A58" s="198" t="s">
        <v>42</v>
      </c>
      <c r="B58" s="106" t="s">
        <v>50</v>
      </c>
      <c r="C58" s="96">
        <v>2.7572572873365599</v>
      </c>
      <c r="D58" s="85">
        <v>2.4606454671515001</v>
      </c>
      <c r="E58" s="85">
        <v>3.03655143075175</v>
      </c>
      <c r="F58" s="116">
        <v>0.14683051832859201</v>
      </c>
      <c r="G58" s="116">
        <v>18.778502716758702</v>
      </c>
      <c r="H58" s="117">
        <v>1.54206493609812E-36</v>
      </c>
      <c r="I58" s="106" t="s">
        <v>28</v>
      </c>
    </row>
    <row r="59" spans="1:10">
      <c r="A59" s="199"/>
      <c r="B59" s="89" t="s">
        <v>66</v>
      </c>
      <c r="C59" s="96">
        <v>0.174576973856226</v>
      </c>
      <c r="D59" s="85">
        <v>-0.53405119849049998</v>
      </c>
      <c r="E59" s="85">
        <v>0.77967388355450695</v>
      </c>
      <c r="F59" s="96">
        <v>0.33183452161506899</v>
      </c>
      <c r="G59" s="96">
        <v>0.52609648027740996</v>
      </c>
      <c r="H59" s="96">
        <v>0.59985219390938405</v>
      </c>
      <c r="I59" s="89"/>
    </row>
    <row r="60" spans="1:10">
      <c r="A60" s="199"/>
      <c r="B60" s="89" t="s">
        <v>67</v>
      </c>
      <c r="C60" s="96">
        <v>-1.00457834690201E-2</v>
      </c>
      <c r="D60" s="85">
        <v>-1.7095489705223399</v>
      </c>
      <c r="E60" s="85">
        <v>1.1359809472362301</v>
      </c>
      <c r="F60" s="96">
        <v>0.692723159912214</v>
      </c>
      <c r="G60" s="96">
        <v>-1.45018732595763E-2</v>
      </c>
      <c r="H60" s="96">
        <v>0.988455157991602</v>
      </c>
      <c r="I60" s="89"/>
    </row>
    <row r="61" spans="1:10">
      <c r="A61" s="199"/>
      <c r="B61" s="89" t="s">
        <v>68</v>
      </c>
      <c r="C61" s="96">
        <v>0.432815408435335</v>
      </c>
      <c r="D61" s="85">
        <v>8.9374989416235701E-2</v>
      </c>
      <c r="E61" s="85">
        <v>0.76362416551304102</v>
      </c>
      <c r="F61" s="96">
        <v>0.17163769470836501</v>
      </c>
      <c r="G61" s="96">
        <v>2.52168038711278</v>
      </c>
      <c r="H61" s="96">
        <v>1.3072971187298299E-2</v>
      </c>
      <c r="I61" s="89" t="s">
        <v>6</v>
      </c>
    </row>
    <row r="62" spans="1:10">
      <c r="A62" s="199"/>
      <c r="B62" s="89" t="s">
        <v>69</v>
      </c>
      <c r="C62" s="96">
        <v>0.34526573968656799</v>
      </c>
      <c r="D62" s="85">
        <v>2.9429317378931601E-2</v>
      </c>
      <c r="E62" s="85">
        <v>0.65626771456005695</v>
      </c>
      <c r="F62" s="96">
        <v>0.15974390319682599</v>
      </c>
      <c r="G62" s="96">
        <v>2.16137037331029</v>
      </c>
      <c r="H62" s="96">
        <v>3.2776802884182998E-2</v>
      </c>
      <c r="I62" s="89" t="s">
        <v>6</v>
      </c>
    </row>
    <row r="63" spans="1:10">
      <c r="A63" s="199"/>
      <c r="B63" s="89" t="s">
        <v>70</v>
      </c>
      <c r="C63" s="96">
        <v>-4.9110592263247703E-2</v>
      </c>
      <c r="D63" s="85">
        <v>-0.468868555539659</v>
      </c>
      <c r="E63" s="85">
        <v>0.34840708398377801</v>
      </c>
      <c r="F63" s="96">
        <v>0.20791695721166401</v>
      </c>
      <c r="G63" s="96">
        <v>-0.236202919289801</v>
      </c>
      <c r="H63" s="96">
        <v>0.81370282075364397</v>
      </c>
      <c r="I63" s="89"/>
    </row>
    <row r="64" spans="1:10">
      <c r="A64" s="199"/>
      <c r="B64" s="89" t="s">
        <v>71</v>
      </c>
      <c r="C64" s="96">
        <v>-0.39632594388042902</v>
      </c>
      <c r="D64" s="85">
        <v>-0.74360654423352002</v>
      </c>
      <c r="E64" s="85">
        <v>-5.8539034697326998E-2</v>
      </c>
      <c r="F64" s="96">
        <v>0.174469033883346</v>
      </c>
      <c r="G64" s="96">
        <v>-2.2716119592054498</v>
      </c>
      <c r="H64" s="96">
        <v>2.5003082314815701E-2</v>
      </c>
      <c r="I64" s="89" t="s">
        <v>6</v>
      </c>
    </row>
    <row r="65" spans="1:9">
      <c r="A65" s="199"/>
      <c r="B65" s="89" t="s">
        <v>54</v>
      </c>
      <c r="C65" s="96">
        <v>-3.8506613304264199E-2</v>
      </c>
      <c r="D65" s="85">
        <v>-0.374366360901488</v>
      </c>
      <c r="E65" s="85">
        <v>0.296945363052247</v>
      </c>
      <c r="F65" s="96">
        <v>0.17090891208709</v>
      </c>
      <c r="G65" s="96">
        <v>-0.22530488804845</v>
      </c>
      <c r="H65" s="96">
        <v>0.82214905557435802</v>
      </c>
      <c r="I65" s="89"/>
    </row>
    <row r="66" spans="1:9">
      <c r="A66" s="199"/>
      <c r="B66" s="89" t="s">
        <v>55</v>
      </c>
      <c r="C66" s="96">
        <v>-0.212236393344998</v>
      </c>
      <c r="D66" s="85">
        <v>-0.70268104106655005</v>
      </c>
      <c r="E66" s="85">
        <v>0.25160367440277998</v>
      </c>
      <c r="F66" s="96">
        <v>0.24253440857808301</v>
      </c>
      <c r="G66" s="96">
        <v>-0.87507745638767698</v>
      </c>
      <c r="H66" s="96">
        <v>0.38338796189026902</v>
      </c>
      <c r="I66" s="89"/>
    </row>
    <row r="67" spans="1:9">
      <c r="A67" s="199"/>
      <c r="B67" s="89" t="s">
        <v>56</v>
      </c>
      <c r="C67" s="96">
        <v>-0.60074068593679397</v>
      </c>
      <c r="D67" s="85">
        <v>-0.98879842530320605</v>
      </c>
      <c r="E67" s="85">
        <v>-0.22407231660672999</v>
      </c>
      <c r="F67" s="96">
        <v>0.19455486941657901</v>
      </c>
      <c r="G67" s="96">
        <v>-3.08776998354378</v>
      </c>
      <c r="H67" s="96">
        <v>2.53765749777606E-3</v>
      </c>
      <c r="I67" s="89" t="s">
        <v>7</v>
      </c>
    </row>
    <row r="68" spans="1:9">
      <c r="A68" s="199"/>
      <c r="B68" s="89" t="s">
        <v>57</v>
      </c>
      <c r="C68" s="96">
        <v>-0.191982819706668</v>
      </c>
      <c r="D68" s="85">
        <v>-0.55499824874621395</v>
      </c>
      <c r="E68" s="85">
        <v>0.16416184555049801</v>
      </c>
      <c r="F68" s="96">
        <v>0.18302789535581401</v>
      </c>
      <c r="G68" s="96">
        <v>-1.0489265547934401</v>
      </c>
      <c r="H68" s="96">
        <v>0.29645017757541497</v>
      </c>
      <c r="I68" s="89"/>
    </row>
    <row r="69" spans="1:9">
      <c r="A69" s="199"/>
      <c r="B69" s="89" t="s">
        <v>58</v>
      </c>
      <c r="C69" s="96">
        <v>-0.110054835128945</v>
      </c>
      <c r="D69" s="85">
        <v>-0.45506849586237402</v>
      </c>
      <c r="E69" s="85">
        <v>0.23174912808408901</v>
      </c>
      <c r="F69" s="96">
        <v>0.174824059800047</v>
      </c>
      <c r="G69" s="96">
        <v>-0.62951767196585595</v>
      </c>
      <c r="H69" s="96">
        <v>0.53028092898988599</v>
      </c>
      <c r="I69" s="89"/>
    </row>
    <row r="70" spans="1:9">
      <c r="A70" s="199"/>
      <c r="B70" s="89" t="s">
        <v>59</v>
      </c>
      <c r="C70" s="96">
        <v>0.32512595709485398</v>
      </c>
      <c r="D70" s="85">
        <v>-9.3749554210015795E-2</v>
      </c>
      <c r="E70" s="85">
        <v>0.73349914751350498</v>
      </c>
      <c r="F70" s="96">
        <v>0.21052799197854699</v>
      </c>
      <c r="G70" s="96">
        <v>1.54433600035469</v>
      </c>
      <c r="H70" s="96">
        <v>0.12530294435575401</v>
      </c>
      <c r="I70" s="89"/>
    </row>
    <row r="71" spans="1:9">
      <c r="A71" s="200"/>
      <c r="B71" s="90" t="s">
        <v>106</v>
      </c>
      <c r="C71" s="91">
        <v>0.52077794056250504</v>
      </c>
      <c r="D71" s="91">
        <v>4.9711842360929098E-2</v>
      </c>
      <c r="E71" s="91">
        <v>0.99300371536235499</v>
      </c>
      <c r="F71" s="91">
        <v>0.240536857206302</v>
      </c>
      <c r="G71" s="91">
        <v>2.1650650408051502</v>
      </c>
      <c r="H71" s="91">
        <v>3.2485678863288403E-2</v>
      </c>
      <c r="I71" s="90"/>
    </row>
    <row r="72" spans="1:9">
      <c r="A72" s="199" t="s">
        <v>43</v>
      </c>
      <c r="B72" s="89" t="s">
        <v>50</v>
      </c>
      <c r="C72" s="85">
        <v>2.8917886222228399</v>
      </c>
      <c r="D72" s="85">
        <v>2.6750205648222298</v>
      </c>
      <c r="E72" s="85">
        <v>3.0942711697538101</v>
      </c>
      <c r="F72" s="85">
        <v>0.10683423722761</v>
      </c>
      <c r="G72" s="85">
        <v>27.067995216382698</v>
      </c>
      <c r="H72" s="86">
        <v>1.8002859330923402E-33</v>
      </c>
      <c r="I72" s="89" t="s">
        <v>28</v>
      </c>
    </row>
    <row r="73" spans="1:9">
      <c r="A73" s="199"/>
      <c r="B73" s="77" t="s">
        <v>54</v>
      </c>
      <c r="C73" s="85">
        <v>-0.165273358828568</v>
      </c>
      <c r="D73" s="85">
        <v>-0.61340608262805896</v>
      </c>
      <c r="E73" s="85">
        <v>0.25074177452305302</v>
      </c>
      <c r="F73" s="85">
        <v>0.219541410063985</v>
      </c>
      <c r="G73" s="85">
        <v>-0.75281177605809901</v>
      </c>
      <c r="H73" s="85">
        <v>0.45477325644565098</v>
      </c>
      <c r="I73" s="89"/>
    </row>
    <row r="74" spans="1:9">
      <c r="A74" s="199"/>
      <c r="B74" s="77" t="s">
        <v>55</v>
      </c>
      <c r="C74" s="85">
        <v>-0.38793702086663401</v>
      </c>
      <c r="D74" s="85">
        <v>-0.99128041205846196</v>
      </c>
      <c r="E74" s="85">
        <v>0.140812912530207</v>
      </c>
      <c r="F74" s="85">
        <v>0.28664725074244402</v>
      </c>
      <c r="G74" s="85">
        <v>-1.35336034049459</v>
      </c>
      <c r="H74" s="85">
        <v>0.181476893292153</v>
      </c>
      <c r="I74" s="89"/>
    </row>
    <row r="75" spans="1:9">
      <c r="A75" s="199"/>
      <c r="B75" s="77" t="s">
        <v>56</v>
      </c>
      <c r="C75" s="85">
        <v>7.0539661642337798E-2</v>
      </c>
      <c r="D75" s="85">
        <v>-0.23258322898136199</v>
      </c>
      <c r="E75" s="85">
        <v>0.37164520982155103</v>
      </c>
      <c r="F75" s="85">
        <v>0.15385045909657499</v>
      </c>
      <c r="G75" s="85">
        <v>0.45849497009338602</v>
      </c>
      <c r="H75" s="85">
        <v>0.648403504498548</v>
      </c>
      <c r="I75" s="89"/>
    </row>
    <row r="76" spans="1:9">
      <c r="A76" s="199"/>
      <c r="B76" s="77" t="s">
        <v>57</v>
      </c>
      <c r="C76" s="85">
        <v>-0.52220156405419904</v>
      </c>
      <c r="D76" s="85">
        <v>-0.90067873105908203</v>
      </c>
      <c r="E76" s="85">
        <v>-0.16072291203261699</v>
      </c>
      <c r="F76" s="85">
        <v>0.18820793896614099</v>
      </c>
      <c r="G76" s="85">
        <v>-2.7745990255392101</v>
      </c>
      <c r="H76" s="85">
        <v>7.5355231279289302E-3</v>
      </c>
      <c r="I76" s="89" t="s">
        <v>7</v>
      </c>
    </row>
    <row r="77" spans="1:9">
      <c r="A77" s="199"/>
      <c r="B77" s="77" t="s">
        <v>58</v>
      </c>
      <c r="C77" s="85">
        <v>-0.28544976512415599</v>
      </c>
      <c r="D77" s="85">
        <v>-0.73725097094154901</v>
      </c>
      <c r="E77" s="85">
        <v>0.132996647828697</v>
      </c>
      <c r="F77" s="85">
        <v>0.221072189929436</v>
      </c>
      <c r="G77" s="85">
        <v>-1.2912061223769</v>
      </c>
      <c r="H77" s="85">
        <v>0.20203285660847201</v>
      </c>
      <c r="I77" s="89"/>
    </row>
    <row r="78" spans="1:9">
      <c r="A78" s="199"/>
      <c r="B78" s="77" t="s">
        <v>59</v>
      </c>
      <c r="C78" s="85">
        <v>-0.112915713858323</v>
      </c>
      <c r="D78" s="85">
        <v>-0.54824090009784698</v>
      </c>
      <c r="E78" s="85">
        <v>0.29310681269252398</v>
      </c>
      <c r="F78" s="85">
        <v>0.21379141587853101</v>
      </c>
      <c r="G78" s="85">
        <v>-0.52815831446888994</v>
      </c>
      <c r="H78" s="85">
        <v>0.599514115289705</v>
      </c>
      <c r="I78" s="89"/>
    </row>
    <row r="79" spans="1:9">
      <c r="A79" s="200"/>
      <c r="B79" s="90" t="s">
        <v>106</v>
      </c>
      <c r="C79" s="91">
        <v>0.41950499379330197</v>
      </c>
      <c r="D79" s="91">
        <v>9.2698920735061405E-3</v>
      </c>
      <c r="E79" s="91">
        <v>0.83349801263813295</v>
      </c>
      <c r="F79" s="91">
        <v>0.21022658055709201</v>
      </c>
      <c r="G79" s="91">
        <v>1.99548978384005</v>
      </c>
      <c r="H79" s="91">
        <v>5.0952095696728497E-2</v>
      </c>
      <c r="I79" s="90"/>
    </row>
    <row r="80" spans="1:9">
      <c r="A80" s="89" t="s">
        <v>274</v>
      </c>
      <c r="B80" s="77"/>
      <c r="C80" s="77"/>
      <c r="D80" s="77"/>
      <c r="E80" s="77"/>
      <c r="F80" s="77"/>
      <c r="G80" s="77"/>
      <c r="H80" s="77"/>
      <c r="I80" s="77"/>
    </row>
    <row r="81" spans="1:10" s="2" customFormat="1">
      <c r="A81" s="1"/>
      <c r="B81" s="1"/>
      <c r="C81" s="1"/>
      <c r="D81" s="1"/>
      <c r="E81" s="1"/>
      <c r="F81" s="1"/>
      <c r="G81" s="1"/>
      <c r="H81" s="1"/>
      <c r="I81" s="1"/>
      <c r="J81" s="1"/>
    </row>
    <row r="82" spans="1:10" s="5" customFormat="1" ht="30" customHeight="1">
      <c r="A82" s="118" t="s">
        <v>246</v>
      </c>
      <c r="B82" s="118"/>
      <c r="C82" s="118"/>
      <c r="D82" s="118"/>
      <c r="E82" s="118"/>
      <c r="F82" s="118"/>
      <c r="G82" s="118"/>
      <c r="H82" s="118"/>
      <c r="I82" s="118"/>
      <c r="J82" s="3"/>
    </row>
    <row r="83" spans="1:10" s="2" customFormat="1" ht="28">
      <c r="A83" s="94" t="s">
        <v>41</v>
      </c>
      <c r="B83" s="94" t="s">
        <v>27</v>
      </c>
      <c r="C83" s="84" t="s">
        <v>85</v>
      </c>
      <c r="D83" s="83" t="s">
        <v>4</v>
      </c>
      <c r="E83" s="80" t="s">
        <v>3</v>
      </c>
      <c r="F83" s="196" t="s">
        <v>24</v>
      </c>
      <c r="G83" s="196"/>
      <c r="H83" s="197" t="s">
        <v>129</v>
      </c>
      <c r="I83" s="197"/>
    </row>
    <row r="84" spans="1:10" s="2" customFormat="1">
      <c r="A84" s="198" t="s">
        <v>42</v>
      </c>
      <c r="B84" s="106" t="s">
        <v>44</v>
      </c>
      <c r="C84" s="116">
        <v>0.96222534122982295</v>
      </c>
      <c r="D84" s="116">
        <v>0.16445288625221799</v>
      </c>
      <c r="E84" s="116">
        <v>-0.22530488804845</v>
      </c>
      <c r="F84" s="116">
        <v>0.82174209731251802</v>
      </c>
      <c r="G84" s="106"/>
      <c r="H84" s="116">
        <v>0.82174209731251802</v>
      </c>
      <c r="I84" s="106"/>
    </row>
    <row r="85" spans="1:10" s="2" customFormat="1" ht="15" customHeight="1">
      <c r="A85" s="199"/>
      <c r="B85" s="89" t="s">
        <v>45</v>
      </c>
      <c r="C85" s="96">
        <v>0.80877348629708301</v>
      </c>
      <c r="D85" s="96">
        <v>0.196155399172697</v>
      </c>
      <c r="E85" s="96">
        <v>-0.87507745638767698</v>
      </c>
      <c r="F85" s="96">
        <v>0.38153176233835101</v>
      </c>
      <c r="G85" s="89"/>
      <c r="H85" s="96">
        <v>0.65405444972288795</v>
      </c>
      <c r="I85" s="89"/>
    </row>
    <row r="86" spans="1:10" s="2" customFormat="1">
      <c r="A86" s="199"/>
      <c r="B86" s="89" t="s">
        <v>46</v>
      </c>
      <c r="C86" s="96">
        <v>0.54840528953938905</v>
      </c>
      <c r="D86" s="96">
        <v>0.106694919493697</v>
      </c>
      <c r="E86" s="96">
        <v>-3.08776998354378</v>
      </c>
      <c r="F86" s="96">
        <v>2.0166449540163301E-3</v>
      </c>
      <c r="G86" s="89" t="s">
        <v>7</v>
      </c>
      <c r="H86" s="96">
        <v>2.4199739448195898E-2</v>
      </c>
      <c r="I86" s="89" t="s">
        <v>6</v>
      </c>
    </row>
    <row r="87" spans="1:10" s="2" customFormat="1">
      <c r="A87" s="199"/>
      <c r="B87" s="89" t="s">
        <v>47</v>
      </c>
      <c r="C87" s="96">
        <v>0.82532104762757297</v>
      </c>
      <c r="D87" s="96">
        <v>0.15105677434013001</v>
      </c>
      <c r="E87" s="96">
        <v>-1.0489265547934401</v>
      </c>
      <c r="F87" s="96">
        <v>0.29421192265957602</v>
      </c>
      <c r="G87" s="89"/>
      <c r="H87" s="96">
        <v>0.58842384531915204</v>
      </c>
      <c r="I87" s="89"/>
    </row>
    <row r="88" spans="1:10" s="2" customFormat="1">
      <c r="A88" s="199"/>
      <c r="B88" s="89" t="s">
        <v>48</v>
      </c>
      <c r="C88" s="96">
        <v>0.89578501346301898</v>
      </c>
      <c r="D88" s="96">
        <v>0.156604772761645</v>
      </c>
      <c r="E88" s="96">
        <v>-0.62951767196585495</v>
      </c>
      <c r="F88" s="96">
        <v>0.52901020298111501</v>
      </c>
      <c r="G88" s="89"/>
      <c r="H88" s="96">
        <v>0.70534693730815301</v>
      </c>
      <c r="I88" s="89"/>
    </row>
    <row r="89" spans="1:10" s="2" customFormat="1">
      <c r="A89" s="200"/>
      <c r="B89" s="90" t="s">
        <v>49</v>
      </c>
      <c r="C89" s="91">
        <v>1.38420498543952</v>
      </c>
      <c r="D89" s="91">
        <v>0.29141389607127699</v>
      </c>
      <c r="E89" s="91">
        <v>1.54433600035469</v>
      </c>
      <c r="F89" s="91">
        <v>0.12250695555723499</v>
      </c>
      <c r="G89" s="90"/>
      <c r="H89" s="91">
        <v>0.47191731049186503</v>
      </c>
      <c r="I89" s="90"/>
    </row>
    <row r="90" spans="1:10" s="2" customFormat="1">
      <c r="A90" s="199" t="s">
        <v>43</v>
      </c>
      <c r="B90" s="89" t="s">
        <v>44</v>
      </c>
      <c r="C90" s="96">
        <v>0.84766195653477905</v>
      </c>
      <c r="D90" s="96">
        <v>0.186096901195241</v>
      </c>
      <c r="E90" s="96">
        <v>-0.75281177605810001</v>
      </c>
      <c r="F90" s="96">
        <v>0.451563029296775</v>
      </c>
      <c r="G90" s="89"/>
      <c r="H90" s="96">
        <v>0.67734454394516197</v>
      </c>
      <c r="I90" s="89"/>
    </row>
    <row r="91" spans="1:10" s="2" customFormat="1">
      <c r="A91" s="199"/>
      <c r="B91" s="89" t="s">
        <v>45</v>
      </c>
      <c r="C91" s="96">
        <v>0.67845507043099396</v>
      </c>
      <c r="D91" s="96">
        <v>0.19447728069131601</v>
      </c>
      <c r="E91" s="96">
        <v>-1.3533603404946</v>
      </c>
      <c r="F91" s="96">
        <v>0.17594054091587999</v>
      </c>
      <c r="G91" s="89"/>
      <c r="H91" s="96">
        <v>0.47191731049186503</v>
      </c>
      <c r="I91" s="89"/>
    </row>
    <row r="92" spans="1:10" s="2" customFormat="1">
      <c r="A92" s="199"/>
      <c r="B92" s="89" t="s">
        <v>46</v>
      </c>
      <c r="C92" s="96">
        <v>1.07308712898462</v>
      </c>
      <c r="D92" s="96">
        <v>0.16509494744490999</v>
      </c>
      <c r="E92" s="96">
        <v>0.45849497009338502</v>
      </c>
      <c r="F92" s="96">
        <v>0.64659687536814903</v>
      </c>
      <c r="G92" s="89"/>
      <c r="H92" s="96">
        <v>0.70537840949252595</v>
      </c>
      <c r="I92" s="89"/>
    </row>
    <row r="93" spans="1:10" s="2" customFormat="1">
      <c r="A93" s="199"/>
      <c r="B93" s="89" t="s">
        <v>47</v>
      </c>
      <c r="C93" s="96">
        <v>0.59321311263170495</v>
      </c>
      <c r="D93" s="96">
        <v>0.111647417296103</v>
      </c>
      <c r="E93" s="96">
        <v>-2.7745990255392101</v>
      </c>
      <c r="F93" s="96">
        <v>5.5269804974677501E-3</v>
      </c>
      <c r="G93" s="89" t="s">
        <v>7</v>
      </c>
      <c r="H93" s="96">
        <v>3.3161882984806497E-2</v>
      </c>
      <c r="I93" s="89" t="s">
        <v>6</v>
      </c>
    </row>
    <row r="94" spans="1:10" s="2" customFormat="1">
      <c r="A94" s="199"/>
      <c r="B94" s="89" t="s">
        <v>48</v>
      </c>
      <c r="C94" s="96">
        <v>0.75167610058550005</v>
      </c>
      <c r="D94" s="96">
        <v>0.166174681674055</v>
      </c>
      <c r="E94" s="96">
        <v>-1.2912061223769</v>
      </c>
      <c r="F94" s="96">
        <v>0.19663221270494399</v>
      </c>
      <c r="G94" s="89"/>
      <c r="H94" s="96">
        <v>0.47191731049186503</v>
      </c>
      <c r="I94" s="89"/>
    </row>
    <row r="95" spans="1:10" s="2" customFormat="1">
      <c r="A95" s="200"/>
      <c r="B95" s="90" t="s">
        <v>49</v>
      </c>
      <c r="C95" s="91">
        <v>0.89322594351172202</v>
      </c>
      <c r="D95" s="91">
        <v>0.19096403916280799</v>
      </c>
      <c r="E95" s="91">
        <v>-0.52815831446888994</v>
      </c>
      <c r="F95" s="91">
        <v>0.59738945931281995</v>
      </c>
      <c r="G95" s="90"/>
      <c r="H95" s="91">
        <v>0.70537840949252595</v>
      </c>
      <c r="I95" s="90"/>
    </row>
    <row r="96" spans="1:10" s="2" customFormat="1">
      <c r="C96" s="67"/>
      <c r="D96" s="67"/>
      <c r="E96" s="67"/>
      <c r="F96" s="67"/>
      <c r="H96" s="72"/>
    </row>
    <row r="97" spans="1:8" s="5" customFormat="1" ht="30" customHeight="1">
      <c r="A97" s="102" t="s">
        <v>247</v>
      </c>
      <c r="B97" s="102"/>
      <c r="C97" s="102"/>
      <c r="D97" s="102"/>
      <c r="E97" s="102"/>
      <c r="F97" s="102"/>
      <c r="H97" s="6"/>
    </row>
    <row r="98" spans="1:8" s="2" customFormat="1" ht="30" customHeight="1">
      <c r="A98" s="94" t="s">
        <v>41</v>
      </c>
      <c r="B98" s="94" t="s">
        <v>27</v>
      </c>
      <c r="C98" s="84" t="s">
        <v>85</v>
      </c>
      <c r="D98" s="80" t="s">
        <v>16</v>
      </c>
      <c r="E98" s="80" t="s">
        <v>17</v>
      </c>
      <c r="F98" s="132" t="s">
        <v>236</v>
      </c>
      <c r="H98" s="72"/>
    </row>
    <row r="99" spans="1:8" s="2" customFormat="1">
      <c r="A99" s="202" t="s">
        <v>42</v>
      </c>
      <c r="B99" s="119" t="s">
        <v>18</v>
      </c>
      <c r="C99" s="116">
        <v>1.01437563852111</v>
      </c>
      <c r="D99" s="116">
        <v>0.64616620715871897</v>
      </c>
      <c r="E99" s="116">
        <v>1.6115601131644299</v>
      </c>
      <c r="F99" s="106"/>
    </row>
    <row r="100" spans="1:8" s="2" customFormat="1">
      <c r="A100" s="203"/>
      <c r="B100" s="120" t="s">
        <v>19</v>
      </c>
      <c r="C100" s="96">
        <v>0.86363248364325595</v>
      </c>
      <c r="D100" s="96">
        <v>0.48635315431759002</v>
      </c>
      <c r="E100" s="96">
        <v>1.4897265545805001</v>
      </c>
      <c r="F100" s="89"/>
    </row>
    <row r="101" spans="1:8" s="2" customFormat="1">
      <c r="A101" s="203"/>
      <c r="B101" s="120" t="s">
        <v>20</v>
      </c>
      <c r="C101" s="96">
        <v>0.44602759127331698</v>
      </c>
      <c r="D101" s="96">
        <v>0.28319971642633701</v>
      </c>
      <c r="E101" s="96">
        <v>0.70324302043051501</v>
      </c>
      <c r="F101" s="89" t="s">
        <v>6</v>
      </c>
    </row>
    <row r="102" spans="1:8" s="2" customFormat="1">
      <c r="A102" s="203"/>
      <c r="B102" s="120" t="s">
        <v>21</v>
      </c>
      <c r="C102" s="96">
        <v>0.86724535866764496</v>
      </c>
      <c r="D102" s="96">
        <v>0.56087416341179697</v>
      </c>
      <c r="E102" s="96">
        <v>1.35847480702792</v>
      </c>
      <c r="F102" s="89"/>
    </row>
    <row r="103" spans="1:8" s="2" customFormat="1">
      <c r="A103" s="203"/>
      <c r="B103" s="120" t="s">
        <v>22</v>
      </c>
      <c r="C103" s="96">
        <v>0.82845859450352</v>
      </c>
      <c r="D103" s="96">
        <v>0.54755950181601598</v>
      </c>
      <c r="E103" s="96">
        <v>1.2500261241375501</v>
      </c>
      <c r="F103" s="89"/>
    </row>
    <row r="104" spans="1:8" s="2" customFormat="1">
      <c r="A104" s="204"/>
      <c r="B104" s="113" t="s">
        <v>23</v>
      </c>
      <c r="C104" s="91">
        <v>1.3876279523554</v>
      </c>
      <c r="D104" s="91">
        <v>0.79446092630644605</v>
      </c>
      <c r="E104" s="91">
        <v>2.45676313839766</v>
      </c>
      <c r="F104" s="90"/>
    </row>
    <row r="105" spans="1:8" s="2" customFormat="1">
      <c r="A105" s="205" t="s">
        <v>43</v>
      </c>
      <c r="B105" s="109" t="s">
        <v>18</v>
      </c>
      <c r="C105" s="85">
        <v>0.87937981195588</v>
      </c>
      <c r="D105" s="85">
        <v>0.53451872089532404</v>
      </c>
      <c r="E105" s="85">
        <v>1.48855890396221</v>
      </c>
      <c r="F105" s="77"/>
    </row>
    <row r="106" spans="1:8" s="2" customFormat="1">
      <c r="A106" s="205"/>
      <c r="B106" s="109" t="s">
        <v>19</v>
      </c>
      <c r="C106" s="85">
        <v>0.67728863386281202</v>
      </c>
      <c r="D106" s="85">
        <v>0.35517140613265702</v>
      </c>
      <c r="E106" s="85">
        <v>1.2346331173218099</v>
      </c>
      <c r="F106" s="77"/>
    </row>
    <row r="107" spans="1:8" s="2" customFormat="1">
      <c r="A107" s="205"/>
      <c r="B107" s="109" t="s">
        <v>20</v>
      </c>
      <c r="C107" s="85">
        <v>1.1480330081481001</v>
      </c>
      <c r="D107" s="85">
        <v>0.80428898549168404</v>
      </c>
      <c r="E107" s="85">
        <v>1.6760493874701099</v>
      </c>
      <c r="F107" s="77"/>
    </row>
    <row r="108" spans="1:8" s="2" customFormat="1">
      <c r="A108" s="205"/>
      <c r="B108" s="109" t="s">
        <v>21</v>
      </c>
      <c r="C108" s="85">
        <v>0.62589782745618905</v>
      </c>
      <c r="D108" s="85">
        <v>0.42380687746610701</v>
      </c>
      <c r="E108" s="85">
        <v>0.93778301188609503</v>
      </c>
      <c r="F108" s="77" t="s">
        <v>6</v>
      </c>
    </row>
    <row r="109" spans="1:8" s="2" customFormat="1">
      <c r="A109" s="205"/>
      <c r="B109" s="109" t="s">
        <v>22</v>
      </c>
      <c r="C109" s="85">
        <v>0.75113863340978004</v>
      </c>
      <c r="D109" s="85">
        <v>0.45305742577820901</v>
      </c>
      <c r="E109" s="85">
        <v>1.2607018336690301</v>
      </c>
      <c r="F109" s="77"/>
    </row>
    <row r="110" spans="1:8" s="2" customFormat="1">
      <c r="A110" s="204"/>
      <c r="B110" s="113" t="s">
        <v>23</v>
      </c>
      <c r="C110" s="91">
        <v>0.97499323770977497</v>
      </c>
      <c r="D110" s="91">
        <v>0.60208782525627902</v>
      </c>
      <c r="E110" s="91">
        <v>1.5754254660385001</v>
      </c>
      <c r="F110" s="90"/>
    </row>
    <row r="111" spans="1:8" s="2" customFormat="1"/>
    <row r="112" spans="1:8" s="2" customFormat="1"/>
    <row r="113" s="2" customFormat="1"/>
  </sheetData>
  <mergeCells count="15">
    <mergeCell ref="A24:A30"/>
    <mergeCell ref="A31:A37"/>
    <mergeCell ref="A54:I54"/>
    <mergeCell ref="A99:A104"/>
    <mergeCell ref="A105:A110"/>
    <mergeCell ref="A58:A71"/>
    <mergeCell ref="A84:A89"/>
    <mergeCell ref="A90:A95"/>
    <mergeCell ref="A72:A79"/>
    <mergeCell ref="G2:H2"/>
    <mergeCell ref="F40:G40"/>
    <mergeCell ref="H40:I40"/>
    <mergeCell ref="H57:I57"/>
    <mergeCell ref="F83:G83"/>
    <mergeCell ref="H83:I83"/>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workbookViewId="0">
      <selection activeCell="C8" sqref="C8"/>
    </sheetView>
  </sheetViews>
  <sheetFormatPr baseColWidth="10" defaultColWidth="8.6640625" defaultRowHeight="14" x14ac:dyDescent="0"/>
  <cols>
    <col min="1" max="1" width="33.6640625" style="1" customWidth="1"/>
    <col min="2" max="2" width="24" style="1" customWidth="1"/>
    <col min="3" max="3" width="20.33203125" style="1" customWidth="1"/>
    <col min="4" max="7" width="12.5" style="1" customWidth="1"/>
    <col min="8" max="8" width="10.6640625" style="1" customWidth="1"/>
    <col min="9" max="9" width="12.6640625" style="1" customWidth="1"/>
    <col min="10" max="10" width="10.33203125" style="1" customWidth="1"/>
    <col min="11" max="11" width="14.33203125" style="1" customWidth="1"/>
    <col min="12" max="16384" width="8.6640625" style="1"/>
  </cols>
  <sheetData>
    <row r="1" spans="1:9" s="3" customFormat="1" ht="30" customHeight="1">
      <c r="A1" s="102" t="s">
        <v>248</v>
      </c>
      <c r="B1" s="102"/>
      <c r="C1" s="102"/>
      <c r="D1" s="102"/>
      <c r="E1" s="102"/>
      <c r="F1" s="102"/>
      <c r="G1" s="102"/>
      <c r="H1" s="115"/>
      <c r="I1" s="115"/>
    </row>
    <row r="2" spans="1:9">
      <c r="A2" s="94" t="s">
        <v>5</v>
      </c>
      <c r="B2" s="81"/>
      <c r="C2" s="82" t="s">
        <v>96</v>
      </c>
      <c r="D2" s="83" t="s">
        <v>16</v>
      </c>
      <c r="E2" s="83" t="s">
        <v>17</v>
      </c>
      <c r="F2" s="80" t="s">
        <v>4</v>
      </c>
      <c r="G2" s="80" t="s">
        <v>3</v>
      </c>
      <c r="H2" s="196" t="s">
        <v>24</v>
      </c>
      <c r="I2" s="196"/>
    </row>
    <row r="3" spans="1:9">
      <c r="A3" s="106" t="s">
        <v>99</v>
      </c>
      <c r="B3" s="89"/>
      <c r="C3" s="121">
        <v>0.40429999999999999</v>
      </c>
      <c r="D3" s="77"/>
      <c r="E3" s="77"/>
      <c r="F3" s="122">
        <v>0.17829999999999999</v>
      </c>
      <c r="G3" s="78"/>
      <c r="H3" s="78"/>
      <c r="I3" s="97"/>
    </row>
    <row r="4" spans="1:9">
      <c r="A4" s="77" t="s">
        <v>38</v>
      </c>
      <c r="B4" s="77"/>
      <c r="C4" s="123">
        <v>1.7301752829291199</v>
      </c>
      <c r="D4" s="85">
        <v>1.57156731320732</v>
      </c>
      <c r="E4" s="85">
        <v>1.8887832526509101</v>
      </c>
      <c r="F4" s="123">
        <v>8.0923920527558202E-2</v>
      </c>
      <c r="G4" s="123">
        <v>21.380270155595301</v>
      </c>
      <c r="H4" s="124">
        <v>2.0394552617012699E-101</v>
      </c>
      <c r="I4" s="77" t="s">
        <v>28</v>
      </c>
    </row>
    <row r="5" spans="1:9">
      <c r="A5" s="77" t="s">
        <v>53</v>
      </c>
      <c r="B5" s="77"/>
      <c r="C5" s="123">
        <v>0.404341642528944</v>
      </c>
      <c r="D5" s="85">
        <v>5.4893816508325498E-2</v>
      </c>
      <c r="E5" s="85">
        <v>0.75378946854956197</v>
      </c>
      <c r="F5" s="123">
        <v>0.17829298332878499</v>
      </c>
      <c r="G5" s="123">
        <v>2.2678494407337899</v>
      </c>
      <c r="H5" s="123">
        <v>2.3338384812946599E-2</v>
      </c>
      <c r="I5" s="77" t="s">
        <v>6</v>
      </c>
    </row>
    <row r="6" spans="1:9">
      <c r="A6" s="77" t="s">
        <v>54</v>
      </c>
      <c r="B6" s="77"/>
      <c r="C6" s="123">
        <v>0.10764071857358599</v>
      </c>
      <c r="D6" s="85">
        <v>-4.5051985002412198E-2</v>
      </c>
      <c r="E6" s="85">
        <v>0.26033342214958399</v>
      </c>
      <c r="F6" s="123">
        <v>7.7905872138681595E-2</v>
      </c>
      <c r="G6" s="123">
        <v>1.3816765748026401</v>
      </c>
      <c r="H6" s="123">
        <v>0.167071030146688</v>
      </c>
      <c r="I6" s="77"/>
    </row>
    <row r="7" spans="1:9">
      <c r="A7" s="77" t="s">
        <v>55</v>
      </c>
      <c r="B7" s="77"/>
      <c r="C7" s="123">
        <v>0.232921436368521</v>
      </c>
      <c r="D7" s="85">
        <v>2.0749218897943501E-2</v>
      </c>
      <c r="E7" s="85">
        <v>0.44509365383909899</v>
      </c>
      <c r="F7" s="123">
        <v>0.10825312053903299</v>
      </c>
      <c r="G7" s="123">
        <v>2.1516371556655201</v>
      </c>
      <c r="H7" s="123">
        <v>3.14259433344228E-2</v>
      </c>
      <c r="I7" s="77" t="s">
        <v>6</v>
      </c>
    </row>
    <row r="8" spans="1:9">
      <c r="A8" s="77" t="s">
        <v>56</v>
      </c>
      <c r="B8" s="77"/>
      <c r="C8" s="123">
        <v>0.439881731714232</v>
      </c>
      <c r="D8" s="85">
        <v>0.28285354183148997</v>
      </c>
      <c r="E8" s="85">
        <v>0.59690992159697498</v>
      </c>
      <c r="F8" s="123">
        <v>8.0117895594695204E-2</v>
      </c>
      <c r="G8" s="123">
        <v>5.4904304269239699</v>
      </c>
      <c r="H8" s="124">
        <v>4.0095540913509399E-8</v>
      </c>
      <c r="I8" s="77" t="s">
        <v>28</v>
      </c>
    </row>
    <row r="9" spans="1:9">
      <c r="A9" s="89" t="s">
        <v>57</v>
      </c>
      <c r="B9" s="77"/>
      <c r="C9" s="122">
        <v>0.13951267002703899</v>
      </c>
      <c r="D9" s="85">
        <v>-1.8727705267650101E-2</v>
      </c>
      <c r="E9" s="85">
        <v>0.29775304532172803</v>
      </c>
      <c r="F9" s="122">
        <v>8.0736368904157904E-2</v>
      </c>
      <c r="G9" s="122">
        <v>1.7280027814064101</v>
      </c>
      <c r="H9" s="122">
        <v>8.3987725716782202E-2</v>
      </c>
      <c r="I9" s="77"/>
    </row>
    <row r="10" spans="1:9">
      <c r="A10" s="89" t="s">
        <v>58</v>
      </c>
      <c r="B10" s="77"/>
      <c r="C10" s="122">
        <v>0.28751706116656101</v>
      </c>
      <c r="D10" s="85">
        <v>0.13068106516517</v>
      </c>
      <c r="E10" s="85">
        <v>0.44435305716795098</v>
      </c>
      <c r="F10" s="122">
        <v>8.0019835690090704E-2</v>
      </c>
      <c r="G10" s="122">
        <v>3.5930723762054102</v>
      </c>
      <c r="H10" s="125">
        <v>3.2680176729567599E-4</v>
      </c>
      <c r="I10" s="77" t="s">
        <v>28</v>
      </c>
    </row>
    <row r="11" spans="1:9">
      <c r="A11" s="89" t="s">
        <v>59</v>
      </c>
      <c r="B11" s="77"/>
      <c r="C11" s="122">
        <v>-0.12912895299291099</v>
      </c>
      <c r="D11" s="85">
        <v>-0.32854773791292102</v>
      </c>
      <c r="E11" s="85">
        <v>7.0289831927098798E-2</v>
      </c>
      <c r="F11" s="122">
        <v>0.101746147629752</v>
      </c>
      <c r="G11" s="122">
        <v>-1.26912866974387</v>
      </c>
      <c r="H11" s="122">
        <v>0.204395176429713</v>
      </c>
      <c r="I11" s="77"/>
    </row>
    <row r="12" spans="1:9">
      <c r="A12" s="89" t="s">
        <v>89</v>
      </c>
      <c r="B12" s="77"/>
      <c r="C12" s="122">
        <v>-0.31514704300413399</v>
      </c>
      <c r="D12" s="85">
        <v>-0.48551583758379102</v>
      </c>
      <c r="E12" s="85">
        <v>-0.14477824842447701</v>
      </c>
      <c r="F12" s="122">
        <v>8.6924451634573199E-2</v>
      </c>
      <c r="G12" s="122">
        <v>-3.62552811180218</v>
      </c>
      <c r="H12" s="125">
        <v>2.8837152267568701E-4</v>
      </c>
      <c r="I12" s="77" t="s">
        <v>28</v>
      </c>
    </row>
    <row r="13" spans="1:9">
      <c r="A13" s="89" t="s">
        <v>90</v>
      </c>
      <c r="B13" s="77"/>
      <c r="C13" s="122">
        <v>-0.103547756835503</v>
      </c>
      <c r="D13" s="85">
        <v>-0.379675151092977</v>
      </c>
      <c r="E13" s="85">
        <v>0.17257963742197099</v>
      </c>
      <c r="F13" s="122">
        <v>0.140883912375703</v>
      </c>
      <c r="G13" s="122">
        <v>-0.73498638055540899</v>
      </c>
      <c r="H13" s="122">
        <v>0.462347788679631</v>
      </c>
      <c r="I13" s="77"/>
    </row>
    <row r="14" spans="1:9">
      <c r="A14" s="89" t="s">
        <v>91</v>
      </c>
      <c r="B14" s="77"/>
      <c r="C14" s="122">
        <v>-0.122233271932242</v>
      </c>
      <c r="D14" s="85">
        <v>-0.49045093369975101</v>
      </c>
      <c r="E14" s="85">
        <v>0.24598438983526699</v>
      </c>
      <c r="F14" s="122">
        <v>0.187869606111114</v>
      </c>
      <c r="G14" s="122">
        <v>-0.65062824403830399</v>
      </c>
      <c r="H14" s="122">
        <v>0.51528649356633605</v>
      </c>
      <c r="I14" s="77"/>
    </row>
    <row r="15" spans="1:9">
      <c r="A15" s="89" t="s">
        <v>92</v>
      </c>
      <c r="B15" s="77"/>
      <c r="C15" s="122">
        <v>-0.49592411878781001</v>
      </c>
      <c r="D15" s="85">
        <v>-0.73917068564692001</v>
      </c>
      <c r="E15" s="85">
        <v>-0.25267755192870101</v>
      </c>
      <c r="F15" s="122">
        <v>0.12410767176224</v>
      </c>
      <c r="G15" s="122">
        <v>-3.9959183162978</v>
      </c>
      <c r="H15" s="125">
        <v>6.4443953155761004E-5</v>
      </c>
      <c r="I15" s="77" t="s">
        <v>28</v>
      </c>
    </row>
    <row r="16" spans="1:9">
      <c r="A16" s="89" t="s">
        <v>93</v>
      </c>
      <c r="B16" s="77"/>
      <c r="C16" s="122">
        <v>-0.10615019748049299</v>
      </c>
      <c r="D16" s="85">
        <v>-0.349599815168259</v>
      </c>
      <c r="E16" s="85">
        <v>0.13729942020727201</v>
      </c>
      <c r="F16" s="122">
        <v>0.12421127102746</v>
      </c>
      <c r="G16" s="122">
        <v>-0.85459392374325005</v>
      </c>
      <c r="H16" s="122">
        <v>0.39277599261711499</v>
      </c>
      <c r="I16" s="77"/>
    </row>
    <row r="17" spans="1:12">
      <c r="A17" s="89" t="s">
        <v>94</v>
      </c>
      <c r="B17" s="77"/>
      <c r="C17" s="122">
        <v>-0.27494370804125201</v>
      </c>
      <c r="D17" s="85">
        <v>-0.55507330148759004</v>
      </c>
      <c r="E17" s="85">
        <v>5.18588540508541E-3</v>
      </c>
      <c r="F17" s="122">
        <v>0.142925888259154</v>
      </c>
      <c r="G17" s="122">
        <v>-1.9236802470852801</v>
      </c>
      <c r="H17" s="122">
        <v>5.4394675467696503E-2</v>
      </c>
      <c r="I17" s="77"/>
    </row>
    <row r="18" spans="1:12">
      <c r="A18" s="89" t="s">
        <v>95</v>
      </c>
      <c r="B18" s="77"/>
      <c r="C18" s="122">
        <v>5.6436020599644997E-2</v>
      </c>
      <c r="D18" s="85">
        <v>-0.24724353394846599</v>
      </c>
      <c r="E18" s="85">
        <v>0.360115575147756</v>
      </c>
      <c r="F18" s="122">
        <v>0.15494139532333101</v>
      </c>
      <c r="G18" s="122">
        <v>0.36424107632356401</v>
      </c>
      <c r="H18" s="122">
        <v>0.71567799615217498</v>
      </c>
      <c r="I18" s="77"/>
    </row>
    <row r="19" spans="1:12">
      <c r="A19" s="90" t="s">
        <v>29</v>
      </c>
      <c r="B19" s="90"/>
      <c r="C19" s="126">
        <v>-1.4294011579207</v>
      </c>
      <c r="D19" s="90"/>
      <c r="E19" s="90"/>
      <c r="F19" s="126">
        <v>6.0797796434539003E-2</v>
      </c>
      <c r="G19" s="126">
        <v>-23.5107395620783</v>
      </c>
      <c r="H19" s="127">
        <v>3.16734686170187E-122</v>
      </c>
      <c r="I19" s="90" t="s">
        <v>28</v>
      </c>
    </row>
    <row r="20" spans="1:12">
      <c r="A20" s="89" t="s">
        <v>108</v>
      </c>
      <c r="B20" s="77"/>
      <c r="C20" s="77"/>
      <c r="D20" s="77"/>
      <c r="E20" s="77"/>
      <c r="F20" s="77"/>
      <c r="G20" s="77"/>
      <c r="H20" s="77"/>
      <c r="I20" s="77"/>
    </row>
    <row r="22" spans="1:12" s="3" customFormat="1" ht="30" customHeight="1">
      <c r="A22" s="102" t="s">
        <v>249</v>
      </c>
      <c r="B22" s="102"/>
      <c r="C22" s="102"/>
      <c r="D22" s="102"/>
      <c r="E22" s="102"/>
      <c r="F22" s="7"/>
      <c r="G22" s="7"/>
    </row>
    <row r="23" spans="1:12" ht="28">
      <c r="A23" s="128" t="s">
        <v>15</v>
      </c>
      <c r="B23" s="128" t="s">
        <v>26</v>
      </c>
      <c r="C23" s="129" t="s">
        <v>98</v>
      </c>
      <c r="D23" s="79" t="s">
        <v>16</v>
      </c>
      <c r="E23" s="79" t="s">
        <v>17</v>
      </c>
      <c r="F23" s="2"/>
      <c r="G23" s="2"/>
    </row>
    <row r="24" spans="1:12">
      <c r="A24" s="77" t="s">
        <v>8</v>
      </c>
      <c r="B24" s="77" t="s">
        <v>0</v>
      </c>
      <c r="C24" s="85">
        <v>5.6423421251842498</v>
      </c>
      <c r="D24" s="85">
        <v>4.8092221349331403</v>
      </c>
      <c r="E24" s="85">
        <v>6.61978668574669</v>
      </c>
      <c r="G24" s="2"/>
    </row>
    <row r="25" spans="1:12">
      <c r="A25" s="77" t="s">
        <v>9</v>
      </c>
      <c r="B25" s="77" t="s">
        <v>0</v>
      </c>
      <c r="C25" s="85">
        <v>6.2835805438790704</v>
      </c>
      <c r="D25" s="85">
        <v>5.35078509797804</v>
      </c>
      <c r="E25" s="85">
        <v>7.3789890134693801</v>
      </c>
      <c r="G25" s="2"/>
    </row>
    <row r="26" spans="1:12">
      <c r="A26" s="77" t="s">
        <v>10</v>
      </c>
      <c r="B26" s="77" t="s">
        <v>0</v>
      </c>
      <c r="C26" s="85">
        <v>7.1222286287346801</v>
      </c>
      <c r="D26" s="85">
        <v>5.7800982333431703</v>
      </c>
      <c r="E26" s="85">
        <v>8.7759997481268108</v>
      </c>
      <c r="G26" s="2"/>
    </row>
    <row r="27" spans="1:12">
      <c r="A27" s="77" t="s">
        <v>11</v>
      </c>
      <c r="B27" s="77" t="s">
        <v>0</v>
      </c>
      <c r="C27" s="85">
        <v>8.7598692710956794</v>
      </c>
      <c r="D27" s="85">
        <v>7.3730888720656598</v>
      </c>
      <c r="E27" s="85">
        <v>10.4074847025664</v>
      </c>
      <c r="G27" s="2"/>
    </row>
    <row r="28" spans="1:12">
      <c r="A28" s="77" t="s">
        <v>12</v>
      </c>
      <c r="B28" s="77" t="s">
        <v>0</v>
      </c>
      <c r="C28" s="85">
        <v>6.4870761936871402</v>
      </c>
      <c r="D28" s="85">
        <v>5.52717797552343</v>
      </c>
      <c r="E28" s="85">
        <v>7.6136787577782403</v>
      </c>
      <c r="G28" s="2"/>
    </row>
    <row r="29" spans="1:12">
      <c r="A29" s="77" t="s">
        <v>13</v>
      </c>
      <c r="B29" s="77" t="s">
        <v>0</v>
      </c>
      <c r="C29" s="85">
        <v>7.5218815358282498</v>
      </c>
      <c r="D29" s="85">
        <v>6.35434564115074</v>
      </c>
      <c r="E29" s="85">
        <v>8.9039383493133002</v>
      </c>
      <c r="G29" s="2"/>
    </row>
    <row r="30" spans="1:12">
      <c r="A30" s="89" t="s">
        <v>14</v>
      </c>
      <c r="B30" s="89" t="s">
        <v>0</v>
      </c>
      <c r="C30" s="96">
        <v>4.9588323352354502</v>
      </c>
      <c r="D30" s="96">
        <v>4.0584571629278203</v>
      </c>
      <c r="E30" s="96">
        <v>6.0589571706202596</v>
      </c>
      <c r="G30" s="2"/>
    </row>
    <row r="31" spans="1:12">
      <c r="A31" s="77" t="s">
        <v>8</v>
      </c>
      <c r="B31" s="77" t="s">
        <v>1</v>
      </c>
      <c r="C31" s="85">
        <v>8.4540100612479492</v>
      </c>
      <c r="D31" s="85">
        <v>6.1807035777603101</v>
      </c>
      <c r="E31" s="85">
        <v>11.563454745322099</v>
      </c>
      <c r="G31" s="2"/>
      <c r="L31" s="66"/>
    </row>
    <row r="32" spans="1:12">
      <c r="A32" s="77" t="s">
        <v>9</v>
      </c>
      <c r="B32" s="77" t="s">
        <v>1</v>
      </c>
      <c r="C32" s="85">
        <v>8.4886829098791505</v>
      </c>
      <c r="D32" s="85">
        <v>6.0097810006385304</v>
      </c>
      <c r="E32" s="85">
        <v>11.9900770987859</v>
      </c>
      <c r="G32" s="2"/>
    </row>
    <row r="33" spans="1:14">
      <c r="A33" s="77" t="s">
        <v>10</v>
      </c>
      <c r="B33" s="77" t="s">
        <v>1</v>
      </c>
      <c r="C33" s="85">
        <v>9.4435224995741596</v>
      </c>
      <c r="D33" s="85">
        <v>6.3570508249136504</v>
      </c>
      <c r="E33" s="85">
        <v>14.028536133526099</v>
      </c>
      <c r="G33" s="2"/>
    </row>
    <row r="34" spans="1:14">
      <c r="A34" s="77" t="s">
        <v>11</v>
      </c>
      <c r="B34" s="77" t="s">
        <v>1</v>
      </c>
      <c r="C34" s="85">
        <v>7.9932585501021096</v>
      </c>
      <c r="D34" s="85">
        <v>5.8146978237424696</v>
      </c>
      <c r="E34" s="85">
        <v>10.9880485943564</v>
      </c>
      <c r="G34" s="2"/>
    </row>
    <row r="35" spans="1:14">
      <c r="A35" s="77" t="s">
        <v>12</v>
      </c>
      <c r="B35" s="77" t="s">
        <v>1</v>
      </c>
      <c r="C35" s="85">
        <v>8.7408143886621197</v>
      </c>
      <c r="D35" s="85">
        <v>6.3588019560609199</v>
      </c>
      <c r="E35" s="85">
        <v>12.015130633879901</v>
      </c>
      <c r="G35" s="2"/>
    </row>
    <row r="36" spans="1:14">
      <c r="A36" s="77" t="s">
        <v>13</v>
      </c>
      <c r="B36" s="77" t="s">
        <v>1</v>
      </c>
      <c r="C36" s="85">
        <v>8.5609763684683298</v>
      </c>
      <c r="D36" s="85">
        <v>6.0448705720011997</v>
      </c>
      <c r="E36" s="85">
        <v>12.124381408750301</v>
      </c>
      <c r="G36" s="2"/>
    </row>
    <row r="37" spans="1:14">
      <c r="A37" s="90" t="s">
        <v>14</v>
      </c>
      <c r="B37" s="90" t="s">
        <v>1</v>
      </c>
      <c r="C37" s="91">
        <v>7.8612683402540497</v>
      </c>
      <c r="D37" s="91">
        <v>5.5653782664386897</v>
      </c>
      <c r="E37" s="91">
        <v>11.104283834605599</v>
      </c>
      <c r="G37" s="2"/>
    </row>
    <row r="39" spans="1:14" s="3" customFormat="1" ht="30" customHeight="1">
      <c r="A39" s="102" t="s">
        <v>250</v>
      </c>
      <c r="B39" s="102"/>
      <c r="C39" s="102"/>
      <c r="D39" s="102"/>
      <c r="E39" s="102"/>
      <c r="F39" s="102"/>
      <c r="G39" s="102"/>
      <c r="H39" s="102"/>
      <c r="I39" s="102"/>
    </row>
    <row r="40" spans="1:14" ht="28">
      <c r="A40" s="83" t="s">
        <v>27</v>
      </c>
      <c r="B40" s="83" t="s">
        <v>26</v>
      </c>
      <c r="C40" s="82" t="s">
        <v>97</v>
      </c>
      <c r="D40" s="80" t="s">
        <v>4</v>
      </c>
      <c r="E40" s="80" t="s">
        <v>30</v>
      </c>
      <c r="F40" s="196" t="s">
        <v>24</v>
      </c>
      <c r="G40" s="196"/>
      <c r="H40" s="197" t="s">
        <v>37</v>
      </c>
      <c r="I40" s="197"/>
    </row>
    <row r="41" spans="1:14">
      <c r="A41" s="77" t="s">
        <v>18</v>
      </c>
      <c r="B41" s="77" t="s">
        <v>0</v>
      </c>
      <c r="C41" s="85">
        <v>1.1136475606171901</v>
      </c>
      <c r="D41" s="85">
        <v>8.6759684464997794E-2</v>
      </c>
      <c r="E41" s="85">
        <v>1.3816765748026401</v>
      </c>
      <c r="F41" s="85">
        <v>0.16892539774215101</v>
      </c>
      <c r="G41" s="77"/>
      <c r="H41" s="85">
        <v>0.202710477290581</v>
      </c>
      <c r="I41" s="77"/>
    </row>
    <row r="42" spans="1:14">
      <c r="A42" s="77" t="s">
        <v>19</v>
      </c>
      <c r="B42" s="77" t="s">
        <v>0</v>
      </c>
      <c r="C42" s="85">
        <v>1.2622823059496999</v>
      </c>
      <c r="D42" s="85">
        <v>0.136645998620261</v>
      </c>
      <c r="E42" s="85">
        <v>2.1516371556655201</v>
      </c>
      <c r="F42" s="85">
        <v>3.2869648911402601E-2</v>
      </c>
      <c r="G42" s="77" t="s">
        <v>6</v>
      </c>
      <c r="H42" s="85">
        <v>6.5739297822805298E-2</v>
      </c>
      <c r="I42" s="77"/>
    </row>
    <row r="43" spans="1:14">
      <c r="A43" s="77" t="s">
        <v>20</v>
      </c>
      <c r="B43" s="77" t="s">
        <v>0</v>
      </c>
      <c r="C43" s="85">
        <v>1.55252359334903</v>
      </c>
      <c r="D43" s="85">
        <v>0.124384923160239</v>
      </c>
      <c r="E43" s="85">
        <v>5.4904304269239699</v>
      </c>
      <c r="F43" s="124">
        <v>1.4761628976182501E-7</v>
      </c>
      <c r="G43" s="77" t="s">
        <v>28</v>
      </c>
      <c r="H43" s="124">
        <v>8.8569773857094795E-7</v>
      </c>
      <c r="I43" s="77" t="s">
        <v>28</v>
      </c>
    </row>
    <row r="44" spans="1:14">
      <c r="A44" s="77" t="s">
        <v>21</v>
      </c>
      <c r="B44" s="77" t="s">
        <v>0</v>
      </c>
      <c r="C44" s="85">
        <v>1.1497133725252999</v>
      </c>
      <c r="D44" s="85">
        <v>9.28236829782461E-2</v>
      </c>
      <c r="E44" s="85">
        <v>1.7280027814064101</v>
      </c>
      <c r="F44" s="85">
        <v>8.5845038329312201E-2</v>
      </c>
      <c r="G44" s="77"/>
      <c r="H44" s="85">
        <v>0.12876755749396801</v>
      </c>
      <c r="I44" s="77"/>
      <c r="M44" s="73"/>
      <c r="N44" s="73"/>
    </row>
    <row r="45" spans="1:14">
      <c r="A45" s="77" t="s">
        <v>22</v>
      </c>
      <c r="B45" s="77" t="s">
        <v>0</v>
      </c>
      <c r="C45" s="85">
        <v>1.33311333643786</v>
      </c>
      <c r="D45" s="85">
        <v>0.10667551013802599</v>
      </c>
      <c r="E45" s="85">
        <v>3.5930723762054102</v>
      </c>
      <c r="F45" s="124">
        <v>4.30208465799771E-4</v>
      </c>
      <c r="G45" s="77" t="s">
        <v>28</v>
      </c>
      <c r="H45" s="85">
        <v>1.29062539739931E-3</v>
      </c>
      <c r="I45" s="77" t="s">
        <v>7</v>
      </c>
    </row>
    <row r="46" spans="1:14">
      <c r="A46" s="77" t="s">
        <v>23</v>
      </c>
      <c r="B46" s="77" t="s">
        <v>0</v>
      </c>
      <c r="C46" s="85">
        <v>0.87886062652989505</v>
      </c>
      <c r="D46" s="85">
        <v>8.9420683052887195E-2</v>
      </c>
      <c r="E46" s="85">
        <v>-1.26912866974387</v>
      </c>
      <c r="F46" s="85">
        <v>0.20616950587817601</v>
      </c>
      <c r="G46" s="77"/>
      <c r="H46" s="85">
        <v>0.20616950587817601</v>
      </c>
      <c r="I46" s="77"/>
    </row>
    <row r="47" spans="1:14">
      <c r="A47" s="77" t="s">
        <v>18</v>
      </c>
      <c r="B47" s="77" t="s">
        <v>1</v>
      </c>
      <c r="C47" s="85">
        <v>1.00410134934546</v>
      </c>
      <c r="D47" s="85">
        <v>0.117423877441565</v>
      </c>
      <c r="E47" s="85">
        <v>3.4999256484897101E-2</v>
      </c>
      <c r="F47" s="85">
        <v>0.97212233108410995</v>
      </c>
      <c r="G47" s="77"/>
      <c r="H47" s="85">
        <v>0.97212233108410995</v>
      </c>
      <c r="I47" s="77"/>
    </row>
    <row r="48" spans="1:14">
      <c r="A48" s="77" t="s">
        <v>19</v>
      </c>
      <c r="B48" s="77" t="s">
        <v>1</v>
      </c>
      <c r="C48" s="85">
        <v>1.11704651770667</v>
      </c>
      <c r="D48" s="85">
        <v>0.17063909698211299</v>
      </c>
      <c r="E48" s="85">
        <v>0.72459260990961605</v>
      </c>
      <c r="F48" s="85">
        <v>0.46972077381508698</v>
      </c>
      <c r="G48" s="77"/>
      <c r="H48" s="85">
        <v>0.97212233108410995</v>
      </c>
      <c r="I48" s="77"/>
    </row>
    <row r="49" spans="1:10">
      <c r="A49" s="77" t="s">
        <v>20</v>
      </c>
      <c r="B49" s="77" t="s">
        <v>1</v>
      </c>
      <c r="C49" s="85">
        <v>0.94549905810286805</v>
      </c>
      <c r="D49" s="85">
        <v>8.9313806249684199E-2</v>
      </c>
      <c r="E49" s="85">
        <v>-0.59327920751436802</v>
      </c>
      <c r="F49" s="85">
        <v>0.55380076623294405</v>
      </c>
      <c r="G49" s="77"/>
      <c r="H49" s="85">
        <v>0.97212233108410995</v>
      </c>
      <c r="I49" s="77"/>
    </row>
    <row r="50" spans="1:10">
      <c r="A50" s="77" t="s">
        <v>21</v>
      </c>
      <c r="B50" s="77" t="s">
        <v>1</v>
      </c>
      <c r="C50" s="85">
        <v>1.03392524084267</v>
      </c>
      <c r="D50" s="85">
        <v>9.7652266386066999E-2</v>
      </c>
      <c r="E50" s="85">
        <v>0.35323606649764</v>
      </c>
      <c r="F50" s="85">
        <v>0.72435908133708904</v>
      </c>
      <c r="G50" s="77"/>
      <c r="H50" s="85">
        <v>0.97212233108410995</v>
      </c>
      <c r="I50" s="77"/>
    </row>
    <row r="51" spans="1:10">
      <c r="A51" s="89" t="s">
        <v>22</v>
      </c>
      <c r="B51" s="89" t="s">
        <v>1</v>
      </c>
      <c r="C51" s="96">
        <v>1.0126527300589201</v>
      </c>
      <c r="D51" s="96">
        <v>0.119465176242325</v>
      </c>
      <c r="E51" s="96">
        <v>0.106578676471473</v>
      </c>
      <c r="F51" s="96">
        <v>0.91525176579533696</v>
      </c>
      <c r="G51" s="77"/>
      <c r="H51" s="85">
        <v>0.97212233108410995</v>
      </c>
      <c r="I51" s="77"/>
    </row>
    <row r="52" spans="1:10">
      <c r="A52" s="90" t="s">
        <v>23</v>
      </c>
      <c r="B52" s="90" t="s">
        <v>1</v>
      </c>
      <c r="C52" s="91">
        <v>0.92988632415864403</v>
      </c>
      <c r="D52" s="91">
        <v>0.108817470065091</v>
      </c>
      <c r="E52" s="91">
        <v>-0.621188524738291</v>
      </c>
      <c r="F52" s="91">
        <v>0.53532657974345599</v>
      </c>
      <c r="G52" s="90"/>
      <c r="H52" s="91">
        <v>0.97212233108410995</v>
      </c>
      <c r="I52" s="90"/>
    </row>
    <row r="53" spans="1:10">
      <c r="A53" s="2"/>
      <c r="B53" s="2"/>
      <c r="C53" s="67"/>
      <c r="D53" s="67"/>
      <c r="E53" s="67"/>
      <c r="F53" s="67"/>
      <c r="G53" s="2"/>
      <c r="H53" s="67"/>
      <c r="I53" s="2"/>
    </row>
    <row r="54" spans="1:10" ht="30" customHeight="1">
      <c r="A54" s="201" t="s">
        <v>130</v>
      </c>
      <c r="B54" s="201"/>
      <c r="C54" s="201"/>
      <c r="D54" s="201"/>
      <c r="E54" s="201"/>
      <c r="F54" s="201"/>
      <c r="G54" s="201"/>
      <c r="H54" s="201"/>
      <c r="I54" s="201"/>
      <c r="J54" s="2"/>
    </row>
    <row r="56" spans="1:10" s="3" customFormat="1" ht="30" customHeight="1">
      <c r="A56" s="102" t="s">
        <v>251</v>
      </c>
      <c r="B56" s="102"/>
      <c r="C56" s="102"/>
      <c r="D56" s="102"/>
      <c r="E56" s="102"/>
      <c r="F56" s="102"/>
      <c r="G56" s="102"/>
      <c r="H56" s="102"/>
      <c r="I56" s="102"/>
    </row>
    <row r="57" spans="1:10">
      <c r="A57" s="94" t="s">
        <v>41</v>
      </c>
      <c r="B57" s="83" t="s">
        <v>40</v>
      </c>
      <c r="C57" s="82" t="s">
        <v>96</v>
      </c>
      <c r="D57" s="83" t="s">
        <v>16</v>
      </c>
      <c r="E57" s="83" t="s">
        <v>17</v>
      </c>
      <c r="F57" s="80" t="s">
        <v>4</v>
      </c>
      <c r="G57" s="80" t="s">
        <v>3</v>
      </c>
      <c r="H57" s="196" t="s">
        <v>24</v>
      </c>
      <c r="I57" s="196"/>
    </row>
    <row r="58" spans="1:10">
      <c r="A58" s="198" t="s">
        <v>42</v>
      </c>
      <c r="B58" s="77" t="s">
        <v>83</v>
      </c>
      <c r="C58" s="85">
        <v>1.9006505301949499</v>
      </c>
      <c r="D58" s="85">
        <v>1.75316854370944</v>
      </c>
      <c r="E58" s="85">
        <v>2.04813251668046</v>
      </c>
      <c r="F58" s="85">
        <v>7.5247294158887798E-2</v>
      </c>
      <c r="G58" s="85">
        <v>25.258722608438902</v>
      </c>
      <c r="H58" s="86">
        <v>9.0833222550456606E-141</v>
      </c>
      <c r="I58" s="77" t="s">
        <v>28</v>
      </c>
    </row>
    <row r="59" spans="1:10">
      <c r="A59" s="206"/>
      <c r="B59" s="89" t="s">
        <v>66</v>
      </c>
      <c r="C59" s="85">
        <v>-0.39683251621133298</v>
      </c>
      <c r="D59" s="85">
        <v>-0.75007784125563504</v>
      </c>
      <c r="E59" s="85">
        <v>-4.35871911670319E-2</v>
      </c>
      <c r="F59" s="85">
        <v>0.18023051843332599</v>
      </c>
      <c r="G59" s="85">
        <v>-2.2018053305336101</v>
      </c>
      <c r="H59" s="85">
        <v>2.7679062391458599E-2</v>
      </c>
      <c r="I59" s="77" t="s">
        <v>6</v>
      </c>
    </row>
    <row r="60" spans="1:10">
      <c r="A60" s="206"/>
      <c r="B60" s="89" t="s">
        <v>67</v>
      </c>
      <c r="C60" s="85">
        <v>-1.06521887651807E-2</v>
      </c>
      <c r="D60" s="85">
        <v>-0.61478543124727303</v>
      </c>
      <c r="E60" s="85">
        <v>0.59348105371691096</v>
      </c>
      <c r="F60" s="85">
        <v>0.30823691008988902</v>
      </c>
      <c r="G60" s="85">
        <v>-3.4558446495179002E-2</v>
      </c>
      <c r="H60" s="85">
        <v>0.972431836584988</v>
      </c>
      <c r="I60" s="77"/>
    </row>
    <row r="61" spans="1:10">
      <c r="A61" s="206"/>
      <c r="B61" s="89" t="s">
        <v>68</v>
      </c>
      <c r="C61" s="85">
        <v>-0.11834721310235</v>
      </c>
      <c r="D61" s="85">
        <v>-0.322622698763674</v>
      </c>
      <c r="E61" s="85">
        <v>8.59282725589742E-2</v>
      </c>
      <c r="F61" s="85">
        <v>0.104224101704227</v>
      </c>
      <c r="G61" s="85">
        <v>-1.1355071539805901</v>
      </c>
      <c r="H61" s="85">
        <v>0.25616288615689198</v>
      </c>
      <c r="I61" s="77"/>
    </row>
    <row r="62" spans="1:10">
      <c r="A62" s="206"/>
      <c r="B62" s="89" t="s">
        <v>69</v>
      </c>
      <c r="C62" s="85">
        <v>-0.482950640346685</v>
      </c>
      <c r="D62" s="85">
        <v>-0.67452658420585299</v>
      </c>
      <c r="E62" s="85">
        <v>-0.29137469648751801</v>
      </c>
      <c r="F62" s="85">
        <v>9.7744624579989295E-2</v>
      </c>
      <c r="G62" s="85">
        <v>-4.9409432224220398</v>
      </c>
      <c r="H62" s="86">
        <v>7.7745547472626301E-7</v>
      </c>
      <c r="I62" s="77" t="s">
        <v>28</v>
      </c>
    </row>
    <row r="63" spans="1:10">
      <c r="A63" s="206"/>
      <c r="B63" s="89" t="s">
        <v>70</v>
      </c>
      <c r="C63" s="85">
        <v>-0.17581095814199399</v>
      </c>
      <c r="D63" s="85">
        <v>-0.39178081074481702</v>
      </c>
      <c r="E63" s="85">
        <v>4.015889446083E-2</v>
      </c>
      <c r="F63" s="85">
        <v>0.110190725087995</v>
      </c>
      <c r="G63" s="85">
        <v>-1.59551503088483</v>
      </c>
      <c r="H63" s="85">
        <v>0.110597111502396</v>
      </c>
      <c r="I63" s="77"/>
    </row>
    <row r="64" spans="1:10">
      <c r="A64" s="206"/>
      <c r="B64" s="89" t="s">
        <v>71</v>
      </c>
      <c r="C64" s="85">
        <v>-0.26475339816871701</v>
      </c>
      <c r="D64" s="85">
        <v>-0.43869603835084697</v>
      </c>
      <c r="E64" s="85">
        <v>-9.0810757986588095E-2</v>
      </c>
      <c r="F64" s="85">
        <v>8.8747875753925398E-2</v>
      </c>
      <c r="G64" s="85">
        <v>-2.98320828436287</v>
      </c>
      <c r="H64" s="85">
        <v>2.8524380610138E-3</v>
      </c>
      <c r="I64" s="77" t="s">
        <v>7</v>
      </c>
    </row>
    <row r="65" spans="1:9">
      <c r="A65" s="206"/>
      <c r="B65" s="77" t="s">
        <v>54</v>
      </c>
      <c r="C65" s="85">
        <v>0.13995441940631201</v>
      </c>
      <c r="D65" s="85">
        <v>-4.5621512988436599E-2</v>
      </c>
      <c r="E65" s="85">
        <v>0.32553035180106099</v>
      </c>
      <c r="F65" s="85">
        <v>9.4683337989140803E-2</v>
      </c>
      <c r="G65" s="85">
        <v>1.4781314471862399</v>
      </c>
      <c r="H65" s="85">
        <v>0.139372598351443</v>
      </c>
      <c r="I65" s="77"/>
    </row>
    <row r="66" spans="1:9">
      <c r="A66" s="206"/>
      <c r="B66" s="77" t="s">
        <v>55</v>
      </c>
      <c r="C66" s="85">
        <v>0.26697369468235999</v>
      </c>
      <c r="D66" s="85">
        <v>1.2130253435001501E-2</v>
      </c>
      <c r="E66" s="85">
        <v>0.52181713592971901</v>
      </c>
      <c r="F66" s="85">
        <v>0.13002455313339001</v>
      </c>
      <c r="G66" s="85">
        <v>2.0532560062596499</v>
      </c>
      <c r="H66" s="85">
        <v>4.0047755187055799E-2</v>
      </c>
      <c r="I66" s="77" t="s">
        <v>6</v>
      </c>
    </row>
    <row r="67" spans="1:9">
      <c r="A67" s="206"/>
      <c r="B67" s="77" t="s">
        <v>56</v>
      </c>
      <c r="C67" s="85">
        <v>0.44203989180731901</v>
      </c>
      <c r="D67" s="85">
        <v>0.25012134443020001</v>
      </c>
      <c r="E67" s="85">
        <v>0.63395843918443795</v>
      </c>
      <c r="F67" s="85">
        <v>9.79194255052378E-2</v>
      </c>
      <c r="G67" s="85">
        <v>4.5143227661571004</v>
      </c>
      <c r="H67" s="86">
        <v>6.3519416218039802E-6</v>
      </c>
      <c r="I67" s="77" t="s">
        <v>28</v>
      </c>
    </row>
    <row r="68" spans="1:9">
      <c r="A68" s="206"/>
      <c r="B68" s="77" t="s">
        <v>57</v>
      </c>
      <c r="C68" s="85">
        <v>0.15112767457508799</v>
      </c>
      <c r="D68" s="85">
        <v>-4.2678081285253397E-2</v>
      </c>
      <c r="E68" s="85">
        <v>0.34493343043543001</v>
      </c>
      <c r="F68" s="85">
        <v>9.88823046694004E-2</v>
      </c>
      <c r="G68" s="85">
        <v>1.5283591445442399</v>
      </c>
      <c r="H68" s="85">
        <v>0.126423392695304</v>
      </c>
      <c r="I68" s="77"/>
    </row>
    <row r="69" spans="1:9">
      <c r="A69" s="206"/>
      <c r="B69" s="77" t="s">
        <v>58</v>
      </c>
      <c r="C69" s="85">
        <v>0.28514053073145101</v>
      </c>
      <c r="D69" s="85">
        <v>9.5245698314909602E-2</v>
      </c>
      <c r="E69" s="85">
        <v>0.475035363147992</v>
      </c>
      <c r="F69" s="85">
        <v>9.6886898899371507E-2</v>
      </c>
      <c r="G69" s="85">
        <v>2.9430246397668598</v>
      </c>
      <c r="H69" s="85">
        <v>3.2502254837229699E-3</v>
      </c>
      <c r="I69" s="77" t="s">
        <v>7</v>
      </c>
    </row>
    <row r="70" spans="1:9">
      <c r="A70" s="206"/>
      <c r="B70" s="77" t="s">
        <v>59</v>
      </c>
      <c r="C70" s="85">
        <v>-0.108287967072472</v>
      </c>
      <c r="D70" s="85">
        <v>-0.349841943248348</v>
      </c>
      <c r="E70" s="85">
        <v>0.133266009103403</v>
      </c>
      <c r="F70" s="85">
        <v>0.123244089218589</v>
      </c>
      <c r="G70" s="85">
        <v>-0.87864633313496898</v>
      </c>
      <c r="H70" s="85">
        <v>0.37959306544459698</v>
      </c>
      <c r="I70" s="77"/>
    </row>
    <row r="71" spans="1:9">
      <c r="A71" s="206"/>
      <c r="B71" s="89" t="s">
        <v>105</v>
      </c>
      <c r="C71" s="85">
        <v>-0.51669055282615395</v>
      </c>
      <c r="D71" s="85">
        <v>-0.80367269526084595</v>
      </c>
      <c r="E71" s="85">
        <v>-0.229708410391461</v>
      </c>
      <c r="F71" s="85">
        <v>0.146422150967248</v>
      </c>
      <c r="G71" s="85">
        <v>-3.5287731358469698</v>
      </c>
      <c r="H71" s="86">
        <v>4.1749086646964502E-4</v>
      </c>
      <c r="I71" s="77" t="s">
        <v>28</v>
      </c>
    </row>
    <row r="72" spans="1:9">
      <c r="A72" s="200"/>
      <c r="B72" s="90" t="s">
        <v>29</v>
      </c>
      <c r="C72" s="91">
        <v>-1.2449823916345699</v>
      </c>
      <c r="D72" s="91"/>
      <c r="E72" s="91"/>
      <c r="F72" s="91">
        <v>7.3721563142073093E-2</v>
      </c>
      <c r="G72" s="91">
        <v>-16.887628782847301</v>
      </c>
      <c r="H72" s="130">
        <v>5.5488690100117498E-64</v>
      </c>
      <c r="I72" s="90"/>
    </row>
    <row r="73" spans="1:9">
      <c r="A73" s="198" t="s">
        <v>43</v>
      </c>
      <c r="B73" s="89" t="s">
        <v>83</v>
      </c>
      <c r="C73" s="85">
        <v>2.1715223768058598</v>
      </c>
      <c r="D73" s="85">
        <v>2.1094667062978298</v>
      </c>
      <c r="E73" s="85">
        <v>2.2335780473139</v>
      </c>
      <c r="F73" s="85">
        <v>3.1661638171680301E-2</v>
      </c>
      <c r="G73" s="85">
        <v>68.585281817419599</v>
      </c>
      <c r="H73" s="85">
        <v>0</v>
      </c>
      <c r="I73" s="77" t="s">
        <v>28</v>
      </c>
    </row>
    <row r="74" spans="1:9">
      <c r="A74" s="206"/>
      <c r="B74" s="77" t="s">
        <v>54</v>
      </c>
      <c r="C74" s="85">
        <v>-2.14313776959127E-2</v>
      </c>
      <c r="D74" s="85">
        <v>-0.13062157589147599</v>
      </c>
      <c r="E74" s="85">
        <v>8.7758820499650197E-2</v>
      </c>
      <c r="F74" s="85">
        <v>5.5710308483646297E-2</v>
      </c>
      <c r="G74" s="85">
        <v>-0.38469321529971201</v>
      </c>
      <c r="H74" s="85">
        <v>0.70046472249899705</v>
      </c>
      <c r="I74" s="77"/>
    </row>
    <row r="75" spans="1:9">
      <c r="A75" s="206"/>
      <c r="B75" s="77" t="s">
        <v>55</v>
      </c>
      <c r="C75" s="85">
        <v>0.103271965276377</v>
      </c>
      <c r="D75" s="85">
        <v>-3.7680656157247701E-2</v>
      </c>
      <c r="E75" s="85">
        <v>0.244224586710001</v>
      </c>
      <c r="F75" s="85">
        <v>7.1915924244241494E-2</v>
      </c>
      <c r="G75" s="85">
        <v>1.43600970663526</v>
      </c>
      <c r="H75" s="85">
        <v>0.150999579240952</v>
      </c>
      <c r="I75" s="77"/>
    </row>
    <row r="76" spans="1:9">
      <c r="A76" s="206"/>
      <c r="B76" s="77" t="s">
        <v>56</v>
      </c>
      <c r="C76" s="85">
        <v>-8.9241755919998694E-2</v>
      </c>
      <c r="D76" s="85">
        <v>-0.17933549530925399</v>
      </c>
      <c r="E76" s="85">
        <v>8.5198346925642598E-4</v>
      </c>
      <c r="F76" s="85">
        <v>4.5967038221060699E-2</v>
      </c>
      <c r="G76" s="85">
        <v>-1.9414293235693101</v>
      </c>
      <c r="H76" s="85">
        <v>5.2206224374982901E-2</v>
      </c>
      <c r="I76" s="77"/>
    </row>
    <row r="77" spans="1:9">
      <c r="A77" s="206"/>
      <c r="B77" s="77" t="s">
        <v>57</v>
      </c>
      <c r="C77" s="85">
        <v>-1.1112702257271701E-2</v>
      </c>
      <c r="D77" s="85">
        <v>-0.102341516341574</v>
      </c>
      <c r="E77" s="85">
        <v>8.0116111827030406E-2</v>
      </c>
      <c r="F77" s="85">
        <v>4.6546168605088298E-2</v>
      </c>
      <c r="G77" s="85">
        <v>-0.23874579992942399</v>
      </c>
      <c r="H77" s="85">
        <v>0.81130270027090201</v>
      </c>
      <c r="I77" s="77"/>
    </row>
    <row r="78" spans="1:9">
      <c r="A78" s="206"/>
      <c r="B78" s="77" t="s">
        <v>58</v>
      </c>
      <c r="C78" s="85">
        <v>-6.1602786188657499E-2</v>
      </c>
      <c r="D78" s="85">
        <v>-0.17774819529927999</v>
      </c>
      <c r="E78" s="85">
        <v>5.4542622921965399E-2</v>
      </c>
      <c r="F78" s="85">
        <v>5.92589506882591E-2</v>
      </c>
      <c r="G78" s="85">
        <v>-1.0395524300240899</v>
      </c>
      <c r="H78" s="85">
        <v>0.29854788738697702</v>
      </c>
      <c r="I78" s="77"/>
    </row>
    <row r="79" spans="1:9">
      <c r="A79" s="206"/>
      <c r="B79" s="77" t="s">
        <v>59</v>
      </c>
      <c r="C79" s="85">
        <v>-7.76995987472337E-2</v>
      </c>
      <c r="D79" s="85">
        <v>-0.18641416446848899</v>
      </c>
      <c r="E79" s="85">
        <v>3.1014966974022E-2</v>
      </c>
      <c r="F79" s="85">
        <v>5.5467634394704403E-2</v>
      </c>
      <c r="G79" s="85">
        <v>-1.4008096720752099</v>
      </c>
      <c r="H79" s="85">
        <v>0.16127099556579799</v>
      </c>
      <c r="I79" s="77"/>
    </row>
    <row r="80" spans="1:9">
      <c r="A80" s="206"/>
      <c r="B80" s="89" t="s">
        <v>105</v>
      </c>
      <c r="C80" s="85">
        <v>-0.14288964912581001</v>
      </c>
      <c r="D80" s="85">
        <v>-0.26607178555016697</v>
      </c>
      <c r="E80" s="85">
        <v>-1.9707512701454301E-2</v>
      </c>
      <c r="F80" s="85">
        <v>6.2849183656435104E-2</v>
      </c>
      <c r="G80" s="85">
        <v>-2.27353230086355</v>
      </c>
      <c r="H80" s="85">
        <v>2.2994121897901901E-2</v>
      </c>
      <c r="I80" s="77" t="s">
        <v>6</v>
      </c>
    </row>
    <row r="81" spans="1:10">
      <c r="A81" s="200"/>
      <c r="B81" s="90" t="s">
        <v>29</v>
      </c>
      <c r="C81" s="91">
        <v>-2.1813746937307301</v>
      </c>
      <c r="D81" s="90"/>
      <c r="E81" s="90"/>
      <c r="F81" s="91">
        <v>0.101369833002177</v>
      </c>
      <c r="G81" s="91">
        <v>-21.518972944188398</v>
      </c>
      <c r="H81" s="130">
        <v>1.0342813687947999E-102</v>
      </c>
      <c r="I81" s="90"/>
    </row>
    <row r="82" spans="1:10">
      <c r="A82" s="89" t="s">
        <v>275</v>
      </c>
      <c r="B82" s="77"/>
      <c r="C82" s="77"/>
      <c r="D82" s="77"/>
      <c r="E82" s="77"/>
      <c r="F82" s="77"/>
      <c r="G82" s="77"/>
      <c r="H82" s="77"/>
      <c r="I82" s="77"/>
    </row>
    <row r="83" spans="1:10" ht="14" customHeight="1"/>
    <row r="84" spans="1:10" s="3" customFormat="1" ht="30" customHeight="1">
      <c r="A84" s="102" t="s">
        <v>252</v>
      </c>
      <c r="B84" s="102"/>
      <c r="C84" s="102"/>
      <c r="D84" s="102"/>
      <c r="E84" s="102"/>
      <c r="F84" s="102"/>
      <c r="G84" s="102"/>
      <c r="H84" s="102"/>
      <c r="I84" s="102"/>
      <c r="J84" s="115"/>
    </row>
    <row r="85" spans="1:10" ht="28">
      <c r="A85" s="128" t="s">
        <v>41</v>
      </c>
      <c r="B85" s="128" t="s">
        <v>27</v>
      </c>
      <c r="C85" s="82" t="s">
        <v>97</v>
      </c>
      <c r="D85" s="79" t="s">
        <v>4</v>
      </c>
      <c r="E85" s="79" t="s">
        <v>31</v>
      </c>
      <c r="F85" s="79" t="s">
        <v>30</v>
      </c>
      <c r="G85" s="196" t="s">
        <v>24</v>
      </c>
      <c r="H85" s="196"/>
      <c r="I85" s="196" t="s">
        <v>37</v>
      </c>
      <c r="J85" s="196"/>
    </row>
    <row r="86" spans="1:10">
      <c r="A86" s="198" t="s">
        <v>42</v>
      </c>
      <c r="B86" s="77" t="s">
        <v>18</v>
      </c>
      <c r="C86" s="85">
        <v>1.1502213698894499</v>
      </c>
      <c r="D86" s="85">
        <v>0.108906798727576</v>
      </c>
      <c r="E86" s="77">
        <v>109</v>
      </c>
      <c r="F86" s="85">
        <v>1.4781314471862399</v>
      </c>
      <c r="G86" s="85">
        <v>0.14225647405889599</v>
      </c>
      <c r="H86" s="77"/>
      <c r="I86" s="85">
        <v>0.25081577733889499</v>
      </c>
      <c r="J86" s="77"/>
    </row>
    <row r="87" spans="1:10">
      <c r="A87" s="206"/>
      <c r="B87" s="77" t="s">
        <v>19</v>
      </c>
      <c r="C87" s="85">
        <v>1.3060060909737301</v>
      </c>
      <c r="D87" s="85">
        <v>0.169812858368345</v>
      </c>
      <c r="E87" s="77">
        <v>109</v>
      </c>
      <c r="F87" s="85">
        <v>2.0532560062596499</v>
      </c>
      <c r="G87" s="85">
        <v>4.2441674382519903E-2</v>
      </c>
      <c r="H87" s="77"/>
      <c r="I87" s="85">
        <v>0.16976669753008</v>
      </c>
      <c r="J87" s="77"/>
    </row>
    <row r="88" spans="1:10">
      <c r="A88" s="206"/>
      <c r="B88" s="77" t="s">
        <v>20</v>
      </c>
      <c r="C88" s="85">
        <v>1.5558778059737901</v>
      </c>
      <c r="D88" s="85">
        <v>0.15235066091730401</v>
      </c>
      <c r="E88" s="77">
        <v>109</v>
      </c>
      <c r="F88" s="85">
        <v>4.5143227661571004</v>
      </c>
      <c r="G88" s="86">
        <v>1.6137132743170902E-5</v>
      </c>
      <c r="H88" s="77" t="s">
        <v>28</v>
      </c>
      <c r="I88" s="86">
        <v>1.9364559291805099E-4</v>
      </c>
      <c r="J88" s="77" t="s">
        <v>28</v>
      </c>
    </row>
    <row r="89" spans="1:10">
      <c r="A89" s="206"/>
      <c r="B89" s="77" t="s">
        <v>21</v>
      </c>
      <c r="C89" s="85">
        <v>1.1631451526652601</v>
      </c>
      <c r="D89" s="85">
        <v>0.115014473360583</v>
      </c>
      <c r="E89" s="77">
        <v>109</v>
      </c>
      <c r="F89" s="85">
        <v>1.5283591445442499</v>
      </c>
      <c r="G89" s="85">
        <v>0.129320219560283</v>
      </c>
      <c r="H89" s="77"/>
      <c r="I89" s="85">
        <v>0.25081577733889499</v>
      </c>
      <c r="J89" s="77"/>
    </row>
    <row r="90" spans="1:10">
      <c r="A90" s="206"/>
      <c r="B90" s="77" t="s">
        <v>22</v>
      </c>
      <c r="C90" s="85">
        <v>1.3299489136832201</v>
      </c>
      <c r="D90" s="85">
        <v>0.12885462594135499</v>
      </c>
      <c r="E90" s="77">
        <v>109</v>
      </c>
      <c r="F90" s="85">
        <v>2.9430246397668598</v>
      </c>
      <c r="G90" s="85">
        <v>3.9719910364571596E-3</v>
      </c>
      <c r="H90" s="77" t="s">
        <v>7</v>
      </c>
      <c r="I90" s="85">
        <v>2.3831946218742999E-2</v>
      </c>
      <c r="J90" s="77" t="s">
        <v>6</v>
      </c>
    </row>
    <row r="91" spans="1:10">
      <c r="A91" s="200"/>
      <c r="B91" s="90" t="s">
        <v>23</v>
      </c>
      <c r="C91" s="91">
        <v>0.89736914645364796</v>
      </c>
      <c r="D91" s="91">
        <v>0.11059544314754199</v>
      </c>
      <c r="E91" s="90">
        <v>109</v>
      </c>
      <c r="F91" s="91">
        <v>-0.87864633313496998</v>
      </c>
      <c r="G91" s="91">
        <v>0.38152586460522803</v>
      </c>
      <c r="H91" s="90"/>
      <c r="I91" s="91">
        <v>0.45783103752627402</v>
      </c>
      <c r="J91" s="90"/>
    </row>
    <row r="92" spans="1:10">
      <c r="A92" s="198" t="s">
        <v>43</v>
      </c>
      <c r="B92" s="77" t="s">
        <v>18</v>
      </c>
      <c r="C92" s="85">
        <v>0.97879664244545095</v>
      </c>
      <c r="D92" s="85">
        <v>5.45290628933933E-2</v>
      </c>
      <c r="E92" s="77">
        <v>52</v>
      </c>
      <c r="F92" s="85">
        <v>-0.38469321529970901</v>
      </c>
      <c r="G92" s="85">
        <v>0.70203361271040199</v>
      </c>
      <c r="H92" s="77"/>
      <c r="I92" s="85">
        <v>0.76585485022953004</v>
      </c>
      <c r="J92" s="77"/>
    </row>
    <row r="93" spans="1:10">
      <c r="A93" s="206"/>
      <c r="B93" s="77" t="s">
        <v>19</v>
      </c>
      <c r="C93" s="85">
        <v>1.108792921247</v>
      </c>
      <c r="D93" s="85">
        <v>7.9739867726950603E-2</v>
      </c>
      <c r="E93" s="77">
        <v>52</v>
      </c>
      <c r="F93" s="85">
        <v>1.43600970663526</v>
      </c>
      <c r="G93" s="85">
        <v>0.156988434823984</v>
      </c>
      <c r="H93" s="77"/>
      <c r="I93" s="85">
        <v>0.25081577733889499</v>
      </c>
      <c r="J93" s="77"/>
    </row>
    <row r="94" spans="1:10">
      <c r="A94" s="206"/>
      <c r="B94" s="77" t="s">
        <v>20</v>
      </c>
      <c r="C94" s="85">
        <v>0.91462443097349899</v>
      </c>
      <c r="D94" s="85">
        <v>4.2042576176474701E-2</v>
      </c>
      <c r="E94" s="77">
        <v>52</v>
      </c>
      <c r="F94" s="85">
        <v>-1.9414293235693201</v>
      </c>
      <c r="G94" s="85">
        <v>5.7634000108403798E-2</v>
      </c>
      <c r="H94" s="77"/>
      <c r="I94" s="85">
        <v>0.172902000325211</v>
      </c>
      <c r="J94" s="77"/>
    </row>
    <row r="95" spans="1:10">
      <c r="A95" s="206"/>
      <c r="B95" s="77" t="s">
        <v>21</v>
      </c>
      <c r="C95" s="85">
        <v>0.98894881573055904</v>
      </c>
      <c r="D95" s="85">
        <v>4.6031778318796998E-2</v>
      </c>
      <c r="E95" s="77">
        <v>52</v>
      </c>
      <c r="F95" s="85">
        <v>-0.23874579992942199</v>
      </c>
      <c r="G95" s="85">
        <v>0.81224111732913595</v>
      </c>
      <c r="H95" s="77"/>
      <c r="I95" s="85">
        <v>0.81224111732913595</v>
      </c>
      <c r="J95" s="77"/>
    </row>
    <row r="96" spans="1:10">
      <c r="A96" s="206"/>
      <c r="B96" s="77" t="s">
        <v>22</v>
      </c>
      <c r="C96" s="85">
        <v>0.940256295411388</v>
      </c>
      <c r="D96" s="85">
        <v>5.5718601444108597E-2</v>
      </c>
      <c r="E96" s="77">
        <v>52</v>
      </c>
      <c r="F96" s="85">
        <v>-1.0395524300240899</v>
      </c>
      <c r="G96" s="85">
        <v>0.30335751389376903</v>
      </c>
      <c r="H96" s="77"/>
      <c r="I96" s="85">
        <v>0.404476685191692</v>
      </c>
      <c r="J96" s="77"/>
    </row>
    <row r="97" spans="1:11">
      <c r="A97" s="200"/>
      <c r="B97" s="90" t="s">
        <v>23</v>
      </c>
      <c r="C97" s="91">
        <v>0.92524232875503398</v>
      </c>
      <c r="D97" s="91">
        <v>5.13210032178891E-2</v>
      </c>
      <c r="E97" s="90">
        <v>52</v>
      </c>
      <c r="F97" s="91">
        <v>-1.4008096720752099</v>
      </c>
      <c r="G97" s="91">
        <v>0.16721051822593</v>
      </c>
      <c r="H97" s="90"/>
      <c r="I97" s="91">
        <v>0.25081577733889499</v>
      </c>
      <c r="J97" s="90"/>
    </row>
    <row r="99" spans="1:11" ht="30" customHeight="1">
      <c r="A99" s="102" t="s">
        <v>253</v>
      </c>
      <c r="B99" s="102"/>
      <c r="C99" s="102"/>
      <c r="D99" s="102"/>
      <c r="E99" s="102"/>
      <c r="F99" s="102"/>
      <c r="G99" s="102"/>
      <c r="H99" s="102"/>
      <c r="I99" s="102"/>
      <c r="J99" s="102"/>
      <c r="K99" s="74"/>
    </row>
    <row r="100" spans="1:11" ht="28">
      <c r="A100" s="83"/>
      <c r="B100" s="83" t="s">
        <v>41</v>
      </c>
      <c r="C100" s="80" t="s">
        <v>96</v>
      </c>
      <c r="D100" s="80" t="s">
        <v>75</v>
      </c>
      <c r="E100" s="82" t="s">
        <v>72</v>
      </c>
      <c r="F100" s="82" t="s">
        <v>73</v>
      </c>
      <c r="G100" s="82" t="s">
        <v>74</v>
      </c>
      <c r="H100" s="82" t="s">
        <v>72</v>
      </c>
      <c r="I100" s="82" t="s">
        <v>73</v>
      </c>
      <c r="J100" s="133" t="s">
        <v>237</v>
      </c>
    </row>
    <row r="101" spans="1:11">
      <c r="A101" s="106" t="s">
        <v>99</v>
      </c>
      <c r="B101" s="198" t="s">
        <v>42</v>
      </c>
      <c r="C101" s="85">
        <v>0.12505440275662799</v>
      </c>
      <c r="D101" s="85">
        <v>4.2175148728364802E-2</v>
      </c>
      <c r="E101" s="85">
        <v>2.6919409719382802E-2</v>
      </c>
      <c r="F101" s="85">
        <v>0.20043934647516001</v>
      </c>
      <c r="G101" s="85"/>
      <c r="H101" s="85"/>
      <c r="I101" s="85"/>
      <c r="J101" s="77"/>
    </row>
    <row r="102" spans="1:11">
      <c r="A102" s="89" t="s">
        <v>54</v>
      </c>
      <c r="B102" s="199"/>
      <c r="C102" s="85">
        <v>-0.41645730110324197</v>
      </c>
      <c r="D102" s="85">
        <v>0.26564352523482299</v>
      </c>
      <c r="E102" s="85">
        <v>-0.92030208335341401</v>
      </c>
      <c r="F102" s="85">
        <v>7.23965421212798E-2</v>
      </c>
      <c r="G102" s="85">
        <f>EXP(C102)</f>
        <v>0.65937866693598335</v>
      </c>
      <c r="H102" s="85">
        <f t="shared" ref="H102:H115" si="0">EXP(E102)</f>
        <v>0.39839867329765172</v>
      </c>
      <c r="I102" s="85">
        <f t="shared" ref="I102:I115" si="1">EXP(F102)</f>
        <v>1.075081574677204</v>
      </c>
      <c r="J102" s="77"/>
    </row>
    <row r="103" spans="1:11">
      <c r="A103" s="89" t="s">
        <v>55</v>
      </c>
      <c r="B103" s="199"/>
      <c r="C103" s="85">
        <v>-0.208075177523694</v>
      </c>
      <c r="D103" s="85">
        <v>0.36682683244057501</v>
      </c>
      <c r="E103" s="85">
        <v>-0.88157896801699598</v>
      </c>
      <c r="F103" s="85">
        <v>0.46203174880140002</v>
      </c>
      <c r="G103" s="85">
        <f t="shared" ref="G103:G115" si="2">EXP(C103)</f>
        <v>0.81214597929329368</v>
      </c>
      <c r="H103" s="85">
        <f t="shared" si="0"/>
        <v>0.41412849951394276</v>
      </c>
      <c r="I103" s="85">
        <f t="shared" si="1"/>
        <v>1.5872956971614705</v>
      </c>
      <c r="J103" s="77"/>
    </row>
    <row r="104" spans="1:11">
      <c r="A104" s="89" t="s">
        <v>56</v>
      </c>
      <c r="B104" s="199"/>
      <c r="C104" s="85">
        <v>-1.32883506726752</v>
      </c>
      <c r="D104" s="85">
        <v>0.33441162542487102</v>
      </c>
      <c r="E104" s="85">
        <v>-2.0301782331132698</v>
      </c>
      <c r="F104" s="85">
        <v>-0.72647545511966904</v>
      </c>
      <c r="G104" s="85">
        <f t="shared" si="2"/>
        <v>0.26478553904506402</v>
      </c>
      <c r="H104" s="85">
        <f t="shared" si="0"/>
        <v>0.1313121148956225</v>
      </c>
      <c r="I104" s="85">
        <f t="shared" si="1"/>
        <v>0.48361049671083295</v>
      </c>
      <c r="J104" s="77" t="s">
        <v>6</v>
      </c>
    </row>
    <row r="105" spans="1:11">
      <c r="A105" s="89" t="s">
        <v>57</v>
      </c>
      <c r="B105" s="199"/>
      <c r="C105" s="85">
        <v>-0.30534706876496298</v>
      </c>
      <c r="D105" s="85">
        <v>0.28963911976990703</v>
      </c>
      <c r="E105" s="85">
        <v>-0.85575838569832097</v>
      </c>
      <c r="F105" s="85">
        <v>0.24665317413302401</v>
      </c>
      <c r="G105" s="85">
        <f t="shared" si="2"/>
        <v>0.73686758628305138</v>
      </c>
      <c r="H105" s="85">
        <f t="shared" si="0"/>
        <v>0.4249607846620827</v>
      </c>
      <c r="I105" s="85">
        <f t="shared" si="1"/>
        <v>1.2797351905339047</v>
      </c>
      <c r="J105" s="77"/>
    </row>
    <row r="106" spans="1:11">
      <c r="A106" s="89" t="s">
        <v>58</v>
      </c>
      <c r="B106" s="199"/>
      <c r="C106" s="85">
        <v>-0.87507597847406804</v>
      </c>
      <c r="D106" s="85">
        <v>0.32900968173391298</v>
      </c>
      <c r="E106" s="85">
        <v>-1.5153335586402601</v>
      </c>
      <c r="F106" s="85">
        <v>-0.308869642562629</v>
      </c>
      <c r="G106" s="85">
        <f t="shared" si="2"/>
        <v>0.41683034834154148</v>
      </c>
      <c r="H106" s="85">
        <f t="shared" si="0"/>
        <v>0.21973487815522588</v>
      </c>
      <c r="I106" s="85">
        <f t="shared" si="1"/>
        <v>0.73427648218827168</v>
      </c>
      <c r="J106" s="77" t="s">
        <v>6</v>
      </c>
    </row>
    <row r="107" spans="1:11">
      <c r="A107" s="89" t="s">
        <v>59</v>
      </c>
      <c r="B107" s="199"/>
      <c r="C107" s="85">
        <v>0.64876928901657005</v>
      </c>
      <c r="D107" s="85">
        <v>0.39041354155963598</v>
      </c>
      <c r="E107" s="85">
        <v>-0.15872794513532201</v>
      </c>
      <c r="F107" s="85">
        <v>1.34664484121592</v>
      </c>
      <c r="G107" s="85">
        <f t="shared" si="2"/>
        <v>1.9131848019679811</v>
      </c>
      <c r="H107" s="85">
        <f t="shared" si="0"/>
        <v>0.85322845234777656</v>
      </c>
      <c r="I107" s="85">
        <f t="shared" si="1"/>
        <v>3.8445049429760987</v>
      </c>
      <c r="J107" s="77"/>
    </row>
    <row r="108" spans="1:11">
      <c r="A108" s="90" t="s">
        <v>106</v>
      </c>
      <c r="B108" s="200"/>
      <c r="C108" s="91">
        <v>1.39496965575577</v>
      </c>
      <c r="D108" s="91">
        <v>0.51696316828882505</v>
      </c>
      <c r="E108" s="91">
        <v>0.27798586037985201</v>
      </c>
      <c r="F108" s="91">
        <v>2.29767899563769</v>
      </c>
      <c r="G108" s="91">
        <f t="shared" si="2"/>
        <v>4.0348521362359389</v>
      </c>
      <c r="H108" s="91">
        <f t="shared" si="0"/>
        <v>1.3204675261678571</v>
      </c>
      <c r="I108" s="91">
        <f t="shared" si="1"/>
        <v>9.9510591788193885</v>
      </c>
      <c r="J108" s="90" t="s">
        <v>6</v>
      </c>
    </row>
    <row r="109" spans="1:11">
      <c r="A109" s="106" t="s">
        <v>54</v>
      </c>
      <c r="B109" s="198" t="s">
        <v>43</v>
      </c>
      <c r="C109" s="85">
        <v>0.17306743173667299</v>
      </c>
      <c r="D109" s="85">
        <v>0.48241222895768898</v>
      </c>
      <c r="E109" s="85">
        <v>-0.69288860397818597</v>
      </c>
      <c r="F109" s="85">
        <v>1.0692853172746299</v>
      </c>
      <c r="G109" s="85">
        <f t="shared" si="2"/>
        <v>1.1889462750931408</v>
      </c>
      <c r="H109" s="85">
        <f t="shared" si="0"/>
        <v>0.50012930500778263</v>
      </c>
      <c r="I109" s="85">
        <f t="shared" si="1"/>
        <v>2.9132966729793566</v>
      </c>
      <c r="J109" s="77"/>
    </row>
    <row r="110" spans="1:11">
      <c r="A110" s="89" t="s">
        <v>55</v>
      </c>
      <c r="B110" s="199"/>
      <c r="C110" s="85">
        <v>-1.12339544078941</v>
      </c>
      <c r="D110" s="85">
        <v>0.64366831439035599</v>
      </c>
      <c r="E110" s="85">
        <v>-2.4753773429982102</v>
      </c>
      <c r="F110" s="85">
        <v>-0.117075696372264</v>
      </c>
      <c r="G110" s="85">
        <f t="shared" si="2"/>
        <v>0.32517380961549619</v>
      </c>
      <c r="H110" s="85">
        <f t="shared" si="0"/>
        <v>8.4131237933363662E-2</v>
      </c>
      <c r="I110" s="85">
        <f t="shared" si="1"/>
        <v>0.88951785734003996</v>
      </c>
      <c r="J110" s="77" t="s">
        <v>6</v>
      </c>
    </row>
    <row r="111" spans="1:11">
      <c r="A111" s="89" t="s">
        <v>56</v>
      </c>
      <c r="B111" s="199"/>
      <c r="C111" s="85">
        <v>0.791828039576979</v>
      </c>
      <c r="D111" s="85">
        <v>0.46346543489154601</v>
      </c>
      <c r="E111" s="85">
        <v>-0.103617045179196</v>
      </c>
      <c r="F111" s="85">
        <v>1.7689881675957</v>
      </c>
      <c r="G111" s="85">
        <f t="shared" si="2"/>
        <v>2.2074280059478202</v>
      </c>
      <c r="H111" s="85">
        <f t="shared" si="0"/>
        <v>0.90157049208624462</v>
      </c>
      <c r="I111" s="85">
        <f t="shared" si="1"/>
        <v>5.8649160460012633</v>
      </c>
      <c r="J111" s="77"/>
    </row>
    <row r="112" spans="1:11">
      <c r="A112" s="89" t="s">
        <v>57</v>
      </c>
      <c r="B112" s="199"/>
      <c r="C112" s="85">
        <v>1.20212248086202E-3</v>
      </c>
      <c r="D112" s="85">
        <v>0.45707119035791599</v>
      </c>
      <c r="E112" s="85">
        <v>-0.94592714728846605</v>
      </c>
      <c r="F112" s="85">
        <v>0.82721002617807204</v>
      </c>
      <c r="G112" s="85">
        <f t="shared" si="2"/>
        <v>1.0012028453197095</v>
      </c>
      <c r="H112" s="85">
        <f t="shared" si="0"/>
        <v>0.38831937469477973</v>
      </c>
      <c r="I112" s="85">
        <f t="shared" si="1"/>
        <v>2.2869293582623249</v>
      </c>
      <c r="J112" s="77"/>
    </row>
    <row r="113" spans="1:10">
      <c r="A113" s="89" t="s">
        <v>58</v>
      </c>
      <c r="B113" s="199"/>
      <c r="C113" s="85">
        <v>0.663114191132956</v>
      </c>
      <c r="D113" s="85">
        <v>0.51451583792613198</v>
      </c>
      <c r="E113" s="85">
        <v>-0.35704846233712501</v>
      </c>
      <c r="F113" s="85">
        <v>1.68571248133774</v>
      </c>
      <c r="G113" s="85">
        <f t="shared" si="2"/>
        <v>1.9408270392689906</v>
      </c>
      <c r="H113" s="85">
        <f t="shared" si="0"/>
        <v>0.69973858594564387</v>
      </c>
      <c r="I113" s="85">
        <f t="shared" si="1"/>
        <v>5.3962943220126043</v>
      </c>
      <c r="J113" s="77"/>
    </row>
    <row r="114" spans="1:10">
      <c r="A114" s="89" t="s">
        <v>59</v>
      </c>
      <c r="B114" s="199"/>
      <c r="C114" s="85">
        <v>0.69521693633834103</v>
      </c>
      <c r="D114" s="85">
        <v>0.45738552421795298</v>
      </c>
      <c r="E114" s="85">
        <v>-0.23314181719595301</v>
      </c>
      <c r="F114" s="85">
        <v>1.4984547206394501</v>
      </c>
      <c r="G114" s="85">
        <f t="shared" si="2"/>
        <v>2.0041437984028381</v>
      </c>
      <c r="H114" s="85">
        <f t="shared" si="0"/>
        <v>0.79204124049131874</v>
      </c>
      <c r="I114" s="85">
        <f t="shared" si="1"/>
        <v>4.4747689568485809</v>
      </c>
      <c r="J114" s="77"/>
    </row>
    <row r="115" spans="1:10">
      <c r="A115" s="90" t="s">
        <v>106</v>
      </c>
      <c r="B115" s="200"/>
      <c r="C115" s="91">
        <v>1.3773655587854501</v>
      </c>
      <c r="D115" s="91">
        <v>0.58045189458999702</v>
      </c>
      <c r="E115" s="91">
        <v>0.27503342345194998</v>
      </c>
      <c r="F115" s="91">
        <v>2.4382103551188501</v>
      </c>
      <c r="G115" s="91">
        <f t="shared" si="2"/>
        <v>3.9644437641849288</v>
      </c>
      <c r="H115" s="91">
        <f t="shared" si="0"/>
        <v>1.3165746786027479</v>
      </c>
      <c r="I115" s="91">
        <f t="shared" si="1"/>
        <v>11.452526436295392</v>
      </c>
      <c r="J115" s="90" t="s">
        <v>6</v>
      </c>
    </row>
  </sheetData>
  <mergeCells count="13">
    <mergeCell ref="A58:A72"/>
    <mergeCell ref="A73:A81"/>
    <mergeCell ref="A92:A97"/>
    <mergeCell ref="A86:A91"/>
    <mergeCell ref="A54:I54"/>
    <mergeCell ref="G85:H85"/>
    <mergeCell ref="I85:J85"/>
    <mergeCell ref="H57:I57"/>
    <mergeCell ref="H2:I2"/>
    <mergeCell ref="B109:B115"/>
    <mergeCell ref="F40:G40"/>
    <mergeCell ref="H40:I40"/>
    <mergeCell ref="B101:B108"/>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
  <sheetViews>
    <sheetView workbookViewId="0">
      <selection activeCell="A13" sqref="A13:G13"/>
    </sheetView>
  </sheetViews>
  <sheetFormatPr baseColWidth="10" defaultColWidth="8.6640625" defaultRowHeight="14" x14ac:dyDescent="0"/>
  <cols>
    <col min="1" max="1" width="39" style="1" customWidth="1"/>
    <col min="2" max="2" width="19.33203125" style="1" customWidth="1"/>
    <col min="3" max="3" width="23.6640625" style="1" customWidth="1"/>
    <col min="4" max="4" width="13.5" style="1" customWidth="1"/>
    <col min="5" max="5" width="13.6640625" style="1" customWidth="1"/>
    <col min="6" max="6" width="8.6640625" style="1" customWidth="1"/>
    <col min="7" max="7" width="7.5" style="1" customWidth="1"/>
    <col min="8" max="9" width="11.6640625" style="1" customWidth="1"/>
    <col min="10" max="16384" width="8.6640625" style="1"/>
  </cols>
  <sheetData>
    <row r="1" spans="1:9" s="3" customFormat="1" ht="30" customHeight="1">
      <c r="A1" s="102" t="s">
        <v>302</v>
      </c>
      <c r="B1" s="102"/>
      <c r="C1" s="102"/>
      <c r="D1" s="102"/>
      <c r="E1" s="102"/>
      <c r="F1" s="102"/>
      <c r="G1" s="102"/>
      <c r="H1" s="102"/>
    </row>
    <row r="2" spans="1:9">
      <c r="A2" s="94" t="s">
        <v>5</v>
      </c>
      <c r="B2" s="82" t="s">
        <v>96</v>
      </c>
      <c r="C2" s="80" t="s">
        <v>16</v>
      </c>
      <c r="D2" s="80" t="s">
        <v>17</v>
      </c>
      <c r="E2" s="80" t="s">
        <v>4</v>
      </c>
      <c r="F2" s="80" t="s">
        <v>3</v>
      </c>
      <c r="G2" s="196" t="s">
        <v>24</v>
      </c>
      <c r="H2" s="196"/>
      <c r="I2" s="2"/>
    </row>
    <row r="3" spans="1:9">
      <c r="A3" s="89" t="s">
        <v>102</v>
      </c>
      <c r="B3" s="122">
        <v>0.29349999999999998</v>
      </c>
      <c r="C3" s="122">
        <v>0</v>
      </c>
      <c r="D3" s="95">
        <v>0.75554304999999999</v>
      </c>
      <c r="E3" s="78"/>
      <c r="F3" s="78"/>
      <c r="G3" s="78"/>
      <c r="H3" s="97"/>
    </row>
    <row r="4" spans="1:9">
      <c r="A4" s="89" t="s">
        <v>103</v>
      </c>
      <c r="B4" s="134">
        <v>0.152</v>
      </c>
      <c r="C4" s="123">
        <v>0</v>
      </c>
      <c r="D4" s="95">
        <v>0.67286221999999996</v>
      </c>
      <c r="E4" s="78"/>
      <c r="F4" s="78"/>
      <c r="G4" s="78"/>
      <c r="H4" s="97"/>
      <c r="I4" s="2"/>
    </row>
    <row r="5" spans="1:9">
      <c r="A5" s="77" t="s">
        <v>50</v>
      </c>
      <c r="B5" s="123">
        <v>-0.55761315298360803</v>
      </c>
      <c r="C5" s="85">
        <v>-1.1237319714365299</v>
      </c>
      <c r="D5" s="85">
        <v>1.4651251505535E-2</v>
      </c>
      <c r="E5" s="123">
        <v>0.28231431148525299</v>
      </c>
      <c r="F5" s="123">
        <v>-1.9751501440008901</v>
      </c>
      <c r="G5" s="123">
        <v>4.8251111771497601E-2</v>
      </c>
      <c r="H5" s="77" t="s">
        <v>6</v>
      </c>
    </row>
    <row r="6" spans="1:9">
      <c r="A6" s="77" t="s">
        <v>54</v>
      </c>
      <c r="B6" s="123">
        <v>-0.51756477649592503</v>
      </c>
      <c r="C6" s="85">
        <v>-1.34081775589893</v>
      </c>
      <c r="D6" s="85">
        <v>0.27323885625277999</v>
      </c>
      <c r="E6" s="123">
        <v>0.40492425077553901</v>
      </c>
      <c r="F6" s="123">
        <v>-1.27817678369386</v>
      </c>
      <c r="G6" s="123">
        <v>0.201187100148084</v>
      </c>
      <c r="H6" s="77"/>
    </row>
    <row r="7" spans="1:9">
      <c r="A7" s="77" t="s">
        <v>55</v>
      </c>
      <c r="B7" s="123">
        <v>0.62755609205567697</v>
      </c>
      <c r="C7" s="85">
        <v>-0.29992155967056</v>
      </c>
      <c r="D7" s="85">
        <v>1.58336056459305</v>
      </c>
      <c r="E7" s="123">
        <v>0.471622891242169</v>
      </c>
      <c r="F7" s="123">
        <v>1.33063111165535</v>
      </c>
      <c r="G7" s="123">
        <v>0.183310420250476</v>
      </c>
      <c r="H7" s="77"/>
    </row>
    <row r="8" spans="1:9">
      <c r="A8" s="77" t="s">
        <v>56</v>
      </c>
      <c r="B8" s="123">
        <v>-0.48142901923020698</v>
      </c>
      <c r="C8" s="85">
        <v>-1.27621889098703</v>
      </c>
      <c r="D8" s="85">
        <v>0.29724782356611901</v>
      </c>
      <c r="E8" s="123">
        <v>0.394756869820164</v>
      </c>
      <c r="F8" s="123">
        <v>-1.2195583054692101</v>
      </c>
      <c r="G8" s="123">
        <v>0.22263236036495099</v>
      </c>
      <c r="H8" s="77"/>
    </row>
    <row r="9" spans="1:9">
      <c r="A9" s="77" t="s">
        <v>57</v>
      </c>
      <c r="B9" s="123">
        <v>-0.29504117899335103</v>
      </c>
      <c r="C9" s="85">
        <v>-1.08488986738867</v>
      </c>
      <c r="D9" s="85">
        <v>0.47839451367868302</v>
      </c>
      <c r="E9" s="123">
        <v>0.39258649818194202</v>
      </c>
      <c r="F9" s="123">
        <v>-0.75153165062904603</v>
      </c>
      <c r="G9" s="123">
        <v>0.45233276007734702</v>
      </c>
      <c r="H9" s="77"/>
    </row>
    <row r="10" spans="1:9">
      <c r="A10" s="89" t="s">
        <v>58</v>
      </c>
      <c r="B10" s="122">
        <v>-0.30752094423616899</v>
      </c>
      <c r="C10" s="85">
        <v>-1.1200812604416801</v>
      </c>
      <c r="D10" s="85">
        <v>0.48905886136082599</v>
      </c>
      <c r="E10" s="122">
        <v>0.40319149778562602</v>
      </c>
      <c r="F10" s="122">
        <v>-0.76271683784283495</v>
      </c>
      <c r="G10" s="122">
        <v>0.44563228658210402</v>
      </c>
      <c r="H10" s="77"/>
    </row>
    <row r="11" spans="1:9">
      <c r="A11" s="89" t="s">
        <v>59</v>
      </c>
      <c r="B11" s="122">
        <v>-0.21210853100896801</v>
      </c>
      <c r="C11" s="85">
        <v>-1.22691412799277</v>
      </c>
      <c r="D11" s="85">
        <v>0.75691927742318799</v>
      </c>
      <c r="E11" s="122">
        <v>0.49657871744696902</v>
      </c>
      <c r="F11" s="122">
        <v>-0.42713979386686002</v>
      </c>
      <c r="G11" s="122">
        <v>0.66927751006523895</v>
      </c>
      <c r="H11" s="77"/>
    </row>
    <row r="12" spans="1:9">
      <c r="A12" s="89" t="s">
        <v>53</v>
      </c>
      <c r="B12" s="122">
        <v>1.3849019983984501</v>
      </c>
      <c r="C12" s="85">
        <v>0.34118921583595602</v>
      </c>
      <c r="D12" s="85">
        <v>2.3725767339232098</v>
      </c>
      <c r="E12" s="122">
        <v>0.46714274729712602</v>
      </c>
      <c r="F12" s="122">
        <v>2.9646227120327699</v>
      </c>
      <c r="G12" s="122">
        <v>3.0305434990531102E-3</v>
      </c>
      <c r="H12" s="77" t="s">
        <v>7</v>
      </c>
    </row>
    <row r="13" spans="1:9">
      <c r="A13" s="89" t="s">
        <v>105</v>
      </c>
      <c r="B13" s="122">
        <v>0.44816840125001201</v>
      </c>
      <c r="C13" s="85">
        <v>-0.14845411489379001</v>
      </c>
      <c r="D13" s="85">
        <v>1.07176451017386</v>
      </c>
      <c r="E13" s="122">
        <v>0.30904185286432401</v>
      </c>
      <c r="F13" s="122">
        <v>1.45018675333521</v>
      </c>
      <c r="G13" s="122">
        <v>0.14700644802353</v>
      </c>
      <c r="H13" s="77"/>
    </row>
    <row r="14" spans="1:9">
      <c r="A14" s="89" t="s">
        <v>76</v>
      </c>
      <c r="B14" s="122">
        <v>-1.57031050332665</v>
      </c>
      <c r="C14" s="85">
        <v>-3.2251112255040599</v>
      </c>
      <c r="D14" s="85">
        <v>-7.2323186575742604E-2</v>
      </c>
      <c r="E14" s="122">
        <v>0.78910064774273203</v>
      </c>
      <c r="F14" s="122">
        <v>-1.9900002715985701</v>
      </c>
      <c r="G14" s="122">
        <v>4.6590905581729403E-2</v>
      </c>
      <c r="H14" s="77" t="s">
        <v>6</v>
      </c>
    </row>
    <row r="15" spans="1:9">
      <c r="A15" s="89" t="s">
        <v>120</v>
      </c>
      <c r="B15" s="122">
        <v>-1.75144824854446</v>
      </c>
      <c r="C15" s="85">
        <v>-3.4835164691503699</v>
      </c>
      <c r="D15" s="85">
        <v>-0.112547533218729</v>
      </c>
      <c r="E15" s="122">
        <v>0.84330823324383297</v>
      </c>
      <c r="F15" s="122">
        <v>-2.0768779190112001</v>
      </c>
      <c r="G15" s="122">
        <v>3.7812828220704801E-2</v>
      </c>
      <c r="H15" s="77" t="s">
        <v>6</v>
      </c>
    </row>
    <row r="16" spans="1:9">
      <c r="A16" s="89" t="s">
        <v>121</v>
      </c>
      <c r="B16" s="122">
        <v>-0.84972641061524501</v>
      </c>
      <c r="C16" s="85">
        <v>-2.13858102958265</v>
      </c>
      <c r="D16" s="85">
        <v>0.377292771172415</v>
      </c>
      <c r="E16" s="122">
        <v>0.63086952832449905</v>
      </c>
      <c r="F16" s="122">
        <v>-1.3469130659583399</v>
      </c>
      <c r="G16" s="122">
        <v>0.17800823290232001</v>
      </c>
      <c r="H16" s="77"/>
    </row>
    <row r="17" spans="1:8">
      <c r="A17" s="89" t="s">
        <v>122</v>
      </c>
      <c r="B17" s="122">
        <v>-0.52081336265230804</v>
      </c>
      <c r="C17" s="85">
        <v>-1.77737097752099</v>
      </c>
      <c r="D17" s="85">
        <v>0.71211157166250805</v>
      </c>
      <c r="E17" s="122">
        <v>0.62608637976788895</v>
      </c>
      <c r="F17" s="122">
        <v>-0.83185544276716294</v>
      </c>
      <c r="G17" s="122">
        <v>0.40549054475403101</v>
      </c>
      <c r="H17" s="77"/>
    </row>
    <row r="18" spans="1:8">
      <c r="A18" s="89" t="s">
        <v>123</v>
      </c>
      <c r="B18" s="122">
        <v>-1.58122541320822</v>
      </c>
      <c r="C18" s="85">
        <v>-3.1691888220115998</v>
      </c>
      <c r="D18" s="85">
        <v>-0.12696510292952701</v>
      </c>
      <c r="E18" s="122">
        <v>0.76228389455469603</v>
      </c>
      <c r="F18" s="122">
        <v>-2.0743261460770199</v>
      </c>
      <c r="G18" s="122">
        <v>3.8049031151316297E-2</v>
      </c>
      <c r="H18" s="77" t="s">
        <v>6</v>
      </c>
    </row>
    <row r="19" spans="1:8">
      <c r="A19" s="90" t="s">
        <v>124</v>
      </c>
      <c r="B19" s="126">
        <v>-0.37866600601078199</v>
      </c>
      <c r="C19" s="91">
        <v>-1.9213736451632299</v>
      </c>
      <c r="D19" s="91">
        <v>1.1710474190512301</v>
      </c>
      <c r="E19" s="126">
        <v>0.77601756288780599</v>
      </c>
      <c r="F19" s="126">
        <v>-0.48796061341916802</v>
      </c>
      <c r="G19" s="126">
        <v>0.62557773952967299</v>
      </c>
      <c r="H19" s="90"/>
    </row>
    <row r="22" spans="1:8" s="3" customFormat="1" ht="30" customHeight="1">
      <c r="A22" s="102" t="s">
        <v>254</v>
      </c>
      <c r="B22" s="102"/>
      <c r="C22" s="102"/>
      <c r="D22" s="102"/>
      <c r="E22" s="102"/>
      <c r="F22" s="7"/>
      <c r="G22" s="7"/>
    </row>
    <row r="23" spans="1:8" ht="28">
      <c r="A23" s="83" t="s">
        <v>15</v>
      </c>
      <c r="B23" s="83" t="s">
        <v>26</v>
      </c>
      <c r="C23" s="82" t="s">
        <v>36</v>
      </c>
      <c r="D23" s="80" t="s">
        <v>16</v>
      </c>
      <c r="E23" s="80" t="s">
        <v>17</v>
      </c>
      <c r="F23" s="2"/>
    </row>
    <row r="24" spans="1:8">
      <c r="A24" s="77" t="s">
        <v>8</v>
      </c>
      <c r="B24" s="77" t="s">
        <v>0</v>
      </c>
      <c r="C24" s="85">
        <v>0.36260361615451397</v>
      </c>
      <c r="D24" s="85">
        <v>0.24868572522319901</v>
      </c>
      <c r="E24" s="85">
        <v>0.49436803135351598</v>
      </c>
      <c r="F24" s="2"/>
    </row>
    <row r="25" spans="1:8">
      <c r="A25" s="77" t="s">
        <v>9</v>
      </c>
      <c r="B25" s="77" t="s">
        <v>0</v>
      </c>
      <c r="C25" s="85">
        <v>0.25536497951658799</v>
      </c>
      <c r="D25" s="85">
        <v>0.156141111843008</v>
      </c>
      <c r="E25" s="85">
        <v>0.38860599673108898</v>
      </c>
      <c r="F25" s="2"/>
    </row>
    <row r="26" spans="1:8">
      <c r="A26" s="77" t="s">
        <v>10</v>
      </c>
      <c r="B26" s="77" t="s">
        <v>0</v>
      </c>
      <c r="C26" s="85">
        <v>0.51544328956434504</v>
      </c>
      <c r="D26" s="85">
        <v>0.32521136507672099</v>
      </c>
      <c r="E26" s="85">
        <v>0.70130288639342897</v>
      </c>
      <c r="F26" s="2"/>
    </row>
    <row r="27" spans="1:8">
      <c r="A27" s="77" t="s">
        <v>11</v>
      </c>
      <c r="B27" s="77" t="s">
        <v>0</v>
      </c>
      <c r="C27" s="85">
        <v>0.26111273229045701</v>
      </c>
      <c r="D27" s="85">
        <v>0.16619478257109599</v>
      </c>
      <c r="E27" s="85">
        <v>0.38519702026692998</v>
      </c>
      <c r="F27" s="2"/>
    </row>
    <row r="28" spans="1:8">
      <c r="A28" s="77" t="s">
        <v>12</v>
      </c>
      <c r="B28" s="77" t="s">
        <v>0</v>
      </c>
      <c r="C28" s="85">
        <v>0.308303168174347</v>
      </c>
      <c r="D28" s="85">
        <v>0.19761938964612799</v>
      </c>
      <c r="E28" s="85">
        <v>0.44648374554980402</v>
      </c>
      <c r="F28" s="2"/>
    </row>
    <row r="29" spans="1:8">
      <c r="A29" s="77" t="s">
        <v>13</v>
      </c>
      <c r="B29" s="77" t="s">
        <v>0</v>
      </c>
      <c r="C29" s="85">
        <v>0.320785216123325</v>
      </c>
      <c r="D29" s="85">
        <v>0.20931487902158899</v>
      </c>
      <c r="E29" s="85">
        <v>0.45728657955972202</v>
      </c>
      <c r="F29" s="2"/>
    </row>
    <row r="30" spans="1:8">
      <c r="A30" s="77" t="s">
        <v>14</v>
      </c>
      <c r="B30" s="77" t="s">
        <v>0</v>
      </c>
      <c r="C30" s="85">
        <v>0.31528391783204301</v>
      </c>
      <c r="D30" s="85">
        <v>0.16419789423363701</v>
      </c>
      <c r="E30" s="85">
        <v>0.519055283576072</v>
      </c>
      <c r="F30" s="2"/>
    </row>
    <row r="31" spans="1:8">
      <c r="A31" s="77" t="s">
        <v>8</v>
      </c>
      <c r="B31" s="77" t="s">
        <v>1</v>
      </c>
      <c r="C31" s="85">
        <v>0.70211748563015297</v>
      </c>
      <c r="D31" s="85">
        <v>0.541301188558726</v>
      </c>
      <c r="E31" s="85">
        <v>0.82480121098698</v>
      </c>
      <c r="F31" s="2"/>
    </row>
    <row r="32" spans="1:8">
      <c r="A32" s="77" t="s">
        <v>9</v>
      </c>
      <c r="B32" s="77" t="s">
        <v>1</v>
      </c>
      <c r="C32" s="85">
        <v>0.22186650426926699</v>
      </c>
      <c r="D32" s="85">
        <v>8.1536167191519696E-2</v>
      </c>
      <c r="E32" s="85">
        <v>0.47801702550763697</v>
      </c>
      <c r="F32" s="2"/>
    </row>
    <row r="33" spans="1:9">
      <c r="A33" s="77" t="s">
        <v>10</v>
      </c>
      <c r="B33" s="77" t="s">
        <v>1</v>
      </c>
      <c r="C33" s="85">
        <v>0.425508365238774</v>
      </c>
      <c r="D33" s="85">
        <v>0.180777867793698</v>
      </c>
      <c r="E33" s="85">
        <v>0.71314018879813501</v>
      </c>
      <c r="F33" s="2"/>
    </row>
    <row r="34" spans="1:9">
      <c r="A34" s="77" t="s">
        <v>11</v>
      </c>
      <c r="B34" s="77" t="s">
        <v>1</v>
      </c>
      <c r="C34" s="85">
        <v>0.41342220483576297</v>
      </c>
      <c r="D34" s="85">
        <v>0.25726243168579299</v>
      </c>
      <c r="E34" s="85">
        <v>0.58917942221972497</v>
      </c>
      <c r="F34" s="2"/>
    </row>
    <row r="35" spans="1:9">
      <c r="A35" s="77" t="s">
        <v>12</v>
      </c>
      <c r="B35" s="77" t="s">
        <v>1</v>
      </c>
      <c r="C35" s="85">
        <v>0.517374858435518</v>
      </c>
      <c r="D35" s="85">
        <v>0.34254928498500697</v>
      </c>
      <c r="E35" s="85">
        <v>0.68804796607353602</v>
      </c>
      <c r="F35" s="2"/>
    </row>
    <row r="36" spans="1:9">
      <c r="A36" s="77" t="s">
        <v>13</v>
      </c>
      <c r="B36" s="77" t="s">
        <v>1</v>
      </c>
      <c r="C36" s="85">
        <v>0.26016703487661702</v>
      </c>
      <c r="D36" s="85">
        <v>0.104984815842269</v>
      </c>
      <c r="E36" s="85">
        <v>0.51320288315993301</v>
      </c>
      <c r="F36" s="2"/>
    </row>
    <row r="37" spans="1:9">
      <c r="A37" s="90" t="s">
        <v>14</v>
      </c>
      <c r="B37" s="90" t="s">
        <v>1</v>
      </c>
      <c r="C37" s="91">
        <v>0.55826247792601502</v>
      </c>
      <c r="D37" s="91">
        <v>0.31930365851988801</v>
      </c>
      <c r="E37" s="91">
        <v>0.77297744650230105</v>
      </c>
      <c r="F37" s="2"/>
    </row>
    <row r="39" spans="1:9" s="3" customFormat="1" ht="30" customHeight="1">
      <c r="A39" s="102" t="s">
        <v>255</v>
      </c>
      <c r="B39" s="102"/>
      <c r="C39" s="102"/>
      <c r="D39" s="102"/>
      <c r="E39" s="102"/>
      <c r="F39" s="102"/>
      <c r="G39" s="102"/>
      <c r="H39" s="102"/>
      <c r="I39" s="102"/>
    </row>
    <row r="40" spans="1:9" ht="25.5" customHeight="1">
      <c r="A40" s="128" t="s">
        <v>27</v>
      </c>
      <c r="B40" s="128" t="s">
        <v>26</v>
      </c>
      <c r="C40" s="131" t="s">
        <v>131</v>
      </c>
      <c r="D40" s="79" t="s">
        <v>4</v>
      </c>
      <c r="E40" s="79" t="s">
        <v>25</v>
      </c>
      <c r="F40" s="196" t="s">
        <v>24</v>
      </c>
      <c r="G40" s="196"/>
      <c r="H40" s="197" t="s">
        <v>37</v>
      </c>
      <c r="I40" s="197"/>
    </row>
    <row r="41" spans="1:9">
      <c r="A41" s="77" t="s">
        <v>18</v>
      </c>
      <c r="B41" s="77" t="s">
        <v>0</v>
      </c>
      <c r="C41" s="85">
        <v>0.59597010266073402</v>
      </c>
      <c r="D41" s="85">
        <v>0.241322747304518</v>
      </c>
      <c r="E41" s="85">
        <v>-1.27817678369386</v>
      </c>
      <c r="F41" s="85">
        <v>0.201187100148084</v>
      </c>
      <c r="G41" s="77"/>
      <c r="H41" s="85">
        <v>0.44526472072990197</v>
      </c>
      <c r="I41" s="77"/>
    </row>
    <row r="42" spans="1:9">
      <c r="A42" s="77" t="s">
        <v>19</v>
      </c>
      <c r="B42" s="77" t="s">
        <v>0</v>
      </c>
      <c r="C42" s="85">
        <v>1.8730274744775499</v>
      </c>
      <c r="D42" s="85">
        <v>0.88336263288912098</v>
      </c>
      <c r="E42" s="85">
        <v>1.33063111165535</v>
      </c>
      <c r="F42" s="85">
        <v>0.183310420250476</v>
      </c>
      <c r="G42" s="77"/>
      <c r="H42" s="85">
        <v>0.44526472072990197</v>
      </c>
      <c r="I42" s="77"/>
    </row>
    <row r="43" spans="1:9">
      <c r="A43" s="77" t="s">
        <v>20</v>
      </c>
      <c r="B43" s="77" t="s">
        <v>0</v>
      </c>
      <c r="C43" s="85">
        <v>0.61789976994660201</v>
      </c>
      <c r="D43" s="85">
        <v>0.24392017904672</v>
      </c>
      <c r="E43" s="85">
        <v>-1.2195583054692101</v>
      </c>
      <c r="F43" s="85">
        <v>0.22263236036495099</v>
      </c>
      <c r="G43" s="77"/>
      <c r="H43" s="85">
        <v>0.44526472072990197</v>
      </c>
      <c r="I43" s="77"/>
    </row>
    <row r="44" spans="1:9">
      <c r="A44" s="77" t="s">
        <v>21</v>
      </c>
      <c r="B44" s="77" t="s">
        <v>0</v>
      </c>
      <c r="C44" s="85">
        <v>0.74450092903586496</v>
      </c>
      <c r="D44" s="85">
        <v>0.29228101262339301</v>
      </c>
      <c r="E44" s="85">
        <v>-0.75153165062904603</v>
      </c>
      <c r="F44" s="85">
        <v>0.45233276007734702</v>
      </c>
      <c r="G44" s="77"/>
      <c r="H44" s="85">
        <v>0.54279931209281596</v>
      </c>
      <c r="I44" s="77"/>
    </row>
    <row r="45" spans="1:9">
      <c r="A45" s="77" t="s">
        <v>22</v>
      </c>
      <c r="B45" s="77" t="s">
        <v>0</v>
      </c>
      <c r="C45" s="85">
        <v>0.73526746777104102</v>
      </c>
      <c r="D45" s="85">
        <v>0.29645359160364998</v>
      </c>
      <c r="E45" s="85">
        <v>-0.76271683784283495</v>
      </c>
      <c r="F45" s="85">
        <v>0.44563228658210402</v>
      </c>
      <c r="G45" s="77"/>
      <c r="H45" s="85">
        <v>0.54279931209281596</v>
      </c>
      <c r="I45" s="77"/>
    </row>
    <row r="46" spans="1:9">
      <c r="A46" s="77" t="s">
        <v>23</v>
      </c>
      <c r="B46" s="77" t="s">
        <v>0</v>
      </c>
      <c r="C46" s="85">
        <v>0.80887690457587103</v>
      </c>
      <c r="D46" s="85">
        <v>0.40167105584675999</v>
      </c>
      <c r="E46" s="85">
        <v>-0.42713979386686002</v>
      </c>
      <c r="F46" s="85">
        <v>0.66927751006523895</v>
      </c>
      <c r="G46" s="77"/>
      <c r="H46" s="85">
        <v>0.66927751006523895</v>
      </c>
      <c r="I46" s="77"/>
    </row>
    <row r="47" spans="1:9">
      <c r="A47" s="77" t="s">
        <v>18</v>
      </c>
      <c r="B47" s="77" t="s">
        <v>1</v>
      </c>
      <c r="C47" s="85">
        <v>0.123950215757271</v>
      </c>
      <c r="D47" s="85">
        <v>8.41866706281688E-2</v>
      </c>
      <c r="E47" s="85">
        <v>-3.0740328543375002</v>
      </c>
      <c r="F47" s="85">
        <v>2.1118617397746201E-3</v>
      </c>
      <c r="G47" s="77" t="s">
        <v>7</v>
      </c>
      <c r="H47" s="85">
        <v>1.0688088643085999E-2</v>
      </c>
      <c r="I47" s="77" t="s">
        <v>6</v>
      </c>
    </row>
    <row r="48" spans="1:9">
      <c r="A48" s="77" t="s">
        <v>19</v>
      </c>
      <c r="B48" s="77" t="s">
        <v>1</v>
      </c>
      <c r="C48" s="85">
        <v>0.32501233078708802</v>
      </c>
      <c r="D48" s="85">
        <v>0.22712976096842</v>
      </c>
      <c r="E48" s="85">
        <v>-1.6082384262471701</v>
      </c>
      <c r="F48" s="85">
        <v>0.10778297029766699</v>
      </c>
      <c r="G48" s="77"/>
      <c r="H48" s="85">
        <v>0.12933956435720001</v>
      </c>
      <c r="I48" s="77"/>
    </row>
    <row r="49" spans="1:10">
      <c r="A49" s="77" t="s">
        <v>20</v>
      </c>
      <c r="B49" s="77" t="s">
        <v>1</v>
      </c>
      <c r="C49" s="85">
        <v>0.26417185285167</v>
      </c>
      <c r="D49" s="85">
        <v>0.13011498646693001</v>
      </c>
      <c r="E49" s="85">
        <v>-2.7026386881668798</v>
      </c>
      <c r="F49" s="85">
        <v>6.87914791586129E-3</v>
      </c>
      <c r="G49" s="77" t="s">
        <v>7</v>
      </c>
      <c r="H49" s="85">
        <v>1.3758295831722601E-2</v>
      </c>
      <c r="I49" s="77" t="s">
        <v>6</v>
      </c>
    </row>
    <row r="50" spans="1:10">
      <c r="A50" s="77" t="s">
        <v>21</v>
      </c>
      <c r="B50" s="77" t="s">
        <v>1</v>
      </c>
      <c r="C50" s="85">
        <v>0.44226123519287402</v>
      </c>
      <c r="D50" s="85">
        <v>0.215508546479355</v>
      </c>
      <c r="E50" s="85">
        <v>-1.6742762327548399</v>
      </c>
      <c r="F50" s="85">
        <v>9.4076323291669997E-2</v>
      </c>
      <c r="G50" s="77"/>
      <c r="H50" s="85">
        <v>0.12933956435720001</v>
      </c>
      <c r="I50" s="77"/>
    </row>
    <row r="51" spans="1:10">
      <c r="A51" s="89" t="s">
        <v>22</v>
      </c>
      <c r="B51" s="89" t="s">
        <v>1</v>
      </c>
      <c r="C51" s="96">
        <v>0.15126131764821599</v>
      </c>
      <c r="D51" s="96">
        <v>9.8025455946930004E-2</v>
      </c>
      <c r="E51" s="96">
        <v>-2.9144905266748302</v>
      </c>
      <c r="F51" s="96">
        <v>3.5626962143620101E-3</v>
      </c>
      <c r="G51" s="77" t="s">
        <v>7</v>
      </c>
      <c r="H51" s="85">
        <v>1.0688088643085999E-2</v>
      </c>
      <c r="I51" s="77" t="s">
        <v>6</v>
      </c>
    </row>
    <row r="52" spans="1:10">
      <c r="A52" s="90" t="s">
        <v>23</v>
      </c>
      <c r="B52" s="90" t="s">
        <v>1</v>
      </c>
      <c r="C52" s="91">
        <v>0.55389810396107697</v>
      </c>
      <c r="D52" s="91">
        <v>0.33116197541283798</v>
      </c>
      <c r="E52" s="91">
        <v>-0.98812339646116698</v>
      </c>
      <c r="F52" s="91">
        <v>0.32309221865367099</v>
      </c>
      <c r="G52" s="90"/>
      <c r="H52" s="91">
        <v>0.32309221865367099</v>
      </c>
      <c r="I52" s="90"/>
    </row>
    <row r="53" spans="1:10">
      <c r="A53" s="2"/>
      <c r="B53" s="2"/>
      <c r="C53" s="67"/>
      <c r="D53" s="67"/>
      <c r="E53" s="67"/>
      <c r="F53" s="67"/>
      <c r="G53" s="2"/>
      <c r="H53" s="67"/>
      <c r="I53" s="2"/>
    </row>
    <row r="54" spans="1:10" ht="30" customHeight="1">
      <c r="A54" s="201" t="s">
        <v>130</v>
      </c>
      <c r="B54" s="201"/>
      <c r="C54" s="201"/>
      <c r="D54" s="201"/>
      <c r="E54" s="201"/>
      <c r="F54" s="201"/>
      <c r="G54" s="201"/>
      <c r="H54" s="201"/>
      <c r="I54" s="201"/>
      <c r="J54" s="2"/>
    </row>
    <row r="56" spans="1:10" s="3" customFormat="1" ht="30" customHeight="1">
      <c r="A56" s="118" t="s">
        <v>256</v>
      </c>
      <c r="B56" s="118"/>
      <c r="C56" s="118"/>
      <c r="D56" s="118"/>
      <c r="E56" s="118"/>
      <c r="F56" s="118"/>
      <c r="G56" s="118"/>
      <c r="H56" s="118"/>
      <c r="I56" s="118"/>
    </row>
    <row r="57" spans="1:10">
      <c r="A57" s="83" t="s">
        <v>41</v>
      </c>
      <c r="B57" s="83" t="s">
        <v>40</v>
      </c>
      <c r="C57" s="83" t="s">
        <v>96</v>
      </c>
      <c r="D57" s="80" t="s">
        <v>16</v>
      </c>
      <c r="E57" s="80" t="s">
        <v>17</v>
      </c>
      <c r="F57" s="80" t="s">
        <v>4</v>
      </c>
      <c r="G57" s="80" t="s">
        <v>77</v>
      </c>
      <c r="H57" s="196" t="s">
        <v>24</v>
      </c>
      <c r="I57" s="196"/>
    </row>
    <row r="58" spans="1:10">
      <c r="A58" s="198" t="s">
        <v>42</v>
      </c>
      <c r="B58" s="106" t="s">
        <v>50</v>
      </c>
      <c r="C58" s="116">
        <v>-0.58948543301787704</v>
      </c>
      <c r="D58" s="85">
        <v>-1.2362783691240999</v>
      </c>
      <c r="E58" s="85">
        <v>3.3443874514759997E-2</v>
      </c>
      <c r="F58" s="116">
        <v>0.32235723096722801</v>
      </c>
      <c r="G58" s="116">
        <v>-1.8286713508772099</v>
      </c>
      <c r="H58" s="116">
        <v>6.8269234153791797E-2</v>
      </c>
      <c r="I58" s="106"/>
    </row>
    <row r="59" spans="1:10">
      <c r="A59" s="199"/>
      <c r="B59" s="89" t="s">
        <v>66</v>
      </c>
      <c r="C59" s="96">
        <v>-1.3590608177587999</v>
      </c>
      <c r="D59" s="85">
        <v>-4.3717482385683404</v>
      </c>
      <c r="E59" s="85">
        <v>0.45257511729587402</v>
      </c>
      <c r="F59" s="96">
        <v>1.10983014182724</v>
      </c>
      <c r="G59" s="96">
        <v>-1.2245665048538099</v>
      </c>
      <c r="H59" s="96">
        <v>0.22153268902717799</v>
      </c>
      <c r="I59" s="89"/>
    </row>
    <row r="60" spans="1:10">
      <c r="A60" s="199"/>
      <c r="B60" s="89" t="s">
        <v>67</v>
      </c>
      <c r="C60" s="96">
        <v>1.85362336843152</v>
      </c>
      <c r="D60" s="85">
        <v>-0.63569143456438204</v>
      </c>
      <c r="E60" s="85">
        <v>5.0515496616292204</v>
      </c>
      <c r="F60" s="96">
        <v>1.30182115989841</v>
      </c>
      <c r="G60" s="96">
        <v>1.4238694419256299</v>
      </c>
      <c r="H60" s="96">
        <v>0.155343262722103</v>
      </c>
      <c r="I60" s="89"/>
    </row>
    <row r="61" spans="1:10">
      <c r="A61" s="199"/>
      <c r="B61" s="89" t="s">
        <v>68</v>
      </c>
      <c r="C61" s="96">
        <v>0.88868880910419701</v>
      </c>
      <c r="D61" s="85">
        <v>0.101823278604176</v>
      </c>
      <c r="E61" s="85">
        <v>1.6795851155794299</v>
      </c>
      <c r="F61" s="96">
        <v>0.40059050218374198</v>
      </c>
      <c r="G61" s="96">
        <v>2.2184470282237898</v>
      </c>
      <c r="H61" s="96">
        <v>2.7142528500422699E-2</v>
      </c>
      <c r="I61" s="89" t="s">
        <v>6</v>
      </c>
    </row>
    <row r="62" spans="1:10">
      <c r="A62" s="199"/>
      <c r="B62" s="89" t="s">
        <v>69</v>
      </c>
      <c r="C62" s="96">
        <v>0.29817438675147501</v>
      </c>
      <c r="D62" s="85">
        <v>-0.41360095582659601</v>
      </c>
      <c r="E62" s="85">
        <v>1.0043900401997401</v>
      </c>
      <c r="F62" s="96">
        <v>0.36055354295858499</v>
      </c>
      <c r="G62" s="96">
        <v>0.82699058870633602</v>
      </c>
      <c r="H62" s="96">
        <v>0.40878567735968802</v>
      </c>
      <c r="I62" s="89"/>
    </row>
    <row r="63" spans="1:10">
      <c r="A63" s="199"/>
      <c r="B63" s="89" t="s">
        <v>70</v>
      </c>
      <c r="C63" s="96">
        <v>0.35174795588643598</v>
      </c>
      <c r="D63" s="85">
        <v>-0.49792144636139801</v>
      </c>
      <c r="E63" s="85">
        <v>1.18078678448353</v>
      </c>
      <c r="F63" s="96">
        <v>0.42596898232949998</v>
      </c>
      <c r="G63" s="96">
        <v>0.82575955169981896</v>
      </c>
      <c r="H63" s="96">
        <v>0.409482872443167</v>
      </c>
      <c r="I63" s="89"/>
    </row>
    <row r="64" spans="1:10">
      <c r="A64" s="199"/>
      <c r="B64" s="89" t="s">
        <v>71</v>
      </c>
      <c r="C64" s="96">
        <v>-0.385852568087452</v>
      </c>
      <c r="D64" s="85">
        <v>-1.09919512661722</v>
      </c>
      <c r="E64" s="85">
        <v>0.30723770122393002</v>
      </c>
      <c r="F64" s="96">
        <v>0.35746844553687701</v>
      </c>
      <c r="G64" s="96">
        <v>-1.07940315545319</v>
      </c>
      <c r="H64" s="96">
        <v>0.281124722275644</v>
      </c>
      <c r="I64" s="89"/>
    </row>
    <row r="65" spans="1:9">
      <c r="A65" s="199"/>
      <c r="B65" s="89" t="s">
        <v>54</v>
      </c>
      <c r="C65" s="96">
        <v>-0.65166256401344802</v>
      </c>
      <c r="D65" s="85">
        <v>-1.4695676334435399</v>
      </c>
      <c r="E65" s="85">
        <v>0.14281835311572799</v>
      </c>
      <c r="F65" s="96">
        <v>0.40957203582949098</v>
      </c>
      <c r="G65" s="96">
        <v>-1.5910816828440499</v>
      </c>
      <c r="H65" s="96">
        <v>0.112461646093581</v>
      </c>
      <c r="I65" s="89"/>
    </row>
    <row r="66" spans="1:9">
      <c r="A66" s="199"/>
      <c r="B66" s="89" t="s">
        <v>55</v>
      </c>
      <c r="C66" s="96">
        <v>0.619960630632305</v>
      </c>
      <c r="D66" s="85">
        <v>-0.34502635301163398</v>
      </c>
      <c r="E66" s="85">
        <v>1.59324763889398</v>
      </c>
      <c r="F66" s="96">
        <v>0.49215787356017399</v>
      </c>
      <c r="G66" s="96">
        <v>1.25967837545223</v>
      </c>
      <c r="H66" s="96">
        <v>0.20859470578258599</v>
      </c>
      <c r="I66" s="89"/>
    </row>
    <row r="67" spans="1:9">
      <c r="A67" s="199"/>
      <c r="B67" s="89" t="s">
        <v>56</v>
      </c>
      <c r="C67" s="96">
        <v>-0.63445717287412495</v>
      </c>
      <c r="D67" s="85">
        <v>-1.4218236886023099</v>
      </c>
      <c r="E67" s="85">
        <v>0.135632228312871</v>
      </c>
      <c r="F67" s="96">
        <v>0.395754365117226</v>
      </c>
      <c r="G67" s="96">
        <v>-1.6031590016352499</v>
      </c>
      <c r="H67" s="96">
        <v>0.109769278710194</v>
      </c>
      <c r="I67" s="89"/>
    </row>
    <row r="68" spans="1:9">
      <c r="A68" s="199"/>
      <c r="B68" s="89" t="s">
        <v>57</v>
      </c>
      <c r="C68" s="96">
        <v>-0.35492062174683398</v>
      </c>
      <c r="D68" s="85">
        <v>-1.1678335671442399</v>
      </c>
      <c r="E68" s="85">
        <v>0.43992917286537397</v>
      </c>
      <c r="F68" s="96">
        <v>0.40832505107961697</v>
      </c>
      <c r="G68" s="96">
        <v>-0.86921098964763199</v>
      </c>
      <c r="H68" s="96">
        <v>0.38530608686442203</v>
      </c>
      <c r="I68" s="89"/>
    </row>
    <row r="69" spans="1:9">
      <c r="A69" s="199"/>
      <c r="B69" s="89" t="s">
        <v>58</v>
      </c>
      <c r="C69" s="96">
        <v>-0.445926462884841</v>
      </c>
      <c r="D69" s="85">
        <v>-1.25078879841041</v>
      </c>
      <c r="E69" s="85">
        <v>0.34159960059785799</v>
      </c>
      <c r="F69" s="96">
        <v>0.40458117627345003</v>
      </c>
      <c r="G69" s="96">
        <v>-1.1021928083560799</v>
      </c>
      <c r="H69" s="96">
        <v>0.271108085974539</v>
      </c>
      <c r="I69" s="89"/>
    </row>
    <row r="70" spans="1:9">
      <c r="A70" s="199"/>
      <c r="B70" s="89" t="s">
        <v>59</v>
      </c>
      <c r="C70" s="96">
        <v>-0.20584816157393501</v>
      </c>
      <c r="D70" s="85">
        <v>-1.2429920987452201</v>
      </c>
      <c r="E70" s="85">
        <v>0.78440651501694603</v>
      </c>
      <c r="F70" s="96">
        <v>0.51341162566545895</v>
      </c>
      <c r="G70" s="96">
        <v>-0.40094176150983002</v>
      </c>
      <c r="H70" s="96">
        <v>0.68869889607399104</v>
      </c>
      <c r="I70" s="89"/>
    </row>
    <row r="71" spans="1:9">
      <c r="A71" s="200"/>
      <c r="B71" s="90" t="s">
        <v>105</v>
      </c>
      <c r="C71" s="91">
        <v>0.70172407853357799</v>
      </c>
      <c r="D71" s="91">
        <v>-0.101123320055666</v>
      </c>
      <c r="E71" s="91">
        <v>1.51978012454222</v>
      </c>
      <c r="F71" s="91">
        <v>0.41248147066991497</v>
      </c>
      <c r="G71" s="91">
        <v>1.7012256996511901</v>
      </c>
      <c r="H71" s="91">
        <v>8.9756950062682903E-2</v>
      </c>
      <c r="I71" s="90"/>
    </row>
    <row r="72" spans="1:9">
      <c r="A72" s="199" t="s">
        <v>43</v>
      </c>
      <c r="B72" s="89" t="s">
        <v>50</v>
      </c>
      <c r="C72" s="85">
        <v>0.816515352646213</v>
      </c>
      <c r="D72" s="85">
        <v>0.19357461495129999</v>
      </c>
      <c r="E72" s="85">
        <v>1.4932507687110701</v>
      </c>
      <c r="F72" s="85">
        <v>0.32857401372070699</v>
      </c>
      <c r="G72" s="85">
        <v>2.4850271736348</v>
      </c>
      <c r="H72" s="85">
        <v>1.38934245675424E-2</v>
      </c>
      <c r="I72" s="89"/>
    </row>
    <row r="73" spans="1:9">
      <c r="A73" s="199"/>
      <c r="B73" s="89" t="s">
        <v>54</v>
      </c>
      <c r="C73" s="85">
        <v>-2.0598485511215601</v>
      </c>
      <c r="D73" s="85">
        <v>-3.4949022059742099</v>
      </c>
      <c r="E73" s="85">
        <v>-0.82624326189851305</v>
      </c>
      <c r="F73" s="85">
        <v>0.66749358949604898</v>
      </c>
      <c r="G73" s="85">
        <v>-3.08594506904062</v>
      </c>
      <c r="H73" s="85">
        <v>2.3592793893011201E-3</v>
      </c>
      <c r="I73" s="89" t="s">
        <v>7</v>
      </c>
    </row>
    <row r="74" spans="1:9">
      <c r="A74" s="199"/>
      <c r="B74" s="89" t="s">
        <v>55</v>
      </c>
      <c r="C74" s="85">
        <v>-1.1319241341586901</v>
      </c>
      <c r="D74" s="85">
        <v>-2.5378477908658899</v>
      </c>
      <c r="E74" s="85">
        <v>0.201948538628235</v>
      </c>
      <c r="F74" s="85">
        <v>0.68667706219519498</v>
      </c>
      <c r="G74" s="85">
        <v>-1.64840824963646</v>
      </c>
      <c r="H74" s="85">
        <v>0.101063056655513</v>
      </c>
      <c r="I74" s="89"/>
    </row>
    <row r="75" spans="1:9">
      <c r="A75" s="199"/>
      <c r="B75" s="89" t="s">
        <v>56</v>
      </c>
      <c r="C75" s="85">
        <v>-1.2856188009315399</v>
      </c>
      <c r="D75" s="85">
        <v>-2.2529882210482701</v>
      </c>
      <c r="E75" s="85">
        <v>-0.36269777288166899</v>
      </c>
      <c r="F75" s="85">
        <v>0.479879647960057</v>
      </c>
      <c r="G75" s="85">
        <v>-2.6790442278530402</v>
      </c>
      <c r="H75" s="85">
        <v>8.08747733442171E-3</v>
      </c>
      <c r="I75" s="89" t="s">
        <v>7</v>
      </c>
    </row>
    <row r="76" spans="1:9">
      <c r="A76" s="199"/>
      <c r="B76" s="89" t="s">
        <v>57</v>
      </c>
      <c r="C76" s="85">
        <v>-0.78096269212358305</v>
      </c>
      <c r="D76" s="85">
        <v>-1.7336801619104301</v>
      </c>
      <c r="E76" s="85">
        <v>0.14797642299114</v>
      </c>
      <c r="F76" s="85">
        <v>0.47753635369014902</v>
      </c>
      <c r="G76" s="85">
        <v>-1.6353994540702801</v>
      </c>
      <c r="H76" s="85">
        <v>0.10376271902457899</v>
      </c>
      <c r="I76" s="89"/>
    </row>
    <row r="77" spans="1:9">
      <c r="A77" s="199"/>
      <c r="B77" s="89" t="s">
        <v>58</v>
      </c>
      <c r="C77" s="85">
        <v>-1.8075085296949001</v>
      </c>
      <c r="D77" s="85">
        <v>-3.1376145319785902</v>
      </c>
      <c r="E77" s="85">
        <v>-0.61698463395859204</v>
      </c>
      <c r="F77" s="85">
        <v>0.63372919419270002</v>
      </c>
      <c r="G77" s="85">
        <v>-2.8521781010853702</v>
      </c>
      <c r="H77" s="85">
        <v>4.8651216304547804E-3</v>
      </c>
      <c r="I77" s="89" t="s">
        <v>7</v>
      </c>
    </row>
    <row r="78" spans="1:9">
      <c r="A78" s="199"/>
      <c r="B78" s="89" t="s">
        <v>59</v>
      </c>
      <c r="C78" s="85">
        <v>-0.59005152520820803</v>
      </c>
      <c r="D78" s="85">
        <v>-1.7474775229700299</v>
      </c>
      <c r="E78" s="85">
        <v>0.57529738598837099</v>
      </c>
      <c r="F78" s="85">
        <v>0.58636024110851304</v>
      </c>
      <c r="G78" s="85">
        <v>-1.0062952496450199</v>
      </c>
      <c r="H78" s="85">
        <v>0.31566293373715898</v>
      </c>
      <c r="I78" s="89"/>
    </row>
    <row r="79" spans="1:9">
      <c r="A79" s="200"/>
      <c r="B79" s="90" t="s">
        <v>105</v>
      </c>
      <c r="C79" s="91">
        <v>0.19638162786758601</v>
      </c>
      <c r="D79" s="91">
        <v>-0.74226502081077494</v>
      </c>
      <c r="E79" s="91">
        <v>1.14546059787851</v>
      </c>
      <c r="F79" s="91">
        <v>0.47906526758662499</v>
      </c>
      <c r="G79" s="91">
        <v>0.40992666585263499</v>
      </c>
      <c r="H79" s="91">
        <v>0.68236111341401096</v>
      </c>
      <c r="I79" s="90"/>
    </row>
    <row r="81" spans="1:9" s="3" customFormat="1" ht="30" customHeight="1">
      <c r="A81" s="102" t="s">
        <v>257</v>
      </c>
      <c r="B81" s="102"/>
      <c r="C81" s="102"/>
      <c r="D81" s="102"/>
      <c r="E81" s="102"/>
      <c r="F81" s="102"/>
      <c r="G81" s="102"/>
      <c r="H81" s="135"/>
      <c r="I81" s="135"/>
    </row>
    <row r="82" spans="1:9" ht="28">
      <c r="A82" s="136" t="s">
        <v>41</v>
      </c>
      <c r="B82" s="136" t="s">
        <v>27</v>
      </c>
      <c r="C82" s="131" t="s">
        <v>101</v>
      </c>
      <c r="D82" s="128" t="s">
        <v>4</v>
      </c>
      <c r="E82" s="128" t="s">
        <v>25</v>
      </c>
      <c r="F82" s="196" t="s">
        <v>24</v>
      </c>
      <c r="G82" s="196"/>
      <c r="H82" s="196" t="s">
        <v>129</v>
      </c>
      <c r="I82" s="196"/>
    </row>
    <row r="83" spans="1:9">
      <c r="A83" s="198" t="s">
        <v>42</v>
      </c>
      <c r="B83" s="106" t="s">
        <v>44</v>
      </c>
      <c r="C83" s="116">
        <v>0.52117856333787205</v>
      </c>
      <c r="D83" s="116">
        <v>0.213460165216981</v>
      </c>
      <c r="E83" s="116">
        <v>-1.5910816828440499</v>
      </c>
      <c r="F83" s="116">
        <v>0.11159119422326801</v>
      </c>
      <c r="G83" s="106"/>
      <c r="H83" s="116">
        <v>0.191299190097032</v>
      </c>
      <c r="I83" s="106"/>
    </row>
    <row r="84" spans="1:9">
      <c r="A84" s="199"/>
      <c r="B84" s="89" t="s">
        <v>45</v>
      </c>
      <c r="C84" s="96">
        <v>1.8588548584653499</v>
      </c>
      <c r="D84" s="96">
        <v>0.914850054399303</v>
      </c>
      <c r="E84" s="96">
        <v>1.25967837545223</v>
      </c>
      <c r="F84" s="96">
        <v>0.20778540934048401</v>
      </c>
      <c r="G84" s="89"/>
      <c r="H84" s="96">
        <v>0.31167811401072598</v>
      </c>
      <c r="I84" s="89"/>
    </row>
    <row r="85" spans="1:9">
      <c r="A85" s="199"/>
      <c r="B85" s="89" t="s">
        <v>46</v>
      </c>
      <c r="C85" s="96">
        <v>0.53022322976545699</v>
      </c>
      <c r="D85" s="96">
        <v>0.20983815766623401</v>
      </c>
      <c r="E85" s="96">
        <v>-1.6031590016352499</v>
      </c>
      <c r="F85" s="96">
        <v>0.108899554442016</v>
      </c>
      <c r="G85" s="89"/>
      <c r="H85" s="96">
        <v>0.191299190097032</v>
      </c>
      <c r="I85" s="89"/>
    </row>
    <row r="86" spans="1:9">
      <c r="A86" s="199"/>
      <c r="B86" s="89" t="s">
        <v>47</v>
      </c>
      <c r="C86" s="96">
        <v>0.70122910334073396</v>
      </c>
      <c r="D86" s="96">
        <v>0.28632940944011898</v>
      </c>
      <c r="E86" s="96">
        <v>-0.86921098964763099</v>
      </c>
      <c r="F86" s="96">
        <v>0.384731737557098</v>
      </c>
      <c r="G86" s="89"/>
      <c r="H86" s="96">
        <v>0.41970735006228899</v>
      </c>
      <c r="I86" s="89"/>
    </row>
    <row r="87" spans="1:9">
      <c r="A87" s="199"/>
      <c r="B87" s="89" t="s">
        <v>48</v>
      </c>
      <c r="C87" s="96">
        <v>0.64023085106042199</v>
      </c>
      <c r="D87" s="96">
        <v>0.25902535080857803</v>
      </c>
      <c r="E87" s="96">
        <v>-1.1021928083560799</v>
      </c>
      <c r="F87" s="96">
        <v>0.27037785785725599</v>
      </c>
      <c r="G87" s="89"/>
      <c r="H87" s="96">
        <v>0.360503810476341</v>
      </c>
      <c r="I87" s="89"/>
    </row>
    <row r="88" spans="1:9">
      <c r="A88" s="200"/>
      <c r="B88" s="90" t="s">
        <v>49</v>
      </c>
      <c r="C88" s="91">
        <v>0.81395665679820195</v>
      </c>
      <c r="D88" s="91">
        <v>0.41789481038798698</v>
      </c>
      <c r="E88" s="91">
        <v>-0.40094176150982902</v>
      </c>
      <c r="F88" s="91">
        <v>0.68846300222842605</v>
      </c>
      <c r="G88" s="90"/>
      <c r="H88" s="91">
        <v>0.68846300222842605</v>
      </c>
      <c r="I88" s="90"/>
    </row>
    <row r="89" spans="1:9">
      <c r="A89" s="199" t="s">
        <v>43</v>
      </c>
      <c r="B89" s="89" t="s">
        <v>44</v>
      </c>
      <c r="C89" s="85">
        <v>0.12747327411737899</v>
      </c>
      <c r="D89" s="85">
        <v>8.5087593305423107E-2</v>
      </c>
      <c r="E89" s="85">
        <v>-3.08594506904062</v>
      </c>
      <c r="F89" s="85">
        <v>2.02906303499936E-3</v>
      </c>
      <c r="G89" s="77" t="s">
        <v>7</v>
      </c>
      <c r="H89" s="85">
        <v>2.4348756419992401E-2</v>
      </c>
      <c r="I89" s="77" t="s">
        <v>6</v>
      </c>
    </row>
    <row r="90" spans="1:9">
      <c r="A90" s="199"/>
      <c r="B90" s="89" t="s">
        <v>45</v>
      </c>
      <c r="C90" s="85">
        <v>0.32241229469759403</v>
      </c>
      <c r="D90" s="85">
        <v>0.22139312733855501</v>
      </c>
      <c r="E90" s="85">
        <v>-1.64840824963646</v>
      </c>
      <c r="F90" s="85">
        <v>9.9268924289841298E-2</v>
      </c>
      <c r="G90" s="77"/>
      <c r="H90" s="85">
        <v>0.191299190097032</v>
      </c>
      <c r="I90" s="77"/>
    </row>
    <row r="91" spans="1:9">
      <c r="A91" s="199"/>
      <c r="B91" s="89" t="s">
        <v>46</v>
      </c>
      <c r="C91" s="85">
        <v>0.27647944494895998</v>
      </c>
      <c r="D91" s="85">
        <v>0.13267685871029899</v>
      </c>
      <c r="E91" s="85">
        <v>-2.6790442278530402</v>
      </c>
      <c r="F91" s="85">
        <v>7.3832640921016298E-3</v>
      </c>
      <c r="G91" s="77" t="s">
        <v>7</v>
      </c>
      <c r="H91" s="85">
        <v>2.9533056368406502E-2</v>
      </c>
      <c r="I91" s="77" t="s">
        <v>6</v>
      </c>
    </row>
    <row r="92" spans="1:9">
      <c r="A92" s="199"/>
      <c r="B92" s="89" t="s">
        <v>47</v>
      </c>
      <c r="C92" s="85">
        <v>0.457964919800462</v>
      </c>
      <c r="D92" s="85">
        <v>0.21869489791951399</v>
      </c>
      <c r="E92" s="85">
        <v>-1.6353994540702801</v>
      </c>
      <c r="F92" s="85">
        <v>0.101965336791169</v>
      </c>
      <c r="G92" s="77"/>
      <c r="H92" s="85">
        <v>0.191299190097032</v>
      </c>
      <c r="I92" s="77"/>
    </row>
    <row r="93" spans="1:9">
      <c r="A93" s="199"/>
      <c r="B93" s="89" t="s">
        <v>48</v>
      </c>
      <c r="C93" s="85">
        <v>0.164062384582285</v>
      </c>
      <c r="D93" s="85">
        <v>0.10397112277866399</v>
      </c>
      <c r="E93" s="85">
        <v>-2.8521781010853702</v>
      </c>
      <c r="F93" s="85">
        <v>4.3420765052206199E-3</v>
      </c>
      <c r="G93" s="77" t="s">
        <v>7</v>
      </c>
      <c r="H93" s="85">
        <v>2.6052459031323701E-2</v>
      </c>
      <c r="I93" s="77" t="s">
        <v>6</v>
      </c>
    </row>
    <row r="94" spans="1:9">
      <c r="A94" s="200"/>
      <c r="B94" s="90" t="s">
        <v>49</v>
      </c>
      <c r="C94" s="91">
        <v>0.55429872364155997</v>
      </c>
      <c r="D94" s="91">
        <v>0.32501873324060598</v>
      </c>
      <c r="E94" s="91">
        <v>-1.0062952496450299</v>
      </c>
      <c r="F94" s="91">
        <v>0.31427356490487102</v>
      </c>
      <c r="G94" s="90"/>
      <c r="H94" s="91">
        <v>0.37712827788584502</v>
      </c>
      <c r="I94" s="90"/>
    </row>
    <row r="96" spans="1:9" s="3" customFormat="1" ht="30" customHeight="1">
      <c r="A96" s="102" t="s">
        <v>258</v>
      </c>
      <c r="B96" s="102"/>
      <c r="C96" s="102"/>
      <c r="D96" s="102"/>
      <c r="E96" s="102"/>
      <c r="F96" s="102"/>
      <c r="G96" s="5"/>
    </row>
    <row r="97" spans="1:9" ht="28">
      <c r="A97" s="128" t="s">
        <v>27</v>
      </c>
      <c r="B97" s="128" t="s">
        <v>26</v>
      </c>
      <c r="C97" s="84" t="s">
        <v>101</v>
      </c>
      <c r="D97" s="83" t="s">
        <v>16</v>
      </c>
      <c r="E97" s="83" t="s">
        <v>17</v>
      </c>
      <c r="F97" s="131" t="s">
        <v>236</v>
      </c>
    </row>
    <row r="98" spans="1:9">
      <c r="A98" s="77" t="s">
        <v>18</v>
      </c>
      <c r="B98" s="77" t="s">
        <v>0</v>
      </c>
      <c r="C98" s="85">
        <v>0.513612242999264</v>
      </c>
      <c r="D98" s="85">
        <v>0.19955716517389199</v>
      </c>
      <c r="E98" s="85">
        <v>1.27037757355754</v>
      </c>
      <c r="F98" s="77"/>
    </row>
    <row r="99" spans="1:9">
      <c r="A99" s="77" t="s">
        <v>19</v>
      </c>
      <c r="B99" s="77" t="s">
        <v>0</v>
      </c>
      <c r="C99" s="85">
        <v>2.0518701166297402</v>
      </c>
      <c r="D99" s="85">
        <v>0.70405196796480196</v>
      </c>
      <c r="E99" s="85">
        <v>6.2952473228954204</v>
      </c>
      <c r="F99" s="77"/>
    </row>
    <row r="100" spans="1:9">
      <c r="A100" s="77" t="s">
        <v>20</v>
      </c>
      <c r="B100" s="77" t="s">
        <v>0</v>
      </c>
      <c r="C100" s="85">
        <v>0.54663873497428705</v>
      </c>
      <c r="D100" s="85">
        <v>0.209041896552184</v>
      </c>
      <c r="E100" s="85">
        <v>1.3222356957552801</v>
      </c>
      <c r="F100" s="77"/>
    </row>
    <row r="101" spans="1:9">
      <c r="A101" s="77" t="s">
        <v>21</v>
      </c>
      <c r="B101" s="77" t="s">
        <v>0</v>
      </c>
      <c r="C101" s="85">
        <v>0.73784926368785597</v>
      </c>
      <c r="D101" s="85">
        <v>0.30781152790612698</v>
      </c>
      <c r="E101" s="85">
        <v>1.80001576383424</v>
      </c>
      <c r="F101" s="77"/>
    </row>
    <row r="102" spans="1:9">
      <c r="A102" s="77" t="s">
        <v>22</v>
      </c>
      <c r="B102" s="77" t="s">
        <v>0</v>
      </c>
      <c r="C102" s="85">
        <v>0.65615520167087404</v>
      </c>
      <c r="D102" s="85">
        <v>0.25792024708879502</v>
      </c>
      <c r="E102" s="85">
        <v>1.60614430868083</v>
      </c>
      <c r="F102" s="77"/>
    </row>
    <row r="103" spans="1:9">
      <c r="A103" s="90" t="s">
        <v>23</v>
      </c>
      <c r="B103" s="90" t="s">
        <v>0</v>
      </c>
      <c r="C103" s="91">
        <v>0.80728347550869095</v>
      </c>
      <c r="D103" s="91">
        <v>0.24466317449018299</v>
      </c>
      <c r="E103" s="91">
        <v>2.5350095555161101</v>
      </c>
      <c r="F103" s="90"/>
    </row>
    <row r="104" spans="1:9">
      <c r="A104" s="77" t="s">
        <v>18</v>
      </c>
      <c r="B104" s="77" t="s">
        <v>1</v>
      </c>
      <c r="C104" s="85">
        <v>8.9874579915909705E-2</v>
      </c>
      <c r="D104" s="85">
        <v>1.4248355445908099E-2</v>
      </c>
      <c r="E104" s="85">
        <v>0.42982364781286703</v>
      </c>
      <c r="F104" s="77" t="s">
        <v>6</v>
      </c>
    </row>
    <row r="105" spans="1:9">
      <c r="A105" s="77" t="s">
        <v>19</v>
      </c>
      <c r="B105" s="77" t="s">
        <v>1</v>
      </c>
      <c r="C105" s="85">
        <v>0.27144524812021198</v>
      </c>
      <c r="D105" s="85">
        <v>4.28988228263225E-2</v>
      </c>
      <c r="E105" s="85">
        <v>1.3942839855292</v>
      </c>
      <c r="F105" s="77"/>
    </row>
    <row r="106" spans="1:9">
      <c r="A106" s="77" t="s">
        <v>20</v>
      </c>
      <c r="B106" s="77" t="s">
        <v>1</v>
      </c>
      <c r="C106" s="85">
        <v>0.21884061263245799</v>
      </c>
      <c r="D106" s="85">
        <v>5.73668662543848E-2</v>
      </c>
      <c r="E106" s="85">
        <v>0.666748541754833</v>
      </c>
      <c r="F106" s="77" t="s">
        <v>6</v>
      </c>
    </row>
    <row r="107" spans="1:9">
      <c r="A107" s="77" t="s">
        <v>21</v>
      </c>
      <c r="B107" s="77" t="s">
        <v>1</v>
      </c>
      <c r="C107" s="85">
        <v>0.401574805848875</v>
      </c>
      <c r="D107" s="85">
        <v>0.115766677058007</v>
      </c>
      <c r="E107" s="85">
        <v>1.3053492974794201</v>
      </c>
      <c r="F107" s="77"/>
    </row>
    <row r="108" spans="1:9">
      <c r="A108" s="89" t="s">
        <v>22</v>
      </c>
      <c r="B108" s="77" t="s">
        <v>1</v>
      </c>
      <c r="C108" s="85">
        <v>0.114064726947922</v>
      </c>
      <c r="D108" s="85">
        <v>2.0653562362486801E-2</v>
      </c>
      <c r="E108" s="85">
        <v>0.537582658233412</v>
      </c>
      <c r="F108" s="77" t="s">
        <v>6</v>
      </c>
    </row>
    <row r="109" spans="1:9">
      <c r="A109" s="90" t="s">
        <v>23</v>
      </c>
      <c r="B109" s="90" t="s">
        <v>1</v>
      </c>
      <c r="C109" s="91">
        <v>0.49192298171752802</v>
      </c>
      <c r="D109" s="91">
        <v>0.10769574394694</v>
      </c>
      <c r="E109" s="91">
        <v>2.0475138785059701</v>
      </c>
      <c r="F109" s="90"/>
    </row>
    <row r="111" spans="1:9" s="9" customFormat="1" ht="29.25" customHeight="1">
      <c r="A111" s="118" t="s">
        <v>259</v>
      </c>
      <c r="B111" s="118"/>
      <c r="C111" s="118"/>
      <c r="D111" s="118"/>
      <c r="E111" s="118"/>
      <c r="F111" s="118"/>
      <c r="G111" s="118"/>
      <c r="H111" s="7"/>
      <c r="I111" s="7"/>
    </row>
    <row r="112" spans="1:9">
      <c r="A112" s="83" t="s">
        <v>41</v>
      </c>
      <c r="B112" s="83" t="s">
        <v>40</v>
      </c>
      <c r="C112" s="80" t="s">
        <v>96</v>
      </c>
      <c r="D112" s="80" t="s">
        <v>16</v>
      </c>
      <c r="E112" s="80" t="s">
        <v>17</v>
      </c>
      <c r="F112" s="80" t="s">
        <v>4</v>
      </c>
      <c r="G112" s="80" t="s">
        <v>77</v>
      </c>
    </row>
    <row r="113" spans="1:7">
      <c r="A113" s="137" t="s">
        <v>42</v>
      </c>
      <c r="B113" s="89" t="s">
        <v>115</v>
      </c>
      <c r="C113" s="85">
        <v>-0.73695756600891604</v>
      </c>
      <c r="D113" s="85"/>
      <c r="E113" s="85"/>
      <c r="F113" s="85">
        <v>0.28406248732113898</v>
      </c>
      <c r="G113" s="85">
        <v>-2.59435018315448</v>
      </c>
    </row>
    <row r="114" spans="1:7">
      <c r="A114" s="137"/>
      <c r="B114" s="89" t="s">
        <v>116</v>
      </c>
      <c r="C114" s="85">
        <v>0.14159283467515299</v>
      </c>
      <c r="D114" s="85"/>
      <c r="E114" s="85"/>
      <c r="F114" s="85">
        <v>0.28397846246078801</v>
      </c>
      <c r="G114" s="85">
        <v>0.49860413162390299</v>
      </c>
    </row>
    <row r="115" spans="1:7">
      <c r="A115" s="137"/>
      <c r="B115" s="89" t="s">
        <v>117</v>
      </c>
      <c r="C115" s="96">
        <v>0.998333653118614</v>
      </c>
      <c r="D115" s="96"/>
      <c r="E115" s="96"/>
      <c r="F115" s="96">
        <v>0.28862432235637803</v>
      </c>
      <c r="G115" s="96">
        <v>3.4589380581929099</v>
      </c>
    </row>
    <row r="116" spans="1:7">
      <c r="A116" s="77"/>
      <c r="B116" s="89" t="s">
        <v>54</v>
      </c>
      <c r="C116" s="85">
        <v>-1.0295777951025599E-2</v>
      </c>
      <c r="D116" s="85">
        <v>-0.66701808063624801</v>
      </c>
      <c r="E116" s="85">
        <v>0.64606307094334203</v>
      </c>
      <c r="F116" s="85">
        <v>0.33442583374174301</v>
      </c>
      <c r="G116" s="85">
        <v>-3.0786431286813999E-2</v>
      </c>
    </row>
    <row r="117" spans="1:7">
      <c r="A117" s="137"/>
      <c r="B117" s="89" t="s">
        <v>55</v>
      </c>
      <c r="C117" s="85">
        <v>0.65985000944072603</v>
      </c>
      <c r="D117" s="85">
        <v>-0.23828389898441399</v>
      </c>
      <c r="E117" s="85">
        <v>1.5721020429634001</v>
      </c>
      <c r="F117" s="85">
        <v>0.46032741509265901</v>
      </c>
      <c r="G117" s="85">
        <v>1.4334362625521799</v>
      </c>
    </row>
    <row r="118" spans="1:7">
      <c r="A118" s="137"/>
      <c r="B118" s="89" t="s">
        <v>56</v>
      </c>
      <c r="C118" s="85">
        <v>-0.27389781738439201</v>
      </c>
      <c r="D118" s="85">
        <v>-0.93039012507932495</v>
      </c>
      <c r="E118" s="85">
        <v>0.38000789464878199</v>
      </c>
      <c r="F118" s="85">
        <v>0.33377159104068799</v>
      </c>
      <c r="G118" s="85">
        <v>-0.82061453022525899</v>
      </c>
    </row>
    <row r="119" spans="1:7">
      <c r="A119" s="137"/>
      <c r="B119" s="89" t="s">
        <v>57</v>
      </c>
      <c r="C119" s="85">
        <v>1.3856679782492101E-2</v>
      </c>
      <c r="D119" s="85">
        <v>-0.641225492148223</v>
      </c>
      <c r="E119" s="85">
        <v>0.67046414630777995</v>
      </c>
      <c r="F119" s="85">
        <v>0.33407199762290202</v>
      </c>
      <c r="G119" s="85">
        <v>4.1478124120218701E-2</v>
      </c>
    </row>
    <row r="120" spans="1:7">
      <c r="A120" s="137"/>
      <c r="B120" s="89" t="s">
        <v>58</v>
      </c>
      <c r="C120" s="85">
        <v>-7.7406701692158297E-2</v>
      </c>
      <c r="D120" s="85">
        <v>-0.75284134510816902</v>
      </c>
      <c r="E120" s="85">
        <v>0.59788179236927497</v>
      </c>
      <c r="F120" s="85">
        <v>0.34399002027827902</v>
      </c>
      <c r="G120" s="85">
        <v>-0.22502600985208401</v>
      </c>
    </row>
    <row r="121" spans="1:7">
      <c r="A121" s="137"/>
      <c r="B121" s="89" t="s">
        <v>59</v>
      </c>
      <c r="C121" s="85">
        <v>0.60446876176881204</v>
      </c>
      <c r="D121" s="85">
        <v>-0.207367679624398</v>
      </c>
      <c r="E121" s="85">
        <v>1.4231887645706101</v>
      </c>
      <c r="F121" s="85">
        <v>0.41494697515409401</v>
      </c>
      <c r="G121" s="85">
        <v>1.4567373615492401</v>
      </c>
    </row>
    <row r="122" spans="1:7">
      <c r="A122" s="137"/>
      <c r="B122" s="89" t="s">
        <v>105</v>
      </c>
      <c r="C122" s="85">
        <v>1.2262393591137399</v>
      </c>
      <c r="D122" s="85">
        <v>0.58367890473279505</v>
      </c>
      <c r="E122" s="85">
        <v>1.87958536194672</v>
      </c>
      <c r="F122" s="85">
        <v>0.33011297617028201</v>
      </c>
      <c r="G122" s="85">
        <v>3.7146051431834901</v>
      </c>
    </row>
    <row r="123" spans="1:7">
      <c r="A123" s="137"/>
      <c r="B123" s="89" t="s">
        <v>66</v>
      </c>
      <c r="C123" s="85">
        <v>-0.292906845123099</v>
      </c>
      <c r="D123" s="85">
        <v>-1.45337796038212</v>
      </c>
      <c r="E123" s="85">
        <v>0.85228911398762497</v>
      </c>
      <c r="F123" s="85">
        <v>0.57990825469244001</v>
      </c>
      <c r="G123" s="85">
        <v>-0.50509169813153498</v>
      </c>
    </row>
    <row r="124" spans="1:7">
      <c r="A124" s="137"/>
      <c r="B124" s="89" t="s">
        <v>68</v>
      </c>
      <c r="C124" s="85">
        <v>0.52866820991429597</v>
      </c>
      <c r="D124" s="85">
        <v>-0.20225754009883901</v>
      </c>
      <c r="E124" s="85">
        <v>1.2703751224539701</v>
      </c>
      <c r="F124" s="85">
        <v>0.374340679875103</v>
      </c>
      <c r="G124" s="85">
        <v>1.41226491892541</v>
      </c>
    </row>
    <row r="125" spans="1:7">
      <c r="A125" s="137"/>
      <c r="B125" s="89" t="s">
        <v>69</v>
      </c>
      <c r="C125" s="85">
        <v>0.580631347859904</v>
      </c>
      <c r="D125" s="85">
        <v>1.29893894502278E-2</v>
      </c>
      <c r="E125" s="85">
        <v>1.1525085425591599</v>
      </c>
      <c r="F125" s="85">
        <v>0.290291948204914</v>
      </c>
      <c r="G125" s="85">
        <v>2.00016346113066</v>
      </c>
    </row>
    <row r="126" spans="1:7">
      <c r="A126" s="137"/>
      <c r="B126" s="89" t="s">
        <v>70</v>
      </c>
      <c r="C126" s="85">
        <v>0.27829024037194799</v>
      </c>
      <c r="D126" s="85">
        <v>-0.420234247199748</v>
      </c>
      <c r="E126" s="85">
        <v>0.97924748971608</v>
      </c>
      <c r="F126" s="85">
        <v>0.35599330167647902</v>
      </c>
      <c r="G126" s="85">
        <v>0.78172886697979005</v>
      </c>
    </row>
    <row r="127" spans="1:7">
      <c r="A127" s="138"/>
      <c r="B127" s="90" t="s">
        <v>71</v>
      </c>
      <c r="C127" s="91">
        <v>-0.263605073798657</v>
      </c>
      <c r="D127" s="91">
        <v>-0.79743615208243401</v>
      </c>
      <c r="E127" s="91">
        <v>0.26749666042777998</v>
      </c>
      <c r="F127" s="91">
        <v>0.27134702986379999</v>
      </c>
      <c r="G127" s="91">
        <v>-0.97146843262286797</v>
      </c>
    </row>
    <row r="128" spans="1:7">
      <c r="A128" s="137" t="s">
        <v>43</v>
      </c>
      <c r="B128" s="89" t="s">
        <v>115</v>
      </c>
      <c r="C128" s="85">
        <v>-2.8575650541148701</v>
      </c>
      <c r="D128" s="85"/>
      <c r="E128" s="85"/>
      <c r="F128" s="85">
        <v>0.39417526239038297</v>
      </c>
      <c r="G128" s="85">
        <v>-7.24947840913668</v>
      </c>
    </row>
    <row r="129" spans="1:9">
      <c r="A129" s="89"/>
      <c r="B129" s="89" t="s">
        <v>116</v>
      </c>
      <c r="C129" s="85">
        <v>-2.0642572015237199</v>
      </c>
      <c r="D129" s="85"/>
      <c r="E129" s="85"/>
      <c r="F129" s="85">
        <v>0.36280712802772402</v>
      </c>
      <c r="G129" s="85">
        <v>-5.6896820433086397</v>
      </c>
    </row>
    <row r="130" spans="1:9">
      <c r="A130" s="89"/>
      <c r="B130" s="89" t="s">
        <v>117</v>
      </c>
      <c r="C130" s="96">
        <v>-0.75635282137557103</v>
      </c>
      <c r="D130" s="85"/>
      <c r="E130" s="85"/>
      <c r="F130" s="85">
        <v>0.33233428028575901</v>
      </c>
      <c r="G130" s="85">
        <v>-2.2758796375902501</v>
      </c>
    </row>
    <row r="131" spans="1:9">
      <c r="A131" s="77"/>
      <c r="B131" s="89" t="s">
        <v>54</v>
      </c>
      <c r="C131" s="85">
        <v>-1.59859567267155</v>
      </c>
      <c r="D131" s="85">
        <v>-2.6604382796010602</v>
      </c>
      <c r="E131" s="85">
        <v>-0.56660723082258402</v>
      </c>
      <c r="F131" s="85">
        <v>0.53164438787028601</v>
      </c>
      <c r="G131" s="85">
        <v>-3.0068890204510001</v>
      </c>
    </row>
    <row r="132" spans="1:9">
      <c r="A132" s="137"/>
      <c r="B132" s="89" t="s">
        <v>55</v>
      </c>
      <c r="C132" s="85">
        <v>-0.776117029163232</v>
      </c>
      <c r="D132" s="85">
        <v>-1.9695960489433899</v>
      </c>
      <c r="E132" s="85">
        <v>0.44394666166160301</v>
      </c>
      <c r="F132" s="85">
        <v>0.60994157990258602</v>
      </c>
      <c r="G132" s="85">
        <v>-1.2724448615016299</v>
      </c>
    </row>
    <row r="133" spans="1:9">
      <c r="A133" s="137"/>
      <c r="B133" s="89" t="s">
        <v>56</v>
      </c>
      <c r="C133" s="85">
        <v>-1.27329694727667</v>
      </c>
      <c r="D133" s="85">
        <v>-2.2210694029064402</v>
      </c>
      <c r="E133" s="85">
        <v>-0.35243849886126799</v>
      </c>
      <c r="F133" s="85">
        <v>0.47461887569707101</v>
      </c>
      <c r="G133" s="85">
        <v>-2.6827777243511099</v>
      </c>
    </row>
    <row r="134" spans="1:9">
      <c r="A134" s="137"/>
      <c r="B134" s="89" t="s">
        <v>57</v>
      </c>
      <c r="C134" s="85">
        <v>-0.93132117698109795</v>
      </c>
      <c r="D134" s="85">
        <v>-1.8818409581399</v>
      </c>
      <c r="E134" s="85">
        <v>-2.0330326518116699E-3</v>
      </c>
      <c r="F134" s="85">
        <v>0.477194460775833</v>
      </c>
      <c r="G134" s="85">
        <v>-1.9516596556190899</v>
      </c>
    </row>
    <row r="135" spans="1:9">
      <c r="A135" s="137"/>
      <c r="B135" s="89" t="s">
        <v>58</v>
      </c>
      <c r="C135" s="85">
        <v>-1.5226943809890601</v>
      </c>
      <c r="D135" s="85">
        <v>-2.59108735811675</v>
      </c>
      <c r="E135" s="85">
        <v>-0.47882615655434502</v>
      </c>
      <c r="F135" s="85">
        <v>0.53620259649383295</v>
      </c>
      <c r="G135" s="85">
        <v>-2.83977435198147</v>
      </c>
    </row>
    <row r="136" spans="1:9">
      <c r="A136" s="137"/>
      <c r="B136" s="89" t="s">
        <v>59</v>
      </c>
      <c r="C136" s="85">
        <v>-0.25058454285223802</v>
      </c>
      <c r="D136" s="85">
        <v>-1.3242113122021799</v>
      </c>
      <c r="E136" s="85">
        <v>0.85464068382033898</v>
      </c>
      <c r="F136" s="85">
        <v>0.55088214712114503</v>
      </c>
      <c r="G136" s="85">
        <v>-0.45487867806529497</v>
      </c>
    </row>
    <row r="137" spans="1:9">
      <c r="A137" s="90"/>
      <c r="B137" s="90" t="s">
        <v>105</v>
      </c>
      <c r="C137" s="91">
        <v>0.81807340097341696</v>
      </c>
      <c r="D137" s="91">
        <v>-6.8041170806558096E-2</v>
      </c>
      <c r="E137" s="91">
        <v>1.72030487947859</v>
      </c>
      <c r="F137" s="91">
        <v>0.45486578718428899</v>
      </c>
      <c r="G137" s="91">
        <v>1.79849402619937</v>
      </c>
    </row>
    <row r="138" spans="1:9">
      <c r="A138" s="77" t="s">
        <v>119</v>
      </c>
      <c r="B138" s="77"/>
      <c r="C138" s="77"/>
      <c r="D138" s="77"/>
      <c r="E138" s="77"/>
      <c r="F138" s="77"/>
      <c r="G138" s="77"/>
    </row>
    <row r="140" spans="1:9" s="9" customFormat="1" ht="29.25" customHeight="1">
      <c r="A140" s="118" t="s">
        <v>263</v>
      </c>
      <c r="B140" s="118"/>
      <c r="C140" s="118"/>
      <c r="D140" s="118"/>
      <c r="E140" s="118"/>
      <c r="F140" s="118"/>
      <c r="G140" s="118"/>
      <c r="H140" s="139"/>
      <c r="I140" s="8"/>
    </row>
    <row r="141" spans="1:9" ht="28">
      <c r="A141" s="94" t="s">
        <v>41</v>
      </c>
      <c r="B141" s="94" t="s">
        <v>27</v>
      </c>
      <c r="C141" s="84" t="s">
        <v>132</v>
      </c>
      <c r="D141" s="83" t="s">
        <v>3</v>
      </c>
      <c r="E141" s="196" t="s">
        <v>24</v>
      </c>
      <c r="F141" s="196"/>
      <c r="G141" s="196" t="s">
        <v>129</v>
      </c>
      <c r="H141" s="196"/>
    </row>
    <row r="142" spans="1:9">
      <c r="A142" s="198" t="s">
        <v>42</v>
      </c>
      <c r="B142" s="106" t="s">
        <v>44</v>
      </c>
      <c r="C142" s="85">
        <v>0.98992016539112504</v>
      </c>
      <c r="D142" s="85">
        <v>-3.0293573294091599E-2</v>
      </c>
      <c r="E142" s="85">
        <v>0.97583292199054605</v>
      </c>
      <c r="F142" s="106"/>
      <c r="G142" s="85">
        <v>0.97583292199054605</v>
      </c>
      <c r="H142" s="106"/>
    </row>
    <row r="143" spans="1:9">
      <c r="A143" s="199"/>
      <c r="B143" s="89" t="s">
        <v>45</v>
      </c>
      <c r="C143" s="85">
        <v>1.93549198464589</v>
      </c>
      <c r="D143" s="85">
        <v>1.4345297512500099</v>
      </c>
      <c r="E143" s="85">
        <v>0.15142114524899</v>
      </c>
      <c r="F143" s="89"/>
      <c r="G143" s="85">
        <v>0.30284229049798</v>
      </c>
      <c r="H143" s="89"/>
    </row>
    <row r="144" spans="1:9">
      <c r="A144" s="199"/>
      <c r="B144" s="89" t="s">
        <v>46</v>
      </c>
      <c r="C144" s="85">
        <v>0.76057738882090797</v>
      </c>
      <c r="D144" s="85">
        <v>-0.81995272230266703</v>
      </c>
      <c r="E144" s="85">
        <v>0.41224305941942202</v>
      </c>
      <c r="F144" s="89"/>
      <c r="G144" s="85">
        <v>0.61836458912913295</v>
      </c>
      <c r="H144" s="89"/>
    </row>
    <row r="145" spans="1:9">
      <c r="A145" s="199"/>
      <c r="B145" s="89" t="s">
        <v>47</v>
      </c>
      <c r="C145" s="85">
        <v>1.01423921543241</v>
      </c>
      <c r="D145" s="85">
        <v>4.2322452221321701E-2</v>
      </c>
      <c r="E145" s="85">
        <v>0.96624164703516902</v>
      </c>
      <c r="F145" s="89"/>
      <c r="G145" s="85">
        <v>0.97583292199054605</v>
      </c>
      <c r="H145" s="89"/>
    </row>
    <row r="146" spans="1:9">
      <c r="A146" s="199"/>
      <c r="B146" s="89" t="s">
        <v>48</v>
      </c>
      <c r="C146" s="85">
        <v>0.92570946843122603</v>
      </c>
      <c r="D146" s="85">
        <v>-0.22440966744032101</v>
      </c>
      <c r="E146" s="85">
        <v>0.82243854897861701</v>
      </c>
      <c r="F146" s="89"/>
      <c r="G146" s="85">
        <v>0.97583292199054605</v>
      </c>
      <c r="H146" s="89"/>
    </row>
    <row r="147" spans="1:9">
      <c r="A147" s="200"/>
      <c r="B147" s="90" t="s">
        <v>49</v>
      </c>
      <c r="C147" s="91">
        <v>1.8309075598867299</v>
      </c>
      <c r="D147" s="91">
        <v>1.4575575765657001</v>
      </c>
      <c r="E147" s="91">
        <v>0.14496253027171399</v>
      </c>
      <c r="F147" s="90"/>
      <c r="G147" s="91">
        <v>0.30284229049798</v>
      </c>
      <c r="H147" s="90"/>
    </row>
    <row r="148" spans="1:9">
      <c r="A148" s="199" t="s">
        <v>43</v>
      </c>
      <c r="B148" s="89" t="s">
        <v>44</v>
      </c>
      <c r="C148" s="85">
        <v>0.20217890911537401</v>
      </c>
      <c r="D148" s="85">
        <v>-3.0069053080125698</v>
      </c>
      <c r="E148" s="85">
        <v>2.6392196054587399E-3</v>
      </c>
      <c r="F148" s="77" t="s">
        <v>7</v>
      </c>
      <c r="G148" s="85">
        <v>2.7090708983915801E-2</v>
      </c>
      <c r="H148" s="77" t="s">
        <v>6</v>
      </c>
    </row>
    <row r="149" spans="1:9">
      <c r="A149" s="199"/>
      <c r="B149" s="89" t="s">
        <v>45</v>
      </c>
      <c r="C149" s="85">
        <v>0.46021004242172298</v>
      </c>
      <c r="D149" s="85">
        <v>-1.27237143648034</v>
      </c>
      <c r="E149" s="85">
        <v>0.203241177818753</v>
      </c>
      <c r="F149" s="77"/>
      <c r="G149" s="85">
        <v>0.348413447689291</v>
      </c>
      <c r="H149" s="77"/>
    </row>
    <row r="150" spans="1:9">
      <c r="A150" s="199"/>
      <c r="B150" s="89" t="s">
        <v>46</v>
      </c>
      <c r="C150" s="85">
        <v>0.27990446075979902</v>
      </c>
      <c r="D150" s="85">
        <v>-2.6828069628090399</v>
      </c>
      <c r="E150" s="85">
        <v>7.3007117429354498E-3</v>
      </c>
      <c r="F150" s="77" t="s">
        <v>7</v>
      </c>
      <c r="G150" s="85">
        <v>2.9202846971741799E-2</v>
      </c>
      <c r="H150" s="77" t="s">
        <v>6</v>
      </c>
    </row>
    <row r="151" spans="1:9">
      <c r="A151" s="199"/>
      <c r="B151" s="89" t="s">
        <v>47</v>
      </c>
      <c r="C151" s="85">
        <v>0.39404042992413701</v>
      </c>
      <c r="D151" s="85">
        <v>-1.95162417670081</v>
      </c>
      <c r="E151" s="85">
        <v>5.0982840693942599E-2</v>
      </c>
      <c r="F151" s="77"/>
      <c r="G151" s="85">
        <v>0.15294852208182799</v>
      </c>
      <c r="H151" s="77"/>
    </row>
    <row r="152" spans="1:9">
      <c r="A152" s="199"/>
      <c r="B152" s="89" t="s">
        <v>48</v>
      </c>
      <c r="C152" s="85">
        <v>0.21812870351338201</v>
      </c>
      <c r="D152" s="85">
        <v>-2.8397338917627502</v>
      </c>
      <c r="E152" s="85">
        <v>4.5151181639859596E-3</v>
      </c>
      <c r="F152" s="77" t="s">
        <v>7</v>
      </c>
      <c r="G152" s="85">
        <v>2.7090708983915801E-2</v>
      </c>
      <c r="H152" s="77" t="s">
        <v>6</v>
      </c>
    </row>
    <row r="153" spans="1:9">
      <c r="A153" s="200"/>
      <c r="B153" s="90" t="s">
        <v>49</v>
      </c>
      <c r="C153" s="91">
        <v>0.77843045202286498</v>
      </c>
      <c r="D153" s="91">
        <v>-0.454678011481285</v>
      </c>
      <c r="E153" s="91">
        <v>0.64934090219326901</v>
      </c>
      <c r="F153" s="90"/>
      <c r="G153" s="91">
        <v>0.86578786959102505</v>
      </c>
      <c r="H153" s="90"/>
    </row>
    <row r="155" spans="1:9" s="9" customFormat="1" ht="29.25" customHeight="1">
      <c r="A155" s="102" t="s">
        <v>260</v>
      </c>
      <c r="B155" s="102"/>
      <c r="C155" s="102"/>
      <c r="D155" s="102"/>
      <c r="E155" s="102"/>
      <c r="F155" s="102"/>
      <c r="G155" s="102"/>
      <c r="H155" s="102"/>
    </row>
    <row r="156" spans="1:9">
      <c r="A156" s="94" t="s">
        <v>5</v>
      </c>
      <c r="B156" s="82" t="s">
        <v>96</v>
      </c>
      <c r="C156" s="80" t="s">
        <v>16</v>
      </c>
      <c r="D156" s="80" t="s">
        <v>17</v>
      </c>
      <c r="E156" s="80" t="s">
        <v>4</v>
      </c>
      <c r="F156" s="80" t="s">
        <v>3</v>
      </c>
      <c r="G156" s="196" t="s">
        <v>24</v>
      </c>
      <c r="H156" s="196"/>
      <c r="I156" s="2"/>
    </row>
    <row r="157" spans="1:9">
      <c r="A157" s="89" t="s">
        <v>102</v>
      </c>
      <c r="B157" s="95">
        <v>0.317</v>
      </c>
      <c r="C157" s="77"/>
      <c r="D157" s="77"/>
      <c r="E157" s="78"/>
      <c r="F157" s="78"/>
      <c r="G157" s="78"/>
      <c r="H157" s="97"/>
      <c r="I157" s="2"/>
    </row>
    <row r="158" spans="1:9">
      <c r="A158" s="89" t="s">
        <v>103</v>
      </c>
      <c r="B158" s="98">
        <v>0.18640000000000001</v>
      </c>
      <c r="C158" s="77"/>
      <c r="D158" s="77"/>
      <c r="E158" s="78"/>
      <c r="F158" s="78"/>
      <c r="G158" s="78"/>
      <c r="H158" s="97"/>
      <c r="I158" s="2"/>
    </row>
    <row r="159" spans="1:9">
      <c r="A159" s="77" t="s">
        <v>115</v>
      </c>
      <c r="B159" s="85">
        <v>-0.858139336295489</v>
      </c>
      <c r="C159" s="85">
        <v>-1.7732441408609301</v>
      </c>
      <c r="D159" s="85">
        <v>-1.12199584993306</v>
      </c>
      <c r="E159" s="85">
        <v>0.27372674822822202</v>
      </c>
      <c r="F159" s="85">
        <v>-3.1350218487964798</v>
      </c>
      <c r="G159" s="85">
        <v>1.7184131241445701E-3</v>
      </c>
      <c r="H159" s="89" t="s">
        <v>7</v>
      </c>
    </row>
    <row r="160" spans="1:9">
      <c r="A160" s="77" t="s">
        <v>116</v>
      </c>
      <c r="B160" s="85">
        <v>-3.4477095166147098E-4</v>
      </c>
      <c r="C160" s="85">
        <v>-0.88324795814950197</v>
      </c>
      <c r="D160" s="85">
        <v>-0.296385835334184</v>
      </c>
      <c r="E160" s="85">
        <v>0.27093934645185802</v>
      </c>
      <c r="F160" s="85">
        <v>-1.2725023374289799E-3</v>
      </c>
      <c r="G160" s="85">
        <v>0.99898469030538894</v>
      </c>
      <c r="H160" s="97"/>
      <c r="I160" s="2"/>
    </row>
    <row r="161" spans="1:8">
      <c r="A161" s="77" t="s">
        <v>117</v>
      </c>
      <c r="B161" s="85">
        <v>0.99325192334494905</v>
      </c>
      <c r="C161" s="85">
        <v>0.116001203855435</v>
      </c>
      <c r="D161" s="85">
        <v>0.69156071536812203</v>
      </c>
      <c r="E161" s="85">
        <v>0.27464109059348601</v>
      </c>
      <c r="F161" s="85">
        <v>3.6165452197942498</v>
      </c>
      <c r="G161" s="86">
        <v>2.9856118043851897E-4</v>
      </c>
      <c r="H161" s="77" t="s">
        <v>28</v>
      </c>
    </row>
    <row r="162" spans="1:8">
      <c r="A162" s="77" t="s">
        <v>54</v>
      </c>
      <c r="B162" s="85">
        <v>8.4827264133663496E-2</v>
      </c>
      <c r="C162" s="85">
        <v>-7.7634917244041105E-2</v>
      </c>
      <c r="D162" s="85">
        <v>0.71997509648572799</v>
      </c>
      <c r="E162" s="85">
        <v>0.34481705801354101</v>
      </c>
      <c r="F162" s="85">
        <v>0.246006577001571</v>
      </c>
      <c r="G162" s="85">
        <v>0.80567714122408796</v>
      </c>
      <c r="H162" s="77"/>
    </row>
    <row r="163" spans="1:8">
      <c r="A163" s="77" t="s">
        <v>55</v>
      </c>
      <c r="B163" s="85">
        <v>0.79434720472964704</v>
      </c>
      <c r="C163" s="85">
        <v>-0.83757326709746005</v>
      </c>
      <c r="D163" s="85">
        <v>5.3077456290976398E-2</v>
      </c>
      <c r="E163" s="85">
        <v>0.464640093555163</v>
      </c>
      <c r="F163" s="85">
        <v>1.70959677339024</v>
      </c>
      <c r="G163" s="85">
        <v>8.7340462724332296E-2</v>
      </c>
      <c r="H163" s="77"/>
    </row>
    <row r="164" spans="1:8">
      <c r="A164" s="77" t="s">
        <v>56</v>
      </c>
      <c r="B164" s="85">
        <v>-0.186905835962863</v>
      </c>
      <c r="C164" s="85">
        <v>-0.19821628477203801</v>
      </c>
      <c r="D164" s="85">
        <v>0.94987076145540805</v>
      </c>
      <c r="E164" s="85">
        <v>0.34387171004920603</v>
      </c>
      <c r="F164" s="85">
        <v>-0.54353362169896902</v>
      </c>
      <c r="G164" s="85">
        <v>0.58676244827775803</v>
      </c>
      <c r="H164" s="77"/>
    </row>
    <row r="165" spans="1:8">
      <c r="A165" s="77" t="s">
        <v>57</v>
      </c>
      <c r="B165" s="85">
        <v>0.12554155487993701</v>
      </c>
      <c r="C165" s="85">
        <v>-0.76610427515745605</v>
      </c>
      <c r="D165" s="85">
        <v>1.60822739588731E-2</v>
      </c>
      <c r="E165" s="85">
        <v>0.347204779603283</v>
      </c>
      <c r="F165" s="85">
        <v>0.36157784182401298</v>
      </c>
      <c r="G165" s="85">
        <v>0.71766752552434199</v>
      </c>
      <c r="H165" s="77"/>
    </row>
    <row r="166" spans="1:8">
      <c r="A166" s="77" t="s">
        <v>58</v>
      </c>
      <c r="B166" s="85">
        <v>2.49589946307027E-2</v>
      </c>
      <c r="C166" s="85">
        <v>-0.47150975039327397</v>
      </c>
      <c r="D166" s="85">
        <v>0.32075282331291399</v>
      </c>
      <c r="E166" s="85">
        <v>0.357940911584196</v>
      </c>
      <c r="F166" s="85">
        <v>6.9729371030088999E-2</v>
      </c>
      <c r="G166" s="85">
        <v>0.94440906397080804</v>
      </c>
      <c r="H166" s="77"/>
    </row>
    <row r="167" spans="1:8">
      <c r="A167" s="77" t="s">
        <v>59</v>
      </c>
      <c r="B167" s="85">
        <v>0.69636972186434298</v>
      </c>
      <c r="C167" s="85">
        <v>-0.86270050237288598</v>
      </c>
      <c r="D167" s="85">
        <v>3.9798944036932703E-2</v>
      </c>
      <c r="E167" s="85">
        <v>0.42508109331279897</v>
      </c>
      <c r="F167" s="85">
        <v>1.6382044104509601</v>
      </c>
      <c r="G167" s="85">
        <v>0.10137905990360301</v>
      </c>
      <c r="H167" s="77"/>
    </row>
    <row r="168" spans="1:8">
      <c r="A168" s="77" t="s">
        <v>53</v>
      </c>
      <c r="B168" s="85">
        <v>1.82125198227993</v>
      </c>
      <c r="C168" s="85">
        <v>-0.64736029145797203</v>
      </c>
      <c r="D168" s="85">
        <v>-9.1821787523901896E-2</v>
      </c>
      <c r="E168" s="85">
        <v>0.47818847001528803</v>
      </c>
      <c r="F168" s="85">
        <v>3.80864888319392</v>
      </c>
      <c r="G168" s="86">
        <v>1.39728204362988E-4</v>
      </c>
      <c r="H168" s="77" t="s">
        <v>28</v>
      </c>
    </row>
    <row r="169" spans="1:8">
      <c r="A169" s="89" t="s">
        <v>105</v>
      </c>
      <c r="B169" s="85">
        <v>1.04646671603649</v>
      </c>
      <c r="C169" s="85">
        <v>0.49934000975653098</v>
      </c>
      <c r="D169" s="85">
        <v>1.5935838890065099</v>
      </c>
      <c r="E169" s="85">
        <v>0.27914903684405601</v>
      </c>
      <c r="F169" s="85">
        <v>3.7487742313834</v>
      </c>
      <c r="G169" s="86">
        <v>1.77700961343288E-4</v>
      </c>
      <c r="H169" s="77" t="s">
        <v>28</v>
      </c>
    </row>
    <row r="170" spans="1:8">
      <c r="A170" s="77" t="s">
        <v>109</v>
      </c>
      <c r="B170" s="85">
        <v>-1.59645391632839</v>
      </c>
      <c r="C170" s="85">
        <v>-0.94152978654328001</v>
      </c>
      <c r="D170" s="85">
        <v>-0.14055530466785601</v>
      </c>
      <c r="E170" s="85">
        <v>0.64742717915297598</v>
      </c>
      <c r="F170" s="85">
        <v>-2.4658432140847402</v>
      </c>
      <c r="G170" s="85">
        <v>1.3669115126454299E-2</v>
      </c>
      <c r="H170" s="77" t="s">
        <v>6</v>
      </c>
    </row>
    <row r="171" spans="1:8">
      <c r="A171" s="77" t="s">
        <v>110</v>
      </c>
      <c r="B171" s="85">
        <v>-1.47937228925034</v>
      </c>
      <c r="C171" s="85">
        <v>-0.188793160348667</v>
      </c>
      <c r="D171" s="85">
        <v>0.70315244036668401</v>
      </c>
      <c r="E171" s="85">
        <v>0.78247901143604104</v>
      </c>
      <c r="F171" s="85">
        <v>-1.89062232677056</v>
      </c>
      <c r="G171" s="85">
        <v>5.8674777675489398E-2</v>
      </c>
      <c r="H171" s="77"/>
    </row>
    <row r="172" spans="1:8">
      <c r="A172" s="77" t="s">
        <v>111</v>
      </c>
      <c r="B172" s="85">
        <v>-1.01849780306396</v>
      </c>
      <c r="C172" s="85">
        <v>-0.37449254241431701</v>
      </c>
      <c r="D172" s="85">
        <v>0.77184387142798305</v>
      </c>
      <c r="E172" s="85">
        <v>0.59548367512922795</v>
      </c>
      <c r="F172" s="85">
        <v>-1.71037065431379</v>
      </c>
      <c r="G172" s="85">
        <v>8.7197354012970296E-2</v>
      </c>
      <c r="H172" s="77"/>
    </row>
    <row r="173" spans="1:8">
      <c r="A173" s="77" t="s">
        <v>112</v>
      </c>
      <c r="B173" s="85">
        <v>-1.0441765177903799</v>
      </c>
      <c r="C173" s="85">
        <v>-0.42211194767252902</v>
      </c>
      <c r="D173" s="85">
        <v>0.35850858741490199</v>
      </c>
      <c r="E173" s="85">
        <v>0.60211592709444395</v>
      </c>
      <c r="F173" s="85">
        <v>-1.73417853739418</v>
      </c>
      <c r="G173" s="85">
        <v>8.2886409872418201E-2</v>
      </c>
      <c r="H173" s="77"/>
    </row>
    <row r="174" spans="1:8">
      <c r="A174" s="77" t="s">
        <v>113</v>
      </c>
      <c r="B174" s="85">
        <v>-1.51511786558853</v>
      </c>
      <c r="C174" s="85">
        <v>-0.41628661451687998</v>
      </c>
      <c r="D174" s="85">
        <v>0.37842400692873701</v>
      </c>
      <c r="E174" s="85">
        <v>0.65486969383865701</v>
      </c>
      <c r="F174" s="85">
        <v>-2.3136173193591301</v>
      </c>
      <c r="G174" s="85">
        <v>2.0688722807476499E-2</v>
      </c>
      <c r="H174" s="77" t="s">
        <v>6</v>
      </c>
    </row>
    <row r="175" spans="1:8">
      <c r="A175" s="90" t="s">
        <v>114</v>
      </c>
      <c r="B175" s="91">
        <v>-0.92089383179879103</v>
      </c>
      <c r="C175" s="91">
        <v>-0.23287558789187099</v>
      </c>
      <c r="D175" s="91">
        <v>0.66590979693535701</v>
      </c>
      <c r="E175" s="91">
        <v>0.71320966334271896</v>
      </c>
      <c r="F175" s="91">
        <v>-1.29119651503694</v>
      </c>
      <c r="G175" s="91">
        <v>0.19663554324879601</v>
      </c>
      <c r="H175" s="90"/>
    </row>
    <row r="177" spans="1:7" s="9" customFormat="1" ht="29.25" customHeight="1">
      <c r="A177" s="140" t="s">
        <v>261</v>
      </c>
      <c r="B177" s="140"/>
      <c r="C177" s="140"/>
      <c r="D177" s="140"/>
      <c r="E177" s="140"/>
      <c r="F177" s="141"/>
      <c r="G177" s="60"/>
    </row>
    <row r="178" spans="1:7" ht="16">
      <c r="A178" s="83" t="s">
        <v>15</v>
      </c>
      <c r="B178" s="83" t="s">
        <v>26</v>
      </c>
      <c r="C178" s="82" t="s">
        <v>127</v>
      </c>
      <c r="D178" s="80" t="s">
        <v>4</v>
      </c>
      <c r="E178" s="80" t="s">
        <v>16</v>
      </c>
      <c r="F178" s="80" t="s">
        <v>17</v>
      </c>
    </row>
    <row r="179" spans="1:7">
      <c r="A179" s="77" t="s">
        <v>8</v>
      </c>
      <c r="B179" s="77" t="s">
        <v>0</v>
      </c>
      <c r="C179" s="85">
        <v>2.4725213940731501</v>
      </c>
      <c r="D179" s="85">
        <v>0.17500866851312699</v>
      </c>
      <c r="E179" s="85">
        <v>2.12951070680512</v>
      </c>
      <c r="F179" s="85">
        <v>2.8155320813411899</v>
      </c>
    </row>
    <row r="180" spans="1:7">
      <c r="A180" s="77" t="s">
        <v>9</v>
      </c>
      <c r="B180" s="77" t="s">
        <v>0</v>
      </c>
      <c r="C180" s="85">
        <v>2.5281789950923002</v>
      </c>
      <c r="D180" s="85">
        <v>0.16940593146507099</v>
      </c>
      <c r="E180" s="85">
        <v>2.1961494706533</v>
      </c>
      <c r="F180" s="85">
        <v>2.8602085195312998</v>
      </c>
    </row>
    <row r="181" spans="1:7">
      <c r="A181" s="77" t="s">
        <v>10</v>
      </c>
      <c r="B181" s="77" t="s">
        <v>0</v>
      </c>
      <c r="C181" s="85">
        <v>2.9784209803147199</v>
      </c>
      <c r="D181" s="85">
        <v>0.23538589984538699</v>
      </c>
      <c r="E181" s="85">
        <v>2.5170730941492101</v>
      </c>
      <c r="F181" s="85">
        <v>3.4397688664802302</v>
      </c>
    </row>
    <row r="182" spans="1:7">
      <c r="A182" s="77" t="s">
        <v>11</v>
      </c>
      <c r="B182" s="77" t="s">
        <v>0</v>
      </c>
      <c r="C182" s="85">
        <v>2.3501694234696102</v>
      </c>
      <c r="D182" s="85">
        <v>0.16378327353606101</v>
      </c>
      <c r="E182" s="85">
        <v>2.02916010606886</v>
      </c>
      <c r="F182" s="85">
        <v>2.67117874087036</v>
      </c>
    </row>
    <row r="183" spans="1:7">
      <c r="A183" s="77" t="s">
        <v>12</v>
      </c>
      <c r="B183" s="77" t="s">
        <v>0</v>
      </c>
      <c r="C183" s="85">
        <v>2.5549061067788399</v>
      </c>
      <c r="D183" s="85">
        <v>0.171186517124024</v>
      </c>
      <c r="E183" s="85">
        <v>2.2193866985769</v>
      </c>
      <c r="F183" s="85">
        <v>2.89042551498077</v>
      </c>
    </row>
    <row r="184" spans="1:7">
      <c r="A184" s="77" t="s">
        <v>13</v>
      </c>
      <c r="B184" s="77" t="s">
        <v>0</v>
      </c>
      <c r="C184" s="85">
        <v>2.4888902485790898</v>
      </c>
      <c r="D184" s="85">
        <v>0.178246723627357</v>
      </c>
      <c r="E184" s="85">
        <v>2.1395330899072098</v>
      </c>
      <c r="F184" s="85">
        <v>2.83824740725098</v>
      </c>
    </row>
    <row r="185" spans="1:7">
      <c r="A185" s="77" t="s">
        <v>14</v>
      </c>
      <c r="B185" s="77" t="s">
        <v>0</v>
      </c>
      <c r="C185" s="85">
        <v>2.9192409021509498</v>
      </c>
      <c r="D185" s="85">
        <v>0.21407989824902399</v>
      </c>
      <c r="E185" s="85">
        <v>2.4996520117688599</v>
      </c>
      <c r="F185" s="85">
        <v>3.3388297925330299</v>
      </c>
    </row>
    <row r="186" spans="1:7">
      <c r="A186" s="77" t="s">
        <v>8</v>
      </c>
      <c r="B186" s="77" t="s">
        <v>1</v>
      </c>
      <c r="C186" s="85">
        <v>3.4924306333033899</v>
      </c>
      <c r="D186" s="85">
        <v>0.154103770948117</v>
      </c>
      <c r="E186" s="85">
        <v>3.1903927923632698</v>
      </c>
      <c r="F186" s="85">
        <v>3.79446847424351</v>
      </c>
    </row>
    <row r="187" spans="1:7">
      <c r="A187" s="77" t="s">
        <v>9</v>
      </c>
      <c r="B187" s="77" t="s">
        <v>1</v>
      </c>
      <c r="C187" s="85">
        <v>2.6749664385970902</v>
      </c>
      <c r="D187" s="85">
        <v>0.30000038501344001</v>
      </c>
      <c r="E187" s="85">
        <v>2.0869764886226001</v>
      </c>
      <c r="F187" s="85">
        <v>3.2629563885715802</v>
      </c>
    </row>
    <row r="188" spans="1:7">
      <c r="A188" s="77" t="s">
        <v>10</v>
      </c>
      <c r="B188" s="77" t="s">
        <v>1</v>
      </c>
      <c r="C188" s="85">
        <v>3.17283749637408</v>
      </c>
      <c r="D188" s="85">
        <v>0.30290173971471801</v>
      </c>
      <c r="E188" s="85">
        <v>2.57916099567871</v>
      </c>
      <c r="F188" s="85">
        <v>3.7665139970694499</v>
      </c>
    </row>
    <row r="189" spans="1:7">
      <c r="A189" s="77" t="s">
        <v>11</v>
      </c>
      <c r="B189" s="77" t="s">
        <v>1</v>
      </c>
      <c r="C189" s="85">
        <v>2.86966485601023</v>
      </c>
      <c r="D189" s="85">
        <v>0.24120459901652599</v>
      </c>
      <c r="E189" s="85">
        <v>2.3969125290324098</v>
      </c>
      <c r="F189" s="85">
        <v>3.34241718298804</v>
      </c>
    </row>
    <row r="190" spans="1:7">
      <c r="A190" s="77" t="s">
        <v>12</v>
      </c>
      <c r="B190" s="77" t="s">
        <v>1</v>
      </c>
      <c r="C190" s="85">
        <v>3.04211834754831</v>
      </c>
      <c r="D190" s="85">
        <v>0.228709302179332</v>
      </c>
      <c r="E190" s="85">
        <v>2.59385635234753</v>
      </c>
      <c r="F190" s="85">
        <v>3.49038034274909</v>
      </c>
    </row>
    <row r="191" spans="1:7">
      <c r="A191" s="77" t="s">
        <v>13</v>
      </c>
      <c r="B191" s="77" t="s">
        <v>1</v>
      </c>
      <c r="C191" s="85">
        <v>2.68885811006718</v>
      </c>
      <c r="D191" s="85">
        <v>0.29907962741018002</v>
      </c>
      <c r="E191" s="85">
        <v>2.1026728118335698</v>
      </c>
      <c r="F191" s="85">
        <v>3.2750434083007902</v>
      </c>
    </row>
    <row r="192" spans="1:7">
      <c r="A192" s="90" t="s">
        <v>14</v>
      </c>
      <c r="B192" s="90" t="s">
        <v>1</v>
      </c>
      <c r="C192" s="91">
        <v>3.3989104627192499</v>
      </c>
      <c r="D192" s="91">
        <v>0.220140451555045</v>
      </c>
      <c r="E192" s="91">
        <v>2.9674431061309798</v>
      </c>
      <c r="F192" s="91">
        <v>3.8303778193075302</v>
      </c>
    </row>
    <row r="193" spans="1:9" ht="16">
      <c r="A193" s="89" t="s">
        <v>128</v>
      </c>
      <c r="B193" s="77"/>
      <c r="C193" s="77"/>
      <c r="D193" s="77"/>
      <c r="E193" s="77"/>
      <c r="F193" s="77"/>
    </row>
    <row r="195" spans="1:9" ht="30" customHeight="1">
      <c r="A195" s="102" t="s">
        <v>262</v>
      </c>
      <c r="B195" s="142"/>
      <c r="C195" s="142"/>
      <c r="D195" s="142"/>
      <c r="E195" s="142"/>
      <c r="F195" s="142"/>
      <c r="G195" s="142"/>
      <c r="H195" s="90"/>
      <c r="I195" s="2"/>
    </row>
    <row r="196" spans="1:9" ht="28">
      <c r="A196" s="128" t="s">
        <v>27</v>
      </c>
      <c r="B196" s="128" t="s">
        <v>26</v>
      </c>
      <c r="C196" s="84" t="s">
        <v>118</v>
      </c>
      <c r="D196" s="79" t="s">
        <v>25</v>
      </c>
      <c r="E196" s="196" t="s">
        <v>24</v>
      </c>
      <c r="F196" s="196"/>
      <c r="G196" s="197" t="s">
        <v>37</v>
      </c>
      <c r="H196" s="197"/>
    </row>
    <row r="197" spans="1:9">
      <c r="A197" s="77" t="s">
        <v>18</v>
      </c>
      <c r="B197" s="77" t="s">
        <v>0</v>
      </c>
      <c r="C197" s="85">
        <v>1.0885039065225099</v>
      </c>
      <c r="D197" s="85">
        <v>0.24594044921599501</v>
      </c>
      <c r="E197" s="85">
        <v>0.80572833132530797</v>
      </c>
      <c r="F197" s="77"/>
      <c r="G197" s="85">
        <v>0.87897636144579105</v>
      </c>
      <c r="H197" s="77"/>
    </row>
    <row r="198" spans="1:9">
      <c r="A198" s="77" t="s">
        <v>19</v>
      </c>
      <c r="B198" s="77" t="s">
        <v>0</v>
      </c>
      <c r="C198" s="85">
        <v>2.21305819771769</v>
      </c>
      <c r="D198" s="85">
        <v>1.7096556468836399</v>
      </c>
      <c r="E198" s="85">
        <v>8.7329568979884697E-2</v>
      </c>
      <c r="F198" s="77"/>
      <c r="G198" s="85">
        <v>0.20275925669240699</v>
      </c>
      <c r="H198" s="77"/>
    </row>
    <row r="199" spans="1:9">
      <c r="A199" s="77" t="s">
        <v>20</v>
      </c>
      <c r="B199" s="77" t="s">
        <v>0</v>
      </c>
      <c r="C199" s="85">
        <v>0.82949331807946203</v>
      </c>
      <c r="D199" s="85">
        <v>-0.54363430819010505</v>
      </c>
      <c r="E199" s="85">
        <v>0.58669314594795496</v>
      </c>
      <c r="F199" s="77"/>
      <c r="G199" s="85">
        <v>0.86114574622180795</v>
      </c>
      <c r="H199" s="77"/>
    </row>
    <row r="200" spans="1:9">
      <c r="A200" s="77" t="s">
        <v>21</v>
      </c>
      <c r="B200" s="77" t="s">
        <v>0</v>
      </c>
      <c r="C200" s="85">
        <v>1.13378624226221</v>
      </c>
      <c r="D200" s="85">
        <v>0.36163948367958998</v>
      </c>
      <c r="E200" s="85">
        <v>0.71762145518484</v>
      </c>
      <c r="F200" s="77"/>
      <c r="G200" s="85">
        <v>0.86114574622180795</v>
      </c>
      <c r="H200" s="77"/>
    </row>
    <row r="201" spans="1:9">
      <c r="A201" s="77" t="s">
        <v>22</v>
      </c>
      <c r="B201" s="77" t="s">
        <v>0</v>
      </c>
      <c r="C201" s="85">
        <v>1.02525235402639</v>
      </c>
      <c r="D201" s="85">
        <v>6.9673063704526098E-2</v>
      </c>
      <c r="E201" s="85">
        <v>0.94445388171607103</v>
      </c>
      <c r="F201" s="77"/>
      <c r="G201" s="85">
        <v>0.94445388171607103</v>
      </c>
      <c r="H201" s="77"/>
    </row>
    <row r="202" spans="1:9">
      <c r="A202" s="77" t="s">
        <v>23</v>
      </c>
      <c r="B202" s="77" t="s">
        <v>0</v>
      </c>
      <c r="C202" s="85">
        <v>2.00644880781313</v>
      </c>
      <c r="D202" s="85">
        <v>1.63820168457173</v>
      </c>
      <c r="E202" s="85">
        <v>0.101379628346204</v>
      </c>
      <c r="F202" s="77"/>
      <c r="G202" s="85">
        <v>0.20275925669240699</v>
      </c>
      <c r="H202" s="77"/>
    </row>
    <row r="203" spans="1:9">
      <c r="A203" s="77" t="s">
        <v>18</v>
      </c>
      <c r="B203" s="77" t="s">
        <v>1</v>
      </c>
      <c r="C203" s="85">
        <v>0.220547942673437</v>
      </c>
      <c r="D203" s="85">
        <v>-2.7593221419025298</v>
      </c>
      <c r="E203" s="85">
        <v>5.79214065907318E-3</v>
      </c>
      <c r="F203" s="77" t="s">
        <v>7</v>
      </c>
      <c r="G203" s="85">
        <v>3.9095192998192099E-2</v>
      </c>
      <c r="H203" s="77" t="s">
        <v>6</v>
      </c>
    </row>
    <row r="204" spans="1:9">
      <c r="A204" s="77" t="s">
        <v>19</v>
      </c>
      <c r="B204" s="77" t="s">
        <v>1</v>
      </c>
      <c r="C204" s="85">
        <v>0.50405945006366604</v>
      </c>
      <c r="D204" s="85">
        <v>-1.08761935653699</v>
      </c>
      <c r="E204" s="85">
        <v>0.27676318195190203</v>
      </c>
      <c r="F204" s="77"/>
      <c r="G204" s="85">
        <v>0.47445116906040302</v>
      </c>
      <c r="H204" s="77"/>
    </row>
    <row r="205" spans="1:9">
      <c r="A205" s="77" t="s">
        <v>20</v>
      </c>
      <c r="B205" s="77" t="s">
        <v>1</v>
      </c>
      <c r="C205" s="85">
        <v>0.29956556944256002</v>
      </c>
      <c r="D205" s="85">
        <v>-2.4825431542149898</v>
      </c>
      <c r="E205" s="85">
        <v>1.3044826616043999E-2</v>
      </c>
      <c r="F205" s="77" t="s">
        <v>7</v>
      </c>
      <c r="G205" s="85">
        <v>5.2179306464175797E-2</v>
      </c>
      <c r="H205" s="77"/>
    </row>
    <row r="206" spans="1:9">
      <c r="A206" s="77" t="s">
        <v>21</v>
      </c>
      <c r="B206" s="77" t="s">
        <v>1</v>
      </c>
      <c r="C206" s="85">
        <v>0.39905349636675402</v>
      </c>
      <c r="D206" s="85">
        <v>-1.8759169046172299</v>
      </c>
      <c r="E206" s="85">
        <v>6.0666691008730199E-2</v>
      </c>
      <c r="F206" s="77"/>
      <c r="G206" s="85">
        <v>0.18200007302619001</v>
      </c>
      <c r="H206" s="77"/>
    </row>
    <row r="207" spans="1:9">
      <c r="A207" s="89" t="s">
        <v>22</v>
      </c>
      <c r="B207" s="89" t="s">
        <v>1</v>
      </c>
      <c r="C207" s="85">
        <v>0.225331975183832</v>
      </c>
      <c r="D207" s="85">
        <v>-2.7206248819207599</v>
      </c>
      <c r="E207" s="85">
        <v>6.5158654996986896E-3</v>
      </c>
      <c r="F207" s="77" t="s">
        <v>7</v>
      </c>
      <c r="G207" s="85">
        <v>3.9095192998192099E-2</v>
      </c>
      <c r="H207" s="77" t="s">
        <v>6</v>
      </c>
    </row>
    <row r="208" spans="1:9">
      <c r="A208" s="90" t="s">
        <v>23</v>
      </c>
      <c r="B208" s="90" t="s">
        <v>1</v>
      </c>
      <c r="C208" s="91">
        <v>0.79889565601305002</v>
      </c>
      <c r="D208" s="91">
        <v>-0.39148279712589801</v>
      </c>
      <c r="E208" s="91">
        <v>0.69544040201089397</v>
      </c>
      <c r="F208" s="90"/>
      <c r="G208" s="91">
        <v>0.86114574622180795</v>
      </c>
      <c r="H208" s="90"/>
    </row>
  </sheetData>
  <mergeCells count="18">
    <mergeCell ref="A83:A88"/>
    <mergeCell ref="A89:A94"/>
    <mergeCell ref="G196:H196"/>
    <mergeCell ref="E196:F196"/>
    <mergeCell ref="A142:A147"/>
    <mergeCell ref="A148:A153"/>
    <mergeCell ref="E141:F141"/>
    <mergeCell ref="G141:H141"/>
    <mergeCell ref="G156:H156"/>
    <mergeCell ref="G2:H2"/>
    <mergeCell ref="F40:G40"/>
    <mergeCell ref="H57:I57"/>
    <mergeCell ref="F82:G82"/>
    <mergeCell ref="H82:I82"/>
    <mergeCell ref="H40:I40"/>
    <mergeCell ref="A54:I54"/>
    <mergeCell ref="A58:A71"/>
    <mergeCell ref="A72:A79"/>
  </mergeCells>
  <pageMargins left="0.7" right="0.7" top="0.75" bottom="0.75" header="0.3" footer="0.3"/>
  <pageSetup paperSize="9" orientation="portrait" verticalDpi="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I17" sqref="I17"/>
    </sheetView>
  </sheetViews>
  <sheetFormatPr baseColWidth="10" defaultColWidth="8.6640625" defaultRowHeight="14" x14ac:dyDescent="0"/>
  <cols>
    <col min="1" max="1" width="22.5" style="1" customWidth="1"/>
    <col min="2" max="2" width="17.6640625" style="1" customWidth="1"/>
    <col min="3" max="3" width="20.6640625" style="1" bestFit="1" customWidth="1"/>
    <col min="4" max="4" width="18" style="1" customWidth="1"/>
    <col min="5" max="5" width="12.6640625" style="1" customWidth="1"/>
    <col min="6" max="6" width="13.1640625" style="1" bestFit="1" customWidth="1"/>
    <col min="7" max="8" width="11.6640625" style="1" customWidth="1"/>
    <col min="9" max="9" width="10" style="1" customWidth="1"/>
    <col min="10" max="10" width="10.33203125" style="1" customWidth="1"/>
    <col min="11" max="16384" width="8.6640625" style="1"/>
  </cols>
  <sheetData>
    <row r="1" spans="1:16" s="3" customFormat="1" ht="30" customHeight="1">
      <c r="A1" s="118" t="s">
        <v>264</v>
      </c>
      <c r="B1" s="118"/>
      <c r="C1" s="118"/>
      <c r="D1" s="118"/>
      <c r="E1" s="118"/>
      <c r="F1" s="7"/>
      <c r="G1" s="7"/>
    </row>
    <row r="2" spans="1:16">
      <c r="A2" s="94" t="s">
        <v>5</v>
      </c>
      <c r="B2" s="80" t="s">
        <v>31</v>
      </c>
      <c r="C2" s="80" t="s">
        <v>82</v>
      </c>
      <c r="D2" s="196" t="s">
        <v>24</v>
      </c>
      <c r="E2" s="196"/>
    </row>
    <row r="3" spans="1:16">
      <c r="A3" s="77" t="s">
        <v>32</v>
      </c>
      <c r="B3" s="77">
        <v>6</v>
      </c>
      <c r="C3" s="85">
        <v>12.853525928076101</v>
      </c>
      <c r="D3" s="85">
        <v>4.5421840474326597E-2</v>
      </c>
      <c r="E3" s="77" t="s">
        <v>6</v>
      </c>
    </row>
    <row r="4" spans="1:16">
      <c r="A4" s="77" t="s">
        <v>33</v>
      </c>
      <c r="B4" s="77">
        <v>1</v>
      </c>
      <c r="C4" s="85">
        <v>4.2444551399359396</v>
      </c>
      <c r="D4" s="85">
        <v>3.9378703668421201E-2</v>
      </c>
      <c r="E4" s="77" t="s">
        <v>6</v>
      </c>
    </row>
    <row r="5" spans="1:16">
      <c r="A5" s="90" t="s">
        <v>105</v>
      </c>
      <c r="B5" s="90">
        <v>1</v>
      </c>
      <c r="C5" s="91">
        <v>30.5271294001776</v>
      </c>
      <c r="D5" s="101">
        <v>3.2923021336788201E-8</v>
      </c>
      <c r="E5" s="90" t="s">
        <v>28</v>
      </c>
    </row>
    <row r="6" spans="1:16">
      <c r="N6" s="66"/>
    </row>
    <row r="7" spans="1:16" s="3" customFormat="1" ht="30" customHeight="1">
      <c r="A7" s="102" t="s">
        <v>265</v>
      </c>
      <c r="B7" s="102"/>
      <c r="C7" s="102"/>
      <c r="D7" s="102"/>
      <c r="E7" s="102"/>
      <c r="F7" s="102"/>
      <c r="G7" s="102"/>
      <c r="H7" s="102"/>
      <c r="I7" s="102"/>
      <c r="J7" s="102"/>
    </row>
    <row r="8" spans="1:16">
      <c r="A8" s="83" t="s">
        <v>5</v>
      </c>
      <c r="B8" s="82" t="s">
        <v>2</v>
      </c>
      <c r="C8" s="80" t="s">
        <v>16</v>
      </c>
      <c r="D8" s="80" t="s">
        <v>17</v>
      </c>
      <c r="E8" s="80" t="s">
        <v>4</v>
      </c>
      <c r="F8" s="80" t="s">
        <v>3</v>
      </c>
      <c r="G8" s="196" t="s">
        <v>24</v>
      </c>
      <c r="H8" s="196"/>
      <c r="I8" s="196" t="s">
        <v>39</v>
      </c>
      <c r="J8" s="196"/>
      <c r="O8" s="73"/>
      <c r="P8" s="73"/>
    </row>
    <row r="9" spans="1:16">
      <c r="A9" s="77" t="s">
        <v>50</v>
      </c>
      <c r="B9" s="85">
        <v>0.15521680007887001</v>
      </c>
      <c r="C9" s="85">
        <v>-0.108260167201899</v>
      </c>
      <c r="D9" s="85">
        <v>0.41869376735963898</v>
      </c>
      <c r="E9" s="85">
        <v>0.13411865081708599</v>
      </c>
      <c r="F9" s="85">
        <v>1.1573095847091199</v>
      </c>
      <c r="G9" s="85">
        <v>0.247145898989998</v>
      </c>
      <c r="H9" s="77"/>
      <c r="I9" s="85">
        <v>0.44486261818199602</v>
      </c>
      <c r="J9" s="77"/>
    </row>
    <row r="10" spans="1:16">
      <c r="A10" s="77" t="s">
        <v>54</v>
      </c>
      <c r="B10" s="85">
        <v>4.9565184191887601E-3</v>
      </c>
      <c r="C10" s="85">
        <v>-0.283875635180728</v>
      </c>
      <c r="D10" s="85">
        <v>0.29378867201910502</v>
      </c>
      <c r="E10" s="85">
        <v>0.147025294670764</v>
      </c>
      <c r="F10" s="85">
        <v>3.37120114622994E-2</v>
      </c>
      <c r="G10" s="85">
        <v>0.97310680065598898</v>
      </c>
      <c r="H10" s="77"/>
      <c r="I10" s="85">
        <v>0.97310680065598898</v>
      </c>
      <c r="J10" s="77"/>
    </row>
    <row r="11" spans="1:16">
      <c r="A11" s="77" t="s">
        <v>55</v>
      </c>
      <c r="B11" s="85">
        <v>-6.7301641596796496E-2</v>
      </c>
      <c r="C11" s="85">
        <v>-0.42860971052806202</v>
      </c>
      <c r="D11" s="85">
        <v>0.29400642733446197</v>
      </c>
      <c r="E11" s="85">
        <v>0.18391797671919299</v>
      </c>
      <c r="F11" s="85">
        <v>-0.365932916386706</v>
      </c>
      <c r="G11" s="85">
        <v>0.71441513359123598</v>
      </c>
      <c r="H11" s="77"/>
      <c r="I11" s="85">
        <v>0.91853374318872505</v>
      </c>
      <c r="J11" s="77"/>
    </row>
    <row r="12" spans="1:16">
      <c r="A12" s="77" t="s">
        <v>56</v>
      </c>
      <c r="B12" s="85">
        <v>-0.23730642483800701</v>
      </c>
      <c r="C12" s="85">
        <v>-0.50060675655511799</v>
      </c>
      <c r="D12" s="85">
        <v>2.5993906879102802E-2</v>
      </c>
      <c r="E12" s="85">
        <v>0.13402873736571899</v>
      </c>
      <c r="F12" s="85">
        <v>-1.77056375746105</v>
      </c>
      <c r="G12" s="85">
        <v>7.6633273261175694E-2</v>
      </c>
      <c r="H12" s="77"/>
      <c r="I12" s="85">
        <v>0.17242486483764199</v>
      </c>
      <c r="J12" s="77"/>
    </row>
    <row r="13" spans="1:16">
      <c r="A13" s="77" t="s">
        <v>57</v>
      </c>
      <c r="B13" s="85">
        <v>-1.9270677911077599E-2</v>
      </c>
      <c r="C13" s="85">
        <v>-0.28789131714775401</v>
      </c>
      <c r="D13" s="85">
        <v>0.249349961325598</v>
      </c>
      <c r="E13" s="85">
        <v>0.13673695309258299</v>
      </c>
      <c r="F13" s="85">
        <v>-0.14093248002995801</v>
      </c>
      <c r="G13" s="85">
        <v>0.88792328286529798</v>
      </c>
      <c r="H13" s="77"/>
      <c r="I13" s="85">
        <v>0.97310680065598898</v>
      </c>
      <c r="J13" s="77"/>
    </row>
    <row r="14" spans="1:16">
      <c r="A14" s="77" t="s">
        <v>58</v>
      </c>
      <c r="B14" s="85">
        <v>-7.1090180873091505E-2</v>
      </c>
      <c r="C14" s="85">
        <v>-0.36035859169036299</v>
      </c>
      <c r="D14" s="85">
        <v>0.21817822994417699</v>
      </c>
      <c r="E14" s="85">
        <v>0.14724736428847901</v>
      </c>
      <c r="F14" s="85">
        <v>-0.48279425045473501</v>
      </c>
      <c r="G14" s="85">
        <v>0.62924183361196195</v>
      </c>
      <c r="H14" s="77"/>
      <c r="I14" s="85">
        <v>0.91853374318872505</v>
      </c>
      <c r="J14" s="77"/>
    </row>
    <row r="15" spans="1:16">
      <c r="A15" s="77" t="s">
        <v>59</v>
      </c>
      <c r="B15" s="85">
        <v>0.38546966159010898</v>
      </c>
      <c r="C15" s="85">
        <v>4.0207816867934697E-2</v>
      </c>
      <c r="D15" s="85">
        <v>0.73073150631228201</v>
      </c>
      <c r="E15" s="85">
        <v>0.175749908125409</v>
      </c>
      <c r="F15" s="85">
        <v>2.1932851385336298</v>
      </c>
      <c r="G15" s="85">
        <v>2.8286841711416499E-2</v>
      </c>
      <c r="H15" s="77" t="s">
        <v>6</v>
      </c>
      <c r="I15" s="85">
        <v>0.118136111005263</v>
      </c>
      <c r="J15" s="77"/>
    </row>
    <row r="16" spans="1:16">
      <c r="A16" s="77" t="s">
        <v>53</v>
      </c>
      <c r="B16" s="85">
        <v>0.51524203549207903</v>
      </c>
      <c r="C16" s="85">
        <v>2.3934083602342601E-2</v>
      </c>
      <c r="D16" s="85">
        <v>1.00654998738181</v>
      </c>
      <c r="E16" s="85">
        <v>0.25009229582082898</v>
      </c>
      <c r="F16" s="85">
        <v>2.0602075477815198</v>
      </c>
      <c r="G16" s="85">
        <v>3.9378703668421298E-2</v>
      </c>
      <c r="H16" s="77" t="s">
        <v>6</v>
      </c>
      <c r="I16" s="85">
        <v>0.118136111005263</v>
      </c>
      <c r="J16" s="77"/>
    </row>
    <row r="17" spans="1:15">
      <c r="A17" s="90" t="s">
        <v>105</v>
      </c>
      <c r="B17" s="91">
        <v>0.714845932846772</v>
      </c>
      <c r="C17" s="91">
        <v>0.46067671835769902</v>
      </c>
      <c r="D17" s="91">
        <v>0.96901514733584004</v>
      </c>
      <c r="E17" s="91">
        <v>0.12938069114097001</v>
      </c>
      <c r="F17" s="91">
        <v>5.5251361431350903</v>
      </c>
      <c r="G17" s="101">
        <v>3.2923021336787102E-8</v>
      </c>
      <c r="H17" s="90" t="s">
        <v>28</v>
      </c>
      <c r="I17" s="101">
        <v>2.9630719203109401E-7</v>
      </c>
      <c r="J17" s="90" t="s">
        <v>28</v>
      </c>
    </row>
    <row r="18" spans="1:15">
      <c r="C18" s="65"/>
      <c r="D18" s="65"/>
      <c r="E18" s="65"/>
      <c r="F18" s="65"/>
      <c r="O18" s="66"/>
    </row>
    <row r="19" spans="1:15" s="3" customFormat="1" ht="30" customHeight="1">
      <c r="A19" s="118" t="s">
        <v>266</v>
      </c>
      <c r="B19" s="118"/>
      <c r="C19" s="118"/>
      <c r="D19" s="118"/>
      <c r="E19" s="118"/>
      <c r="F19" s="7"/>
      <c r="G19" s="7"/>
    </row>
    <row r="20" spans="1:15" ht="15" customHeight="1">
      <c r="A20" s="83" t="s">
        <v>15</v>
      </c>
      <c r="B20" s="83" t="s">
        <v>26</v>
      </c>
      <c r="C20" s="80" t="s">
        <v>34</v>
      </c>
      <c r="D20" s="80" t="s">
        <v>16</v>
      </c>
      <c r="E20" s="80" t="s">
        <v>17</v>
      </c>
      <c r="F20" s="2"/>
      <c r="G20" s="2"/>
    </row>
    <row r="21" spans="1:15" ht="15" customHeight="1">
      <c r="A21" s="77" t="s">
        <v>8</v>
      </c>
      <c r="B21" s="77" t="s">
        <v>0</v>
      </c>
      <c r="C21" s="85">
        <v>1.78998937756668</v>
      </c>
      <c r="D21" s="85">
        <v>1.6469630140493901</v>
      </c>
      <c r="E21" s="85">
        <v>1.9330157410839801</v>
      </c>
      <c r="F21" s="2"/>
      <c r="G21" s="2"/>
      <c r="H21" s="65"/>
    </row>
    <row r="22" spans="1:15" ht="15" customHeight="1">
      <c r="A22" s="77" t="s">
        <v>9</v>
      </c>
      <c r="B22" s="77" t="s">
        <v>0</v>
      </c>
      <c r="C22" s="85">
        <v>1.8243158351470401</v>
      </c>
      <c r="D22" s="85">
        <v>1.6593852480514799</v>
      </c>
      <c r="E22" s="85">
        <v>1.9892464222426001</v>
      </c>
      <c r="F22" s="2"/>
      <c r="G22" s="2"/>
    </row>
    <row r="23" spans="1:15" ht="15" customHeight="1">
      <c r="A23" s="77" t="s">
        <v>10</v>
      </c>
      <c r="B23" s="77" t="s">
        <v>0</v>
      </c>
      <c r="C23" s="85">
        <v>1.7912303530081299</v>
      </c>
      <c r="D23" s="85">
        <v>1.5664859749835001</v>
      </c>
      <c r="E23" s="85">
        <v>2.0159747310327498</v>
      </c>
      <c r="F23" s="2"/>
      <c r="G23" s="2"/>
    </row>
    <row r="24" spans="1:15" ht="15" customHeight="1">
      <c r="A24" s="77" t="s">
        <v>11</v>
      </c>
      <c r="B24" s="77" t="s">
        <v>0</v>
      </c>
      <c r="C24" s="85">
        <v>1.62855386091592</v>
      </c>
      <c r="D24" s="85">
        <v>1.48268139687707</v>
      </c>
      <c r="E24" s="85">
        <v>1.77442632495476</v>
      </c>
      <c r="F24" s="2"/>
      <c r="G24" s="2"/>
    </row>
    <row r="25" spans="1:15" ht="15" customHeight="1">
      <c r="A25" s="77" t="s">
        <v>12</v>
      </c>
      <c r="B25" s="77" t="s">
        <v>0</v>
      </c>
      <c r="C25" s="85">
        <v>1.79072642267689</v>
      </c>
      <c r="D25" s="85">
        <v>1.63898221664546</v>
      </c>
      <c r="E25" s="85">
        <v>1.94247062870832</v>
      </c>
      <c r="F25" s="2"/>
      <c r="G25" s="2"/>
    </row>
    <row r="26" spans="1:15" ht="15" customHeight="1">
      <c r="A26" s="77" t="s">
        <v>13</v>
      </c>
      <c r="B26" s="77" t="s">
        <v>0</v>
      </c>
      <c r="C26" s="85">
        <v>1.7650011345298799</v>
      </c>
      <c r="D26" s="85">
        <v>1.5988324385996799</v>
      </c>
      <c r="E26" s="85">
        <v>1.93116983046008</v>
      </c>
      <c r="F26" s="2"/>
      <c r="G26" s="2"/>
    </row>
    <row r="27" spans="1:15" ht="15" customHeight="1">
      <c r="A27" s="77" t="s">
        <v>14</v>
      </c>
      <c r="B27" s="77" t="s">
        <v>0</v>
      </c>
      <c r="C27" s="85">
        <v>2.1194158185320702</v>
      </c>
      <c r="D27" s="85">
        <v>1.9163420485537599</v>
      </c>
      <c r="E27" s="85">
        <v>2.32248958851038</v>
      </c>
      <c r="F27" s="2"/>
      <c r="G27" s="2"/>
    </row>
    <row r="28" spans="1:15" ht="15" customHeight="1">
      <c r="A28" s="77" t="s">
        <v>8</v>
      </c>
      <c r="B28" s="77" t="s">
        <v>1</v>
      </c>
      <c r="C28" s="85">
        <v>2.1993744745459902</v>
      </c>
      <c r="D28" s="85">
        <v>2.0581596800115398</v>
      </c>
      <c r="E28" s="85">
        <v>2.3405892690804402</v>
      </c>
      <c r="F28" s="2"/>
      <c r="G28" s="2"/>
    </row>
    <row r="29" spans="1:15" ht="15" customHeight="1">
      <c r="A29" s="77" t="s">
        <v>9</v>
      </c>
      <c r="B29" s="77" t="s">
        <v>1</v>
      </c>
      <c r="C29" s="85">
        <v>2.2303726229348899</v>
      </c>
      <c r="D29" s="85">
        <v>2.05765134496975</v>
      </c>
      <c r="E29" s="85">
        <v>2.4030939009000201</v>
      </c>
      <c r="F29" s="2"/>
      <c r="G29" s="2"/>
    </row>
    <row r="30" spans="1:15" ht="15" customHeight="1">
      <c r="A30" s="77" t="s">
        <v>10</v>
      </c>
      <c r="B30" s="77" t="s">
        <v>1</v>
      </c>
      <c r="C30" s="85">
        <v>2.2005012438132501</v>
      </c>
      <c r="D30" s="85">
        <v>1.9826859205931699</v>
      </c>
      <c r="E30" s="85">
        <v>2.4183165670333202</v>
      </c>
      <c r="F30" s="2"/>
      <c r="G30" s="2"/>
    </row>
    <row r="31" spans="1:15" ht="15" customHeight="1">
      <c r="A31" s="77" t="s">
        <v>11</v>
      </c>
      <c r="B31" s="77" t="s">
        <v>1</v>
      </c>
      <c r="C31" s="85">
        <v>2.0487517269100901</v>
      </c>
      <c r="D31" s="85">
        <v>1.8932742148297299</v>
      </c>
      <c r="E31" s="85">
        <v>2.2042292389904601</v>
      </c>
      <c r="F31" s="2"/>
      <c r="G31" s="2"/>
    </row>
    <row r="32" spans="1:15" ht="15" customHeight="1">
      <c r="A32" s="77" t="s">
        <v>12</v>
      </c>
      <c r="B32" s="77" t="s">
        <v>1</v>
      </c>
      <c r="C32" s="85">
        <v>2.20004374553102</v>
      </c>
      <c r="D32" s="85">
        <v>2.0481321423819998</v>
      </c>
      <c r="E32" s="85">
        <v>2.3519553486800402</v>
      </c>
      <c r="F32" s="2"/>
      <c r="G32" s="2"/>
    </row>
    <row r="33" spans="1:7">
      <c r="A33" s="77" t="s">
        <v>13</v>
      </c>
      <c r="B33" s="77" t="s">
        <v>1</v>
      </c>
      <c r="C33" s="85">
        <v>2.1765872380842199</v>
      </c>
      <c r="D33" s="85">
        <v>1.9999446936028999</v>
      </c>
      <c r="E33" s="85">
        <v>2.3532297825655499</v>
      </c>
      <c r="F33" s="2"/>
      <c r="G33" s="2"/>
    </row>
    <row r="34" spans="1:7">
      <c r="A34" s="90" t="s">
        <v>14</v>
      </c>
      <c r="B34" s="90" t="s">
        <v>1</v>
      </c>
      <c r="C34" s="91">
        <v>2.4831151795556399</v>
      </c>
      <c r="D34" s="91">
        <v>2.3098649352254701</v>
      </c>
      <c r="E34" s="91">
        <v>2.6563654238858101</v>
      </c>
      <c r="F34" s="2"/>
      <c r="G34" s="2"/>
    </row>
  </sheetData>
  <mergeCells count="3">
    <mergeCell ref="I8:J8"/>
    <mergeCell ref="G8:H8"/>
    <mergeCell ref="D2:E2"/>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topLeftCell="A44" workbookViewId="0">
      <selection activeCell="D54" sqref="D54"/>
    </sheetView>
  </sheetViews>
  <sheetFormatPr baseColWidth="10" defaultColWidth="8.6640625" defaultRowHeight="14" x14ac:dyDescent="0"/>
  <cols>
    <col min="1" max="1" width="17.6640625" style="1" customWidth="1"/>
    <col min="2" max="2" width="22.5" style="1" customWidth="1"/>
    <col min="3" max="3" width="22" style="1" customWidth="1"/>
    <col min="4" max="5" width="13.33203125" style="1" customWidth="1"/>
    <col min="6" max="6" width="13" style="1" customWidth="1"/>
    <col min="7" max="7" width="9.1640625" style="1" customWidth="1"/>
    <col min="8" max="8" width="8.6640625" style="1" customWidth="1"/>
    <col min="9" max="9" width="10.1640625" style="1" customWidth="1"/>
    <col min="10" max="16384" width="8.6640625" style="1"/>
  </cols>
  <sheetData>
    <row r="1" spans="1:9" s="9" customFormat="1" ht="30" customHeight="1">
      <c r="A1" s="140" t="s">
        <v>303</v>
      </c>
      <c r="B1" s="140"/>
      <c r="C1" s="140"/>
      <c r="D1" s="140"/>
      <c r="E1" s="140"/>
      <c r="F1" s="140"/>
      <c r="G1" s="140"/>
      <c r="H1" s="143"/>
      <c r="I1" s="143"/>
    </row>
    <row r="2" spans="1:9">
      <c r="A2" s="94" t="s">
        <v>40</v>
      </c>
      <c r="B2" s="81"/>
      <c r="C2" s="82" t="s">
        <v>96</v>
      </c>
      <c r="D2" s="80" t="s">
        <v>16</v>
      </c>
      <c r="E2" s="80" t="s">
        <v>17</v>
      </c>
      <c r="F2" s="80" t="s">
        <v>4</v>
      </c>
      <c r="G2" s="80" t="s">
        <v>3</v>
      </c>
      <c r="H2" s="196" t="s">
        <v>24</v>
      </c>
      <c r="I2" s="196"/>
    </row>
    <row r="3" spans="1:9">
      <c r="A3" s="77" t="s">
        <v>38</v>
      </c>
      <c r="B3" s="77"/>
      <c r="C3" s="123">
        <v>-1.1499462544968999</v>
      </c>
      <c r="D3" s="85">
        <v>-1.77618661013711</v>
      </c>
      <c r="E3" s="85">
        <v>-0.58922144373514596</v>
      </c>
      <c r="F3" s="123">
        <v>0.29941242527634199</v>
      </c>
      <c r="G3" s="123">
        <v>-3.8406764630277501</v>
      </c>
      <c r="H3" s="124">
        <v>1.22695736218843E-4</v>
      </c>
      <c r="I3" s="77" t="s">
        <v>28</v>
      </c>
    </row>
    <row r="4" spans="1:9">
      <c r="A4" s="77" t="s">
        <v>54</v>
      </c>
      <c r="B4" s="77"/>
      <c r="C4" s="123">
        <v>1.0740197981042401</v>
      </c>
      <c r="D4" s="85">
        <v>0.28509752602112498</v>
      </c>
      <c r="E4" s="85">
        <v>1.9108974095331901</v>
      </c>
      <c r="F4" s="123">
        <v>0.40915214035106401</v>
      </c>
      <c r="G4" s="123">
        <v>2.6249888297851798</v>
      </c>
      <c r="H4" s="123">
        <v>8.6651809938764202E-3</v>
      </c>
      <c r="I4" s="77" t="s">
        <v>7</v>
      </c>
    </row>
    <row r="5" spans="1:9">
      <c r="A5" s="77" t="s">
        <v>55</v>
      </c>
      <c r="B5" s="77"/>
      <c r="C5" s="123">
        <v>-0.226420322251975</v>
      </c>
      <c r="D5" s="85">
        <v>-1.4011643737789401</v>
      </c>
      <c r="E5" s="85">
        <v>0.84973587159904196</v>
      </c>
      <c r="F5" s="123">
        <v>0.56311138043514997</v>
      </c>
      <c r="G5" s="123">
        <v>-0.40208798848463401</v>
      </c>
      <c r="H5" s="123">
        <v>0.68761927231130404</v>
      </c>
      <c r="I5" s="77"/>
    </row>
    <row r="6" spans="1:9">
      <c r="A6" s="77" t="s">
        <v>56</v>
      </c>
      <c r="B6" s="77"/>
      <c r="C6" s="123">
        <v>0.53678797326576799</v>
      </c>
      <c r="D6" s="85">
        <v>-0.24966204057952801</v>
      </c>
      <c r="E6" s="85">
        <v>1.3466790418589301</v>
      </c>
      <c r="F6" s="123">
        <v>0.40166510074224199</v>
      </c>
      <c r="G6" s="123">
        <v>1.33640680326429</v>
      </c>
      <c r="H6" s="123">
        <v>0.181416343849234</v>
      </c>
      <c r="I6" s="77"/>
    </row>
    <row r="7" spans="1:9">
      <c r="A7" s="77" t="s">
        <v>57</v>
      </c>
      <c r="B7" s="77"/>
      <c r="C7" s="123">
        <v>0.99686181789085804</v>
      </c>
      <c r="D7" s="85">
        <v>0.20132292431797399</v>
      </c>
      <c r="E7" s="85">
        <v>1.83050510376084</v>
      </c>
      <c r="F7" s="123">
        <v>0.40993710429525598</v>
      </c>
      <c r="G7" s="123">
        <v>2.4317433270760298</v>
      </c>
      <c r="H7" s="123">
        <v>1.5026351474322E-2</v>
      </c>
      <c r="I7" s="77" t="s">
        <v>6</v>
      </c>
    </row>
    <row r="8" spans="1:9">
      <c r="A8" s="89" t="s">
        <v>58</v>
      </c>
      <c r="B8" s="77"/>
      <c r="C8" s="122">
        <v>0.64779934746747103</v>
      </c>
      <c r="D8" s="85">
        <v>-0.17689566224905301</v>
      </c>
      <c r="E8" s="85">
        <v>1.4949908337964399</v>
      </c>
      <c r="F8" s="122">
        <v>0.42041112291148902</v>
      </c>
      <c r="G8" s="122">
        <v>1.5408710953726501</v>
      </c>
      <c r="H8" s="122">
        <v>0.12334816189129</v>
      </c>
      <c r="I8" s="77"/>
    </row>
    <row r="9" spans="1:9">
      <c r="A9" s="89" t="s">
        <v>59</v>
      </c>
      <c r="B9" s="77"/>
      <c r="C9" s="122">
        <v>1.3934129477210599</v>
      </c>
      <c r="D9" s="85">
        <v>0.42849281503126102</v>
      </c>
      <c r="E9" s="85">
        <v>2.4136920770625299</v>
      </c>
      <c r="F9" s="122">
        <v>0.49865210701746499</v>
      </c>
      <c r="G9" s="122">
        <v>2.7943588889162299</v>
      </c>
      <c r="H9" s="122">
        <v>5.2002730753109502E-3</v>
      </c>
      <c r="I9" s="77" t="s">
        <v>7</v>
      </c>
    </row>
    <row r="10" spans="1:9">
      <c r="A10" s="89" t="s">
        <v>53</v>
      </c>
      <c r="B10" s="77"/>
      <c r="C10" s="122">
        <v>-0.48793714189965498</v>
      </c>
      <c r="D10" s="85">
        <v>-1.5001319871388701</v>
      </c>
      <c r="E10" s="85">
        <v>0.51295804758327701</v>
      </c>
      <c r="F10" s="122">
        <v>0.50423912628479295</v>
      </c>
      <c r="G10" s="122">
        <v>-0.96767013201603302</v>
      </c>
      <c r="H10" s="122">
        <v>0.33320913941254299</v>
      </c>
      <c r="I10" s="77"/>
    </row>
    <row r="11" spans="1:9">
      <c r="A11" s="89" t="s">
        <v>105</v>
      </c>
      <c r="B11" s="77"/>
      <c r="C11" s="122">
        <v>0.67699159771859196</v>
      </c>
      <c r="D11" s="85">
        <v>8.0953079205801401E-2</v>
      </c>
      <c r="E11" s="85">
        <v>1.28383714843778</v>
      </c>
      <c r="F11" s="122">
        <v>0.304671756919351</v>
      </c>
      <c r="G11" s="122">
        <v>2.22203595293474</v>
      </c>
      <c r="H11" s="122">
        <v>2.6280875974199099E-2</v>
      </c>
      <c r="I11" s="77" t="s">
        <v>6</v>
      </c>
    </row>
    <row r="12" spans="1:9">
      <c r="A12" s="89" t="s">
        <v>109</v>
      </c>
      <c r="B12" s="77"/>
      <c r="C12" s="122">
        <v>0.83492934096354599</v>
      </c>
      <c r="D12" s="85">
        <v>-0.67500546648656801</v>
      </c>
      <c r="E12" s="85">
        <v>2.4013666398401901</v>
      </c>
      <c r="F12" s="122">
        <v>0.77336184446347001</v>
      </c>
      <c r="G12" s="122">
        <v>1.0796102069695299</v>
      </c>
      <c r="H12" s="122">
        <v>0.28031579427835002</v>
      </c>
      <c r="I12" s="77"/>
    </row>
    <row r="13" spans="1:9">
      <c r="A13" s="89" t="s">
        <v>110</v>
      </c>
      <c r="B13" s="77"/>
      <c r="C13" s="122">
        <v>2.2932027535182899</v>
      </c>
      <c r="D13" s="85">
        <v>0.48191370574690701</v>
      </c>
      <c r="E13" s="85">
        <v>4.2446664746162197</v>
      </c>
      <c r="F13" s="122">
        <v>0.94449146630742797</v>
      </c>
      <c r="G13" s="122">
        <v>2.4279761494127299</v>
      </c>
      <c r="H13" s="122">
        <v>1.51833417308648E-2</v>
      </c>
      <c r="I13" s="77" t="s">
        <v>6</v>
      </c>
    </row>
    <row r="14" spans="1:9">
      <c r="A14" s="89" t="s">
        <v>111</v>
      </c>
      <c r="B14" s="77"/>
      <c r="C14" s="122">
        <v>0.65881452477083702</v>
      </c>
      <c r="D14" s="85">
        <v>-0.68854911764381699</v>
      </c>
      <c r="E14" s="85">
        <v>2.0530288383523101</v>
      </c>
      <c r="F14" s="122">
        <v>0.69034266407320199</v>
      </c>
      <c r="G14" s="122">
        <v>0.95432972501461799</v>
      </c>
      <c r="H14" s="122">
        <v>0.33991676615508098</v>
      </c>
      <c r="I14" s="77"/>
    </row>
    <row r="15" spans="1:9">
      <c r="A15" s="89" t="s">
        <v>112</v>
      </c>
      <c r="B15" s="77"/>
      <c r="C15" s="122">
        <v>-0.21016866121452399</v>
      </c>
      <c r="D15" s="85">
        <v>-1.58901764541531</v>
      </c>
      <c r="E15" s="85">
        <v>1.18178456445416</v>
      </c>
      <c r="F15" s="122">
        <v>0.69713946501878499</v>
      </c>
      <c r="G15" s="122">
        <v>-0.301472907159058</v>
      </c>
      <c r="H15" s="122">
        <v>0.76305390652526195</v>
      </c>
      <c r="I15" s="77"/>
    </row>
    <row r="16" spans="1:9">
      <c r="A16" s="89" t="s">
        <v>113</v>
      </c>
      <c r="B16" s="77"/>
      <c r="C16" s="122">
        <v>1.1058249384495999</v>
      </c>
      <c r="D16" s="85">
        <v>-0.40958026789082602</v>
      </c>
      <c r="E16" s="85">
        <v>2.69232595823759</v>
      </c>
      <c r="F16" s="122">
        <v>0.77962669586325695</v>
      </c>
      <c r="G16" s="122">
        <v>1.41840312077199</v>
      </c>
      <c r="H16" s="122">
        <v>0.15607310501752999</v>
      </c>
      <c r="I16" s="77"/>
    </row>
    <row r="17" spans="1:9">
      <c r="A17" s="90" t="s">
        <v>114</v>
      </c>
      <c r="B17" s="90"/>
      <c r="C17" s="126">
        <v>2.2459134743986E-2</v>
      </c>
      <c r="D17" s="91">
        <v>-1.6003233837762501</v>
      </c>
      <c r="E17" s="91">
        <v>1.6543125527297</v>
      </c>
      <c r="F17" s="126">
        <v>0.81783462227357395</v>
      </c>
      <c r="G17" s="126">
        <v>2.7461706966562201E-2</v>
      </c>
      <c r="H17" s="126">
        <v>0.97809148173388605</v>
      </c>
      <c r="I17" s="90"/>
    </row>
    <row r="19" spans="1:9" s="9" customFormat="1" ht="30" customHeight="1">
      <c r="A19" s="140" t="s">
        <v>267</v>
      </c>
      <c r="B19" s="140"/>
      <c r="C19" s="140"/>
      <c r="D19" s="140"/>
      <c r="E19" s="140"/>
      <c r="F19" s="140"/>
    </row>
    <row r="20" spans="1:9" ht="28">
      <c r="A20" s="83" t="s">
        <v>15</v>
      </c>
      <c r="B20" s="83" t="s">
        <v>26</v>
      </c>
      <c r="C20" s="82" t="s">
        <v>35</v>
      </c>
      <c r="D20" s="80" t="s">
        <v>4</v>
      </c>
      <c r="E20" s="80" t="s">
        <v>16</v>
      </c>
      <c r="F20" s="80" t="s">
        <v>17</v>
      </c>
    </row>
    <row r="21" spans="1:9">
      <c r="A21" s="77" t="s">
        <v>8</v>
      </c>
      <c r="B21" s="77" t="s">
        <v>0</v>
      </c>
      <c r="C21" s="85">
        <v>0.24047837127809099</v>
      </c>
      <c r="D21" s="85">
        <v>5.4687579272622598E-2</v>
      </c>
      <c r="E21" s="85">
        <v>0.14970713532267599</v>
      </c>
      <c r="F21" s="85">
        <v>0.36280334053258601</v>
      </c>
    </row>
    <row r="22" spans="1:9">
      <c r="A22" s="77" t="s">
        <v>9</v>
      </c>
      <c r="B22" s="77" t="s">
        <v>0</v>
      </c>
      <c r="C22" s="85">
        <v>0.48099944209185402</v>
      </c>
      <c r="D22" s="85">
        <v>6.9953833682606797E-2</v>
      </c>
      <c r="E22" s="85">
        <v>0.348586105586351</v>
      </c>
      <c r="F22" s="85">
        <v>0.61613667574447395</v>
      </c>
    </row>
    <row r="23" spans="1:9">
      <c r="A23" s="77" t="s">
        <v>10</v>
      </c>
      <c r="B23" s="77" t="s">
        <v>0</v>
      </c>
      <c r="C23" s="85">
        <v>0.20157508824238901</v>
      </c>
      <c r="D23" s="85">
        <v>7.7539897889441406E-2</v>
      </c>
      <c r="E23" s="85">
        <v>8.9417961955313596E-2</v>
      </c>
      <c r="F23" s="85">
        <v>0.39360218419524201</v>
      </c>
    </row>
    <row r="24" spans="1:9">
      <c r="A24" s="77" t="s">
        <v>11</v>
      </c>
      <c r="B24" s="77" t="s">
        <v>0</v>
      </c>
      <c r="C24" s="85">
        <v>0.35131347474149299</v>
      </c>
      <c r="D24" s="85">
        <v>6.1982497791625797E-2</v>
      </c>
      <c r="E24" s="85">
        <v>0.241157381321984</v>
      </c>
      <c r="F24" s="85">
        <v>0.47996156412553798</v>
      </c>
    </row>
    <row r="25" spans="1:9">
      <c r="A25" s="77" t="s">
        <v>12</v>
      </c>
      <c r="B25" s="77" t="s">
        <v>0</v>
      </c>
      <c r="C25" s="85">
        <v>0.46177552211770301</v>
      </c>
      <c r="D25" s="85">
        <v>6.9722625173569905E-2</v>
      </c>
      <c r="E25" s="85">
        <v>0.331141753285004</v>
      </c>
      <c r="F25" s="85">
        <v>0.59787818203091903</v>
      </c>
    </row>
    <row r="26" spans="1:9">
      <c r="A26" s="77" t="s">
        <v>13</v>
      </c>
      <c r="B26" s="77" t="s">
        <v>0</v>
      </c>
      <c r="C26" s="85">
        <v>0.37700987233275102</v>
      </c>
      <c r="D26" s="85">
        <v>7.02960559624419E-2</v>
      </c>
      <c r="E26" s="85">
        <v>0.25183235078128502</v>
      </c>
      <c r="F26" s="85">
        <v>0.52107373173262295</v>
      </c>
    </row>
    <row r="27" spans="1:9">
      <c r="A27" s="77" t="s">
        <v>14</v>
      </c>
      <c r="B27" s="77" t="s">
        <v>0</v>
      </c>
      <c r="C27" s="85">
        <v>0.56054009788051495</v>
      </c>
      <c r="D27" s="85">
        <v>9.7703353197725606E-2</v>
      </c>
      <c r="E27" s="85">
        <v>0.36957917506913301</v>
      </c>
      <c r="F27" s="85">
        <v>0.73511500042205402</v>
      </c>
    </row>
    <row r="28" spans="1:9">
      <c r="A28" s="77" t="s">
        <v>8</v>
      </c>
      <c r="B28" s="77" t="s">
        <v>1</v>
      </c>
      <c r="C28" s="85">
        <v>0.16273796057248999</v>
      </c>
      <c r="D28" s="85">
        <v>5.6356326766103401E-2</v>
      </c>
      <c r="E28" s="85">
        <v>7.9536664580373895E-2</v>
      </c>
      <c r="F28" s="85">
        <v>0.304209391695482</v>
      </c>
    </row>
    <row r="29" spans="1:9">
      <c r="A29" s="77" t="s">
        <v>9</v>
      </c>
      <c r="B29" s="77" t="s">
        <v>1</v>
      </c>
      <c r="C29" s="85">
        <v>0.56732693629431197</v>
      </c>
      <c r="D29" s="85">
        <v>0.12543712599922999</v>
      </c>
      <c r="E29" s="85">
        <v>0.32505961722712301</v>
      </c>
      <c r="F29" s="85">
        <v>0.78117424640546895</v>
      </c>
    </row>
    <row r="30" spans="1:9">
      <c r="A30" s="77" t="s">
        <v>10</v>
      </c>
      <c r="B30" s="77" t="s">
        <v>1</v>
      </c>
      <c r="C30" s="85">
        <v>0.60558389287592895</v>
      </c>
      <c r="D30" s="85">
        <v>0.151318194058432</v>
      </c>
      <c r="E30" s="85">
        <v>0.30727391865019199</v>
      </c>
      <c r="F30" s="85">
        <v>0.84163825435124195</v>
      </c>
    </row>
    <row r="31" spans="1:9">
      <c r="A31" s="77" t="s">
        <v>11</v>
      </c>
      <c r="B31" s="77" t="s">
        <v>1</v>
      </c>
      <c r="C31" s="85">
        <v>0.39117084417043702</v>
      </c>
      <c r="D31" s="85">
        <v>9.2189555787797806E-2</v>
      </c>
      <c r="E31" s="85">
        <v>0.231281463573387</v>
      </c>
      <c r="F31" s="85">
        <v>0.57842297346591698</v>
      </c>
    </row>
    <row r="32" spans="1:9">
      <c r="A32" s="77" t="s">
        <v>12</v>
      </c>
      <c r="B32" s="77" t="s">
        <v>1</v>
      </c>
      <c r="C32" s="85">
        <v>0.29915967230641999</v>
      </c>
      <c r="D32" s="85">
        <v>8.2796822680766005E-2</v>
      </c>
      <c r="E32" s="85">
        <v>0.164475196296309</v>
      </c>
      <c r="F32" s="85">
        <v>0.48068336780579302</v>
      </c>
    </row>
    <row r="33" spans="1:9">
      <c r="A33" s="77" t="s">
        <v>13</v>
      </c>
      <c r="B33" s="77" t="s">
        <v>1</v>
      </c>
      <c r="C33" s="85">
        <v>0.52887496026802705</v>
      </c>
      <c r="D33" s="85">
        <v>0.128179269365402</v>
      </c>
      <c r="E33" s="85">
        <v>0.29056508947927001</v>
      </c>
      <c r="F33" s="85">
        <v>0.75471106475261995</v>
      </c>
    </row>
    <row r="34" spans="1:9">
      <c r="A34" s="90" t="s">
        <v>14</v>
      </c>
      <c r="B34" s="90" t="s">
        <v>1</v>
      </c>
      <c r="C34" s="91">
        <v>0.44469627248217802</v>
      </c>
      <c r="D34" s="91">
        <v>0.12594920335559101</v>
      </c>
      <c r="E34" s="91">
        <v>0.227623868037928</v>
      </c>
      <c r="F34" s="91">
        <v>0.68514745783854702</v>
      </c>
    </row>
    <row r="36" spans="1:9" s="9" customFormat="1" ht="30" customHeight="1">
      <c r="A36" s="102" t="s">
        <v>268</v>
      </c>
      <c r="B36" s="102"/>
      <c r="C36" s="102"/>
      <c r="D36" s="102"/>
      <c r="E36" s="102"/>
      <c r="F36" s="102"/>
      <c r="G36" s="102"/>
      <c r="H36" s="102"/>
      <c r="I36" s="102"/>
    </row>
    <row r="37" spans="1:9" ht="28">
      <c r="A37" s="83" t="s">
        <v>27</v>
      </c>
      <c r="B37" s="83" t="s">
        <v>26</v>
      </c>
      <c r="C37" s="84" t="s">
        <v>126</v>
      </c>
      <c r="D37" s="80" t="s">
        <v>4</v>
      </c>
      <c r="E37" s="80" t="s">
        <v>25</v>
      </c>
      <c r="F37" s="196" t="s">
        <v>24</v>
      </c>
      <c r="G37" s="196"/>
      <c r="H37" s="197" t="s">
        <v>37</v>
      </c>
      <c r="I37" s="197"/>
    </row>
    <row r="38" spans="1:9">
      <c r="A38" s="77" t="s">
        <v>18</v>
      </c>
      <c r="B38" s="77" t="s">
        <v>0</v>
      </c>
      <c r="C38" s="85">
        <v>2.9268012187574199</v>
      </c>
      <c r="D38" s="85">
        <v>1.19784119115497</v>
      </c>
      <c r="E38" s="85">
        <v>2.62398838059694</v>
      </c>
      <c r="F38" s="85">
        <v>8.6906749915697697E-3</v>
      </c>
      <c r="G38" s="77" t="s">
        <v>7</v>
      </c>
      <c r="H38" s="85">
        <v>2.6072024974709299E-2</v>
      </c>
      <c r="I38" s="77" t="s">
        <v>6</v>
      </c>
    </row>
    <row r="39" spans="1:9">
      <c r="A39" s="77" t="s">
        <v>19</v>
      </c>
      <c r="B39" s="77" t="s">
        <v>0</v>
      </c>
      <c r="C39" s="85">
        <v>0.79687519404990204</v>
      </c>
      <c r="D39" s="85">
        <v>0.448847209191996</v>
      </c>
      <c r="E39" s="85">
        <v>-0.40311324718117097</v>
      </c>
      <c r="F39" s="85">
        <v>0.68686491569017605</v>
      </c>
      <c r="G39" s="77"/>
      <c r="H39" s="85">
        <v>0.68686491569017605</v>
      </c>
      <c r="I39" s="77"/>
    </row>
    <row r="40" spans="1:9">
      <c r="A40" s="77" t="s">
        <v>20</v>
      </c>
      <c r="B40" s="77" t="s">
        <v>0</v>
      </c>
      <c r="C40" s="85">
        <v>1.7098962335588199</v>
      </c>
      <c r="D40" s="85">
        <v>0.68698781525149299</v>
      </c>
      <c r="E40" s="85">
        <v>1.33516812076736</v>
      </c>
      <c r="F40" s="85">
        <v>0.18182132811521601</v>
      </c>
      <c r="G40" s="77"/>
      <c r="H40" s="85">
        <v>0.21818559373825899</v>
      </c>
      <c r="I40" s="77"/>
    </row>
    <row r="41" spans="1:9">
      <c r="A41" s="77" t="s">
        <v>21</v>
      </c>
      <c r="B41" s="77" t="s">
        <v>0</v>
      </c>
      <c r="C41" s="85">
        <v>2.7050222760784002</v>
      </c>
      <c r="D41" s="85">
        <v>1.10915579819661</v>
      </c>
      <c r="E41" s="85">
        <v>2.42688639439314</v>
      </c>
      <c r="F41" s="85">
        <v>1.52290237970855E-2</v>
      </c>
      <c r="G41" s="77" t="s">
        <v>6</v>
      </c>
      <c r="H41" s="85">
        <v>3.0458047594170999E-2</v>
      </c>
      <c r="I41" s="77" t="s">
        <v>6</v>
      </c>
    </row>
    <row r="42" spans="1:9">
      <c r="A42" s="77" t="s">
        <v>22</v>
      </c>
      <c r="B42" s="77" t="s">
        <v>0</v>
      </c>
      <c r="C42" s="85">
        <v>1.9111052661786201</v>
      </c>
      <c r="D42" s="85">
        <v>0.803666838697353</v>
      </c>
      <c r="E42" s="85">
        <v>1.54017553041836</v>
      </c>
      <c r="F42" s="85">
        <v>0.12351757277614001</v>
      </c>
      <c r="G42" s="77"/>
      <c r="H42" s="85">
        <v>0.18527635916421001</v>
      </c>
      <c r="I42" s="77"/>
    </row>
    <row r="43" spans="1:9">
      <c r="A43" s="77" t="s">
        <v>23</v>
      </c>
      <c r="B43" s="77" t="s">
        <v>0</v>
      </c>
      <c r="C43" s="85">
        <v>4.03024456453248</v>
      </c>
      <c r="D43" s="85">
        <v>2.01033919960939</v>
      </c>
      <c r="E43" s="85">
        <v>2.7942866228643801</v>
      </c>
      <c r="F43" s="85">
        <v>5.2014354246975401E-3</v>
      </c>
      <c r="G43" s="77" t="s">
        <v>7</v>
      </c>
      <c r="H43" s="85">
        <v>2.6072024974709299E-2</v>
      </c>
      <c r="I43" s="77" t="s">
        <v>6</v>
      </c>
    </row>
    <row r="44" spans="1:9">
      <c r="A44" s="77" t="s">
        <v>18</v>
      </c>
      <c r="B44" s="77" t="s">
        <v>1</v>
      </c>
      <c r="C44" s="85">
        <v>6.7485918684356898</v>
      </c>
      <c r="D44" s="85">
        <v>4.4520305232053801</v>
      </c>
      <c r="E44" s="85">
        <v>2.8942557713959198</v>
      </c>
      <c r="F44" s="85">
        <v>3.8005844010679298E-3</v>
      </c>
      <c r="G44" s="77" t="s">
        <v>7</v>
      </c>
      <c r="H44" s="85">
        <v>1.5482033881416101E-2</v>
      </c>
      <c r="I44" s="77" t="s">
        <v>6</v>
      </c>
    </row>
    <row r="45" spans="1:9">
      <c r="A45" s="77" t="s">
        <v>19</v>
      </c>
      <c r="B45" s="77" t="s">
        <v>1</v>
      </c>
      <c r="C45" s="85">
        <v>7.9135056767195397</v>
      </c>
      <c r="D45" s="85">
        <v>6.0173771816340302</v>
      </c>
      <c r="E45" s="85">
        <v>2.7203957639071699</v>
      </c>
      <c r="F45" s="85">
        <v>6.5203825431078598E-3</v>
      </c>
      <c r="G45" s="77" t="s">
        <v>7</v>
      </c>
      <c r="H45" s="85">
        <v>1.5482033881416101E-2</v>
      </c>
      <c r="I45" s="77" t="s">
        <v>6</v>
      </c>
    </row>
    <row r="46" spans="1:9">
      <c r="A46" s="77" t="s">
        <v>20</v>
      </c>
      <c r="B46" s="77" t="s">
        <v>1</v>
      </c>
      <c r="C46" s="85">
        <v>3.3119665284703101</v>
      </c>
      <c r="D46" s="85">
        <v>1.86636367288154</v>
      </c>
      <c r="E46" s="85">
        <v>2.1251053638302202</v>
      </c>
      <c r="F46" s="85">
        <v>3.3577822115456298E-2</v>
      </c>
      <c r="G46" s="77" t="s">
        <v>6</v>
      </c>
      <c r="H46" s="85">
        <v>4.0293386538547603E-2</v>
      </c>
      <c r="I46" s="77" t="s">
        <v>6</v>
      </c>
    </row>
    <row r="47" spans="1:9">
      <c r="A47" s="77" t="s">
        <v>21</v>
      </c>
      <c r="B47" s="77" t="s">
        <v>1</v>
      </c>
      <c r="C47" s="85">
        <v>2.1984141272533502</v>
      </c>
      <c r="D47" s="85">
        <v>1.24272828472449</v>
      </c>
      <c r="E47" s="85">
        <v>1.39352304122179</v>
      </c>
      <c r="F47" s="85">
        <v>0.16346168240245301</v>
      </c>
      <c r="G47" s="77"/>
      <c r="H47" s="85">
        <v>0.16346168240245301</v>
      </c>
      <c r="I47" s="77"/>
    </row>
    <row r="48" spans="1:9">
      <c r="A48" s="89" t="s">
        <v>22</v>
      </c>
      <c r="B48" s="89" t="s">
        <v>1</v>
      </c>
      <c r="C48" s="85">
        <v>5.7799662787678301</v>
      </c>
      <c r="D48" s="85">
        <v>3.80763954525223</v>
      </c>
      <c r="E48" s="85">
        <v>2.6631618575270699</v>
      </c>
      <c r="F48" s="85">
        <v>7.74101694070804E-3</v>
      </c>
      <c r="G48" s="77" t="s">
        <v>7</v>
      </c>
      <c r="H48" s="85">
        <v>1.5482033881416101E-2</v>
      </c>
      <c r="I48" s="77" t="s">
        <v>6</v>
      </c>
    </row>
    <row r="49" spans="1:10">
      <c r="A49" s="90" t="s">
        <v>23</v>
      </c>
      <c r="B49" s="90" t="s">
        <v>1</v>
      </c>
      <c r="C49" s="91">
        <v>4.1222814327087196</v>
      </c>
      <c r="D49" s="91">
        <v>2.7046883228845502</v>
      </c>
      <c r="E49" s="91">
        <v>2.1587800788812199</v>
      </c>
      <c r="F49" s="91">
        <v>3.0867232700535499E-2</v>
      </c>
      <c r="G49" s="90" t="s">
        <v>6</v>
      </c>
      <c r="H49" s="91">
        <v>4.0293386538547603E-2</v>
      </c>
      <c r="I49" s="90" t="s">
        <v>6</v>
      </c>
    </row>
    <row r="51" spans="1:10" ht="30" customHeight="1">
      <c r="A51" s="201" t="s">
        <v>130</v>
      </c>
      <c r="B51" s="201"/>
      <c r="C51" s="201"/>
      <c r="D51" s="201"/>
      <c r="E51" s="201"/>
      <c r="F51" s="201"/>
      <c r="G51" s="201"/>
      <c r="H51" s="201"/>
      <c r="I51" s="201"/>
      <c r="J51" s="2"/>
    </row>
    <row r="53" spans="1:10" s="9" customFormat="1" ht="30" customHeight="1">
      <c r="A53" s="118" t="s">
        <v>269</v>
      </c>
      <c r="B53" s="118"/>
      <c r="C53" s="118"/>
      <c r="D53" s="118"/>
      <c r="E53" s="118"/>
      <c r="F53" s="118"/>
      <c r="G53" s="118"/>
      <c r="H53" s="118"/>
      <c r="I53" s="118"/>
    </row>
    <row r="54" spans="1:10">
      <c r="A54" s="83" t="s">
        <v>41</v>
      </c>
      <c r="B54" s="83" t="s">
        <v>40</v>
      </c>
      <c r="C54" s="80" t="s">
        <v>96</v>
      </c>
      <c r="D54" s="80" t="s">
        <v>16</v>
      </c>
      <c r="E54" s="80" t="s">
        <v>17</v>
      </c>
      <c r="F54" s="80" t="s">
        <v>4</v>
      </c>
      <c r="G54" s="80" t="s">
        <v>77</v>
      </c>
      <c r="H54" s="196" t="s">
        <v>24</v>
      </c>
      <c r="I54" s="196"/>
    </row>
    <row r="55" spans="1:10">
      <c r="A55" s="198" t="s">
        <v>42</v>
      </c>
      <c r="B55" s="106" t="s">
        <v>50</v>
      </c>
      <c r="C55" s="85">
        <v>-1.1064516976564001</v>
      </c>
      <c r="D55" s="85">
        <v>-1.8309363740067499</v>
      </c>
      <c r="E55" s="85">
        <v>-0.44018979480704701</v>
      </c>
      <c r="F55" s="85">
        <v>0.35247526564992299</v>
      </c>
      <c r="G55" s="85">
        <v>-3.13909032912205</v>
      </c>
      <c r="H55" s="85">
        <v>1.8359008997206299E-3</v>
      </c>
      <c r="I55" s="106" t="s">
        <v>7</v>
      </c>
    </row>
    <row r="56" spans="1:10">
      <c r="A56" s="199"/>
      <c r="B56" s="89" t="s">
        <v>66</v>
      </c>
      <c r="C56" s="85">
        <v>1.5514315603502999</v>
      </c>
      <c r="D56" s="85">
        <v>3.4908440952139297E-2</v>
      </c>
      <c r="E56" s="85">
        <v>3.2762706757800499</v>
      </c>
      <c r="F56" s="85">
        <v>0.803222405260126</v>
      </c>
      <c r="G56" s="85">
        <v>1.93150931820417</v>
      </c>
      <c r="H56" s="85">
        <v>5.4211337043057799E-2</v>
      </c>
      <c r="I56" s="89"/>
    </row>
    <row r="57" spans="1:10">
      <c r="A57" s="199"/>
      <c r="B57" s="89" t="s">
        <v>68</v>
      </c>
      <c r="C57" s="85">
        <v>-1.2647688989602199</v>
      </c>
      <c r="D57" s="85">
        <v>-2.3387162004695599</v>
      </c>
      <c r="E57" s="85">
        <v>-0.33852011952800498</v>
      </c>
      <c r="F57" s="85">
        <v>0.50238269671096103</v>
      </c>
      <c r="G57" s="85">
        <v>-2.51754072590579</v>
      </c>
      <c r="H57" s="85">
        <v>1.22547998001027E-2</v>
      </c>
      <c r="I57" s="89" t="s">
        <v>6</v>
      </c>
    </row>
    <row r="58" spans="1:10">
      <c r="A58" s="199"/>
      <c r="B58" s="89" t="s">
        <v>69</v>
      </c>
      <c r="C58" s="85">
        <v>9.4639601824090605E-2</v>
      </c>
      <c r="D58" s="85">
        <v>-0.578340512487724</v>
      </c>
      <c r="E58" s="85">
        <v>0.76762452808959403</v>
      </c>
      <c r="F58" s="85">
        <v>0.34247079294090599</v>
      </c>
      <c r="G58" s="85">
        <v>0.27634357082363198</v>
      </c>
      <c r="H58" s="85">
        <v>0.78244410405878095</v>
      </c>
      <c r="I58" s="89"/>
    </row>
    <row r="59" spans="1:10">
      <c r="A59" s="199"/>
      <c r="B59" s="89" t="s">
        <v>70</v>
      </c>
      <c r="C59" s="85">
        <v>-0.36694896155928303</v>
      </c>
      <c r="D59" s="85">
        <v>-1.2422199986759199</v>
      </c>
      <c r="E59" s="85">
        <v>0.465779364613358</v>
      </c>
      <c r="F59" s="85">
        <v>0.43301338166754499</v>
      </c>
      <c r="G59" s="85">
        <v>-0.84743099658064502</v>
      </c>
      <c r="H59" s="85">
        <v>0.39732269261752101</v>
      </c>
      <c r="I59" s="89"/>
    </row>
    <row r="60" spans="1:10">
      <c r="A60" s="199"/>
      <c r="B60" s="89" t="s">
        <v>71</v>
      </c>
      <c r="C60" s="85">
        <v>-5.6690226884649503E-2</v>
      </c>
      <c r="D60" s="85">
        <v>-0.69328162159941598</v>
      </c>
      <c r="E60" s="85">
        <v>0.57712688998290496</v>
      </c>
      <c r="F60" s="85">
        <v>0.32332917306054298</v>
      </c>
      <c r="G60" s="85">
        <v>-0.175332854589135</v>
      </c>
      <c r="H60" s="85">
        <v>0.860917499019622</v>
      </c>
      <c r="I60" s="89"/>
    </row>
    <row r="61" spans="1:10">
      <c r="A61" s="199"/>
      <c r="B61" s="89" t="s">
        <v>54</v>
      </c>
      <c r="C61" s="85">
        <v>1.1848996283058599</v>
      </c>
      <c r="D61" s="85">
        <v>0.38667197558869598</v>
      </c>
      <c r="E61" s="85">
        <v>2.0205669545717901</v>
      </c>
      <c r="F61" s="85">
        <v>0.41491775014822102</v>
      </c>
      <c r="G61" s="85">
        <v>2.8557458143995502</v>
      </c>
      <c r="H61" s="85">
        <v>4.5446793831065303E-3</v>
      </c>
      <c r="I61" s="89" t="s">
        <v>7</v>
      </c>
    </row>
    <row r="62" spans="1:10">
      <c r="A62" s="199"/>
      <c r="B62" s="89" t="s">
        <v>55</v>
      </c>
      <c r="C62" s="85">
        <v>-0.222116923792434</v>
      </c>
      <c r="D62" s="85">
        <v>-1.4213832269683999</v>
      </c>
      <c r="E62" s="85">
        <v>0.88571076619246103</v>
      </c>
      <c r="F62" s="85">
        <v>0.58084849576320297</v>
      </c>
      <c r="G62" s="85">
        <v>-0.38240079024494</v>
      </c>
      <c r="H62" s="85">
        <v>0.70239165455571295</v>
      </c>
      <c r="I62" s="89"/>
    </row>
    <row r="63" spans="1:10">
      <c r="A63" s="199"/>
      <c r="B63" s="89" t="s">
        <v>56</v>
      </c>
      <c r="C63" s="85">
        <v>0.70978822519978801</v>
      </c>
      <c r="D63" s="85">
        <v>-8.9819657472349199E-2</v>
      </c>
      <c r="E63" s="85">
        <v>1.5388356626256701</v>
      </c>
      <c r="F63" s="85">
        <v>0.41333982818569798</v>
      </c>
      <c r="G63" s="85">
        <v>1.71720259408659</v>
      </c>
      <c r="H63" s="85">
        <v>8.68094285323434E-2</v>
      </c>
      <c r="I63" s="89"/>
    </row>
    <row r="64" spans="1:10">
      <c r="A64" s="199"/>
      <c r="B64" s="89" t="s">
        <v>57</v>
      </c>
      <c r="C64" s="85">
        <v>1.0101626267242401</v>
      </c>
      <c r="D64" s="85">
        <v>0.208231562800167</v>
      </c>
      <c r="E64" s="85">
        <v>1.84768444385192</v>
      </c>
      <c r="F64" s="85">
        <v>0.41624782023871798</v>
      </c>
      <c r="G64" s="85">
        <v>2.4268298297512199</v>
      </c>
      <c r="H64" s="85">
        <v>1.5725721034325801E-2</v>
      </c>
      <c r="I64" s="89" t="s">
        <v>6</v>
      </c>
    </row>
    <row r="65" spans="1:9">
      <c r="A65" s="199"/>
      <c r="B65" s="89" t="s">
        <v>58</v>
      </c>
      <c r="C65" s="85">
        <v>0.80375880197771199</v>
      </c>
      <c r="D65" s="85">
        <v>-2.7515490350018299E-2</v>
      </c>
      <c r="E65" s="85">
        <v>1.6608922092954801</v>
      </c>
      <c r="F65" s="85">
        <v>0.428523372620146</v>
      </c>
      <c r="G65" s="85">
        <v>1.87564752200852</v>
      </c>
      <c r="H65" s="85">
        <v>6.1519597294328397E-2</v>
      </c>
      <c r="I65" s="89"/>
    </row>
    <row r="66" spans="1:9">
      <c r="A66" s="199"/>
      <c r="B66" s="89" t="s">
        <v>59</v>
      </c>
      <c r="C66" s="85">
        <v>1.3952652310456</v>
      </c>
      <c r="D66" s="85">
        <v>0.41325630749449999</v>
      </c>
      <c r="E66" s="85">
        <v>2.41072229010735</v>
      </c>
      <c r="F66" s="85">
        <v>0.50701478393791</v>
      </c>
      <c r="G66" s="85">
        <v>2.7519221830353202</v>
      </c>
      <c r="H66" s="85">
        <v>6.2270383932509698E-3</v>
      </c>
      <c r="I66" s="89" t="s">
        <v>7</v>
      </c>
    </row>
    <row r="67" spans="1:9">
      <c r="A67" s="200"/>
      <c r="B67" s="90" t="s">
        <v>105</v>
      </c>
      <c r="C67" s="91">
        <v>0.62107983946044498</v>
      </c>
      <c r="D67" s="91">
        <v>-0.150941029089289</v>
      </c>
      <c r="E67" s="91">
        <v>1.4057334150676499</v>
      </c>
      <c r="F67" s="91">
        <v>0.39614429069628598</v>
      </c>
      <c r="G67" s="91">
        <v>1.5678121685631301</v>
      </c>
      <c r="H67" s="91">
        <v>0.11781088051336</v>
      </c>
      <c r="I67" s="90"/>
    </row>
    <row r="68" spans="1:9">
      <c r="A68" s="199" t="s">
        <v>43</v>
      </c>
      <c r="B68" s="89" t="s">
        <v>50</v>
      </c>
      <c r="C68" s="85">
        <v>-1.58415150477425</v>
      </c>
      <c r="D68" s="85">
        <v>-2.4669224687034799</v>
      </c>
      <c r="E68" s="85">
        <v>-0.83888702923946601</v>
      </c>
      <c r="F68" s="85">
        <v>0.40951865135183602</v>
      </c>
      <c r="G68" s="85">
        <v>-3.8683256538985602</v>
      </c>
      <c r="H68" s="86">
        <v>1.56189631938067E-4</v>
      </c>
      <c r="I68" s="89" t="s">
        <v>28</v>
      </c>
    </row>
    <row r="69" spans="1:9">
      <c r="A69" s="199"/>
      <c r="B69" s="89" t="s">
        <v>54</v>
      </c>
      <c r="C69" s="85">
        <v>1.8419726246874</v>
      </c>
      <c r="D69" s="85">
        <v>0.60519171502434399</v>
      </c>
      <c r="E69" s="85">
        <v>3.1578187128181598</v>
      </c>
      <c r="F69" s="85">
        <v>0.64480966123254901</v>
      </c>
      <c r="G69" s="85">
        <v>2.8566144948363301</v>
      </c>
      <c r="H69" s="85">
        <v>4.8196282757790596E-3</v>
      </c>
      <c r="I69" s="89" t="s">
        <v>7</v>
      </c>
    </row>
    <row r="70" spans="1:9">
      <c r="A70" s="199"/>
      <c r="B70" s="89" t="s">
        <v>55</v>
      </c>
      <c r="C70" s="85">
        <v>1.98967613892184</v>
      </c>
      <c r="D70" s="85">
        <v>0.56555724749820402</v>
      </c>
      <c r="E70" s="85">
        <v>3.5149665991886501</v>
      </c>
      <c r="F70" s="85">
        <v>0.74103881404206595</v>
      </c>
      <c r="G70" s="85">
        <v>2.6849823534464599</v>
      </c>
      <c r="H70" s="85">
        <v>7.9761432627340704E-3</v>
      </c>
      <c r="I70" s="89" t="s">
        <v>7</v>
      </c>
    </row>
    <row r="71" spans="1:9">
      <c r="A71" s="199"/>
      <c r="B71" s="89" t="s">
        <v>56</v>
      </c>
      <c r="C71" s="85">
        <v>1.1588538068299099</v>
      </c>
      <c r="D71" s="85">
        <v>9.4378367364371302E-2</v>
      </c>
      <c r="E71" s="85">
        <v>2.2822021872484002</v>
      </c>
      <c r="F71" s="85">
        <v>0.55269269376479302</v>
      </c>
      <c r="G71" s="85">
        <v>2.09674167924334</v>
      </c>
      <c r="H71" s="85">
        <v>3.7505212693045603E-2</v>
      </c>
      <c r="I71" s="89" t="s">
        <v>6</v>
      </c>
    </row>
    <row r="72" spans="1:9">
      <c r="A72" s="199"/>
      <c r="B72" s="89" t="s">
        <v>57</v>
      </c>
      <c r="C72" s="85">
        <v>0.77118852683223904</v>
      </c>
      <c r="D72" s="85">
        <v>-0.31045705973337301</v>
      </c>
      <c r="E72" s="85">
        <v>1.8940779849993801</v>
      </c>
      <c r="F72" s="85">
        <v>0.55617324470699203</v>
      </c>
      <c r="G72" s="85">
        <v>1.38659767288612</v>
      </c>
      <c r="H72" s="85">
        <v>0.167390860378406</v>
      </c>
      <c r="I72" s="89"/>
    </row>
    <row r="73" spans="1:9">
      <c r="A73" s="199"/>
      <c r="B73" s="89" t="s">
        <v>58</v>
      </c>
      <c r="C73" s="85">
        <v>1.7015848186803399</v>
      </c>
      <c r="D73" s="85">
        <v>0.47195776659452798</v>
      </c>
      <c r="E73" s="85">
        <v>3.0037744069732</v>
      </c>
      <c r="F73" s="85">
        <v>0.63939533690634998</v>
      </c>
      <c r="G73" s="85">
        <v>2.6612405822558598</v>
      </c>
      <c r="H73" s="85">
        <v>8.5360971460120803E-3</v>
      </c>
      <c r="I73" s="89" t="s">
        <v>7</v>
      </c>
    </row>
    <row r="74" spans="1:9">
      <c r="A74" s="199"/>
      <c r="B74" s="89" t="s">
        <v>59</v>
      </c>
      <c r="C74" s="85">
        <v>1.36899354334361</v>
      </c>
      <c r="D74" s="85">
        <v>0.115178224218682</v>
      </c>
      <c r="E74" s="85">
        <v>2.65854409314499</v>
      </c>
      <c r="F74" s="85">
        <v>0.64143625260778803</v>
      </c>
      <c r="G74" s="85">
        <v>2.1342628168861699</v>
      </c>
      <c r="H74" s="85">
        <v>3.4263170158173199E-2</v>
      </c>
      <c r="I74" s="89" t="s">
        <v>6</v>
      </c>
    </row>
    <row r="75" spans="1:9">
      <c r="A75" s="200"/>
      <c r="B75" s="90" t="s">
        <v>105</v>
      </c>
      <c r="C75" s="91">
        <v>0.60946104875322604</v>
      </c>
      <c r="D75" s="91">
        <v>-0.38815564356747001</v>
      </c>
      <c r="E75" s="91">
        <v>1.6386967729196</v>
      </c>
      <c r="F75" s="91">
        <v>0.51403885901259705</v>
      </c>
      <c r="G75" s="91">
        <v>1.18563224952278</v>
      </c>
      <c r="H75" s="91">
        <v>0.23743192364867399</v>
      </c>
      <c r="I75" s="90"/>
    </row>
    <row r="76" spans="1:9">
      <c r="A76" s="77" t="s">
        <v>119</v>
      </c>
      <c r="B76" s="77"/>
      <c r="C76" s="77"/>
      <c r="D76" s="77"/>
      <c r="E76" s="77"/>
      <c r="F76" s="77"/>
      <c r="G76" s="77"/>
      <c r="H76" s="77"/>
      <c r="I76" s="77"/>
    </row>
    <row r="78" spans="1:9" s="9" customFormat="1" ht="30" customHeight="1">
      <c r="A78" s="102" t="s">
        <v>270</v>
      </c>
      <c r="B78" s="102"/>
      <c r="C78" s="102"/>
      <c r="D78" s="102"/>
      <c r="E78" s="102"/>
      <c r="F78" s="102"/>
      <c r="G78" s="102"/>
      <c r="H78" s="76"/>
      <c r="I78" s="76"/>
    </row>
    <row r="79" spans="1:9" ht="28">
      <c r="A79" s="94" t="s">
        <v>41</v>
      </c>
      <c r="B79" s="94" t="s">
        <v>27</v>
      </c>
      <c r="C79" s="84" t="s">
        <v>131</v>
      </c>
      <c r="D79" s="83" t="s">
        <v>4</v>
      </c>
      <c r="E79" s="83" t="s">
        <v>25</v>
      </c>
      <c r="F79" s="196" t="s">
        <v>24</v>
      </c>
      <c r="G79" s="196"/>
      <c r="H79" s="196" t="s">
        <v>129</v>
      </c>
      <c r="I79" s="196"/>
    </row>
    <row r="80" spans="1:9">
      <c r="A80" s="198" t="s">
        <v>42</v>
      </c>
      <c r="B80" s="106" t="s">
        <v>44</v>
      </c>
      <c r="C80" s="85">
        <v>3.2703585535633599</v>
      </c>
      <c r="D80" s="85">
        <v>1.3569298132225001</v>
      </c>
      <c r="E80" s="85">
        <v>2.8557458143995502</v>
      </c>
      <c r="F80" s="85">
        <v>4.29358720546577E-3</v>
      </c>
      <c r="G80" s="106" t="s">
        <v>7</v>
      </c>
      <c r="H80" s="85">
        <v>1.8684793801453398E-2</v>
      </c>
      <c r="I80" s="106" t="s">
        <v>6</v>
      </c>
    </row>
    <row r="81" spans="1:9">
      <c r="A81" s="199"/>
      <c r="B81" s="89" t="s">
        <v>45</v>
      </c>
      <c r="C81" s="85">
        <v>0.80082172374735605</v>
      </c>
      <c r="D81" s="85">
        <v>0.46515609361314803</v>
      </c>
      <c r="E81" s="85">
        <v>-0.382400790244938</v>
      </c>
      <c r="F81" s="85">
        <v>0.70216410430612597</v>
      </c>
      <c r="G81" s="89"/>
      <c r="H81" s="85">
        <v>0.70216410430612597</v>
      </c>
      <c r="I81" s="89"/>
    </row>
    <row r="82" spans="1:9">
      <c r="A82" s="199"/>
      <c r="B82" s="89" t="s">
        <v>46</v>
      </c>
      <c r="C82" s="85">
        <v>2.0335605561619001</v>
      </c>
      <c r="D82" s="85">
        <v>0.84055157088916999</v>
      </c>
      <c r="E82" s="85">
        <v>1.7172025940866</v>
      </c>
      <c r="F82" s="85">
        <v>8.5942161749406498E-2</v>
      </c>
      <c r="G82" s="89"/>
      <c r="H82" s="85">
        <v>0.103130594099288</v>
      </c>
      <c r="I82" s="89"/>
    </row>
    <row r="83" spans="1:9">
      <c r="A83" s="199"/>
      <c r="B83" s="89" t="s">
        <v>47</v>
      </c>
      <c r="C83" s="85">
        <v>2.7460475594251101</v>
      </c>
      <c r="D83" s="85">
        <v>1.1430363108825601</v>
      </c>
      <c r="E83" s="85">
        <v>2.4268298297512199</v>
      </c>
      <c r="F83" s="85">
        <v>1.52313982631302E-2</v>
      </c>
      <c r="G83" s="89" t="s">
        <v>6</v>
      </c>
      <c r="H83" s="85">
        <v>3.0462796526260501E-2</v>
      </c>
      <c r="I83" s="89" t="s">
        <v>6</v>
      </c>
    </row>
    <row r="84" spans="1:9">
      <c r="A84" s="199"/>
      <c r="B84" s="89" t="s">
        <v>48</v>
      </c>
      <c r="C84" s="85">
        <v>2.2339220377331901</v>
      </c>
      <c r="D84" s="85">
        <v>0.95728780577989503</v>
      </c>
      <c r="E84" s="85">
        <v>1.87564752200853</v>
      </c>
      <c r="F84" s="85">
        <v>6.0703696336842701E-2</v>
      </c>
      <c r="G84" s="89"/>
      <c r="H84" s="85">
        <v>8.0938261782456902E-2</v>
      </c>
      <c r="I84" s="89"/>
    </row>
    <row r="85" spans="1:9">
      <c r="A85" s="200"/>
      <c r="B85" s="90" t="s">
        <v>49</v>
      </c>
      <c r="C85" s="91">
        <v>4.0360449150948101</v>
      </c>
      <c r="D85" s="91">
        <v>2.0463344405904902</v>
      </c>
      <c r="E85" s="91">
        <v>2.75192218303533</v>
      </c>
      <c r="F85" s="91">
        <v>5.9246597424719803E-3</v>
      </c>
      <c r="G85" s="90" t="s">
        <v>7</v>
      </c>
      <c r="H85" s="91">
        <v>1.8684793801453398E-2</v>
      </c>
      <c r="I85" s="90" t="s">
        <v>6</v>
      </c>
    </row>
    <row r="86" spans="1:9">
      <c r="A86" s="199" t="s">
        <v>43</v>
      </c>
      <c r="B86" s="89" t="s">
        <v>44</v>
      </c>
      <c r="C86" s="85">
        <v>6.3089712266012903</v>
      </c>
      <c r="D86" s="85">
        <v>4.0680855993506704</v>
      </c>
      <c r="E86" s="85">
        <v>2.8566144948363301</v>
      </c>
      <c r="F86" s="85">
        <v>4.2818554224543504E-3</v>
      </c>
      <c r="G86" s="77" t="s">
        <v>7</v>
      </c>
      <c r="H86" s="85">
        <v>1.8684793801453398E-2</v>
      </c>
      <c r="I86" s="77" t="s">
        <v>6</v>
      </c>
    </row>
    <row r="87" spans="1:9">
      <c r="A87" s="199"/>
      <c r="B87" s="89" t="s">
        <v>45</v>
      </c>
      <c r="C87" s="85">
        <v>7.3131649292651097</v>
      </c>
      <c r="D87" s="85">
        <v>5.4193390660766498</v>
      </c>
      <c r="E87" s="85">
        <v>2.6849823534464599</v>
      </c>
      <c r="F87" s="85">
        <v>7.2533635746947003E-3</v>
      </c>
      <c r="G87" s="77" t="s">
        <v>7</v>
      </c>
      <c r="H87" s="85">
        <v>1.8684793801453398E-2</v>
      </c>
      <c r="I87" s="77" t="s">
        <v>6</v>
      </c>
    </row>
    <row r="88" spans="1:9">
      <c r="A88" s="199"/>
      <c r="B88" s="89" t="s">
        <v>46</v>
      </c>
      <c r="C88" s="85">
        <v>3.1862790909831502</v>
      </c>
      <c r="D88" s="85">
        <v>1.7610331738819101</v>
      </c>
      <c r="E88" s="85">
        <v>2.09674167924334</v>
      </c>
      <c r="F88" s="85">
        <v>3.6016448796882802E-2</v>
      </c>
      <c r="G88" s="77" t="s">
        <v>6</v>
      </c>
      <c r="H88" s="85">
        <v>5.4024673195324197E-2</v>
      </c>
      <c r="I88" s="77"/>
    </row>
    <row r="89" spans="1:9">
      <c r="A89" s="199"/>
      <c r="B89" s="89" t="s">
        <v>47</v>
      </c>
      <c r="C89" s="85">
        <v>2.1623347199720402</v>
      </c>
      <c r="D89" s="85">
        <v>1.20263271734944</v>
      </c>
      <c r="E89" s="85">
        <v>1.38659767288612</v>
      </c>
      <c r="F89" s="85">
        <v>0.16556447832763799</v>
      </c>
      <c r="G89" s="77"/>
      <c r="H89" s="85">
        <v>0.18061579453924101</v>
      </c>
      <c r="I89" s="77"/>
    </row>
    <row r="90" spans="1:9">
      <c r="A90" s="199"/>
      <c r="B90" s="89" t="s">
        <v>48</v>
      </c>
      <c r="C90" s="85">
        <v>5.4826294837624099</v>
      </c>
      <c r="D90" s="85">
        <v>3.5055677259029498</v>
      </c>
      <c r="E90" s="85">
        <v>2.6612405822558598</v>
      </c>
      <c r="F90" s="85">
        <v>7.7853307506055899E-3</v>
      </c>
      <c r="G90" s="77" t="s">
        <v>7</v>
      </c>
      <c r="H90" s="85">
        <v>1.8684793801453398E-2</v>
      </c>
      <c r="I90" s="77" t="s">
        <v>6</v>
      </c>
    </row>
    <row r="91" spans="1:9">
      <c r="A91" s="200"/>
      <c r="B91" s="90" t="s">
        <v>49</v>
      </c>
      <c r="C91" s="91">
        <v>3.9313919280658598</v>
      </c>
      <c r="D91" s="91">
        <v>2.5217373058710701</v>
      </c>
      <c r="E91" s="91">
        <v>2.1342628168861699</v>
      </c>
      <c r="F91" s="91">
        <v>3.2821273188234697E-2</v>
      </c>
      <c r="G91" s="90" t="s">
        <v>6</v>
      </c>
      <c r="H91" s="91">
        <v>5.4024673195324197E-2</v>
      </c>
      <c r="I91" s="90"/>
    </row>
    <row r="93" spans="1:9" s="9" customFormat="1" ht="30" customHeight="1">
      <c r="A93" s="102" t="s">
        <v>271</v>
      </c>
      <c r="B93" s="102"/>
      <c r="C93" s="102"/>
      <c r="D93" s="102"/>
      <c r="E93" s="102"/>
      <c r="F93" s="102"/>
      <c r="G93" s="8"/>
    </row>
    <row r="94" spans="1:9" ht="28">
      <c r="A94" s="128" t="s">
        <v>27</v>
      </c>
      <c r="B94" s="128" t="s">
        <v>26</v>
      </c>
      <c r="C94" s="84" t="s">
        <v>126</v>
      </c>
      <c r="D94" s="83" t="s">
        <v>16</v>
      </c>
      <c r="E94" s="83" t="s">
        <v>17</v>
      </c>
      <c r="F94" s="131" t="s">
        <v>236</v>
      </c>
    </row>
    <row r="95" spans="1:9">
      <c r="A95" s="77" t="s">
        <v>18</v>
      </c>
      <c r="B95" s="77" t="s">
        <v>0</v>
      </c>
      <c r="C95" s="85">
        <v>3.2176536716267199</v>
      </c>
      <c r="D95" s="85">
        <v>1.42601317255368</v>
      </c>
      <c r="E95" s="85">
        <v>8.02185879101404</v>
      </c>
      <c r="F95" s="144" t="s">
        <v>6</v>
      </c>
    </row>
    <row r="96" spans="1:9">
      <c r="A96" s="77" t="s">
        <v>19</v>
      </c>
      <c r="B96" s="77" t="s">
        <v>0</v>
      </c>
      <c r="C96" s="85">
        <v>0.71282834233374504</v>
      </c>
      <c r="D96" s="85">
        <v>0.19888991163182401</v>
      </c>
      <c r="E96" s="85">
        <v>2.5553155047115501</v>
      </c>
      <c r="F96" s="144"/>
    </row>
    <row r="97" spans="1:6">
      <c r="A97" s="77" t="s">
        <v>20</v>
      </c>
      <c r="B97" s="77" t="s">
        <v>0</v>
      </c>
      <c r="C97" s="85">
        <v>1.9017265507749701</v>
      </c>
      <c r="D97" s="85">
        <v>0.78951647923414903</v>
      </c>
      <c r="E97" s="85">
        <v>4.69402601684539</v>
      </c>
      <c r="F97" s="144"/>
    </row>
    <row r="98" spans="1:6">
      <c r="A98" s="77" t="s">
        <v>21</v>
      </c>
      <c r="B98" s="77" t="s">
        <v>0</v>
      </c>
      <c r="C98" s="85">
        <v>2.7561242749467398</v>
      </c>
      <c r="D98" s="85">
        <v>1.1345905051913401</v>
      </c>
      <c r="E98" s="85">
        <v>6.9881489260943299</v>
      </c>
      <c r="F98" s="144" t="s">
        <v>6</v>
      </c>
    </row>
    <row r="99" spans="1:6">
      <c r="A99" s="77" t="s">
        <v>22</v>
      </c>
      <c r="B99" s="77" t="s">
        <v>0</v>
      </c>
      <c r="C99" s="85">
        <v>2.08607004394878</v>
      </c>
      <c r="D99" s="85">
        <v>0.82013934997788096</v>
      </c>
      <c r="E99" s="85">
        <v>5.2262949610697502</v>
      </c>
      <c r="F99" s="144"/>
    </row>
    <row r="100" spans="1:6">
      <c r="A100" s="90" t="s">
        <v>23</v>
      </c>
      <c r="B100" s="90" t="s">
        <v>0</v>
      </c>
      <c r="C100" s="91">
        <v>4.2516051008557803</v>
      </c>
      <c r="D100" s="91">
        <v>1.4146210807715001</v>
      </c>
      <c r="E100" s="91">
        <v>13.369613325133299</v>
      </c>
      <c r="F100" s="145" t="s">
        <v>6</v>
      </c>
    </row>
    <row r="101" spans="1:6">
      <c r="A101" s="77" t="s">
        <v>18</v>
      </c>
      <c r="B101" s="77" t="s">
        <v>1</v>
      </c>
      <c r="C101" s="85">
        <v>9.8394984893192898</v>
      </c>
      <c r="D101" s="85">
        <v>1.68304678985426</v>
      </c>
      <c r="E101" s="85">
        <v>70.469761169703006</v>
      </c>
      <c r="F101" s="144" t="s">
        <v>6</v>
      </c>
    </row>
    <row r="102" spans="1:6">
      <c r="A102" s="77" t="s">
        <v>19</v>
      </c>
      <c r="B102" s="77" t="s">
        <v>1</v>
      </c>
      <c r="C102" s="85">
        <v>12.460466044525701</v>
      </c>
      <c r="D102" s="85">
        <v>1.5925470566284099</v>
      </c>
      <c r="E102" s="85">
        <v>145.005268490568</v>
      </c>
      <c r="F102" s="144" t="s">
        <v>6</v>
      </c>
    </row>
    <row r="103" spans="1:6">
      <c r="A103" s="77" t="s">
        <v>20</v>
      </c>
      <c r="B103" s="77" t="s">
        <v>1</v>
      </c>
      <c r="C103" s="85">
        <v>4.4034314858872303</v>
      </c>
      <c r="D103" s="85">
        <v>0.99021271471788297</v>
      </c>
      <c r="E103" s="85">
        <v>21.261667854305799</v>
      </c>
      <c r="F103" s="144"/>
    </row>
    <row r="104" spans="1:6">
      <c r="A104" s="77" t="s">
        <v>21</v>
      </c>
      <c r="B104" s="77" t="s">
        <v>1</v>
      </c>
      <c r="C104" s="85">
        <v>2.7053596114656799</v>
      </c>
      <c r="D104" s="85">
        <v>0.64638906876275504</v>
      </c>
      <c r="E104" s="85">
        <v>14.4565135039996</v>
      </c>
      <c r="F104" s="144"/>
    </row>
    <row r="105" spans="1:6">
      <c r="A105" s="89" t="s">
        <v>22</v>
      </c>
      <c r="B105" s="77" t="s">
        <v>1</v>
      </c>
      <c r="C105" s="85">
        <v>8.8081214683292597</v>
      </c>
      <c r="D105" s="85">
        <v>1.54165162737124</v>
      </c>
      <c r="E105" s="85">
        <v>63.453161789016001</v>
      </c>
      <c r="F105" s="144" t="s">
        <v>6</v>
      </c>
    </row>
    <row r="106" spans="1:6">
      <c r="A106" s="90" t="s">
        <v>23</v>
      </c>
      <c r="B106" s="90" t="s">
        <v>1</v>
      </c>
      <c r="C106" s="91">
        <v>5.5585718617961497</v>
      </c>
      <c r="D106" s="91">
        <v>0.96289959806393</v>
      </c>
      <c r="E106" s="91">
        <v>42.0983726709675</v>
      </c>
      <c r="F106" s="145"/>
    </row>
  </sheetData>
  <mergeCells count="11">
    <mergeCell ref="H2:I2"/>
    <mergeCell ref="A86:A91"/>
    <mergeCell ref="A55:A67"/>
    <mergeCell ref="A68:A75"/>
    <mergeCell ref="A80:A85"/>
    <mergeCell ref="H37:I37"/>
    <mergeCell ref="F37:G37"/>
    <mergeCell ref="A51:I51"/>
    <mergeCell ref="F79:G79"/>
    <mergeCell ref="H79:I79"/>
    <mergeCell ref="H54:I54"/>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workbookViewId="0">
      <selection activeCell="M26" sqref="M26"/>
    </sheetView>
  </sheetViews>
  <sheetFormatPr baseColWidth="10" defaultColWidth="8.6640625" defaultRowHeight="14" x14ac:dyDescent="0"/>
  <cols>
    <col min="1" max="1" width="39" style="1" customWidth="1"/>
    <col min="2" max="2" width="16.1640625" style="1" customWidth="1"/>
    <col min="3" max="3" width="21.5" style="1" customWidth="1"/>
    <col min="4" max="4" width="13.5" style="1" customWidth="1"/>
    <col min="5" max="5" width="13.6640625" style="1" customWidth="1"/>
    <col min="6" max="6" width="5.33203125" style="1" customWidth="1"/>
    <col min="7" max="7" width="12.5" style="1" customWidth="1"/>
    <col min="8" max="8" width="5.83203125" style="1" customWidth="1"/>
    <col min="9" max="9" width="11.6640625" style="1" customWidth="1"/>
    <col min="10" max="16384" width="8.6640625" style="1"/>
  </cols>
  <sheetData>
    <row r="1" spans="1:9" s="3" customFormat="1" ht="30" customHeight="1">
      <c r="A1" s="164" t="s">
        <v>321</v>
      </c>
      <c r="B1" s="164"/>
      <c r="C1" s="164"/>
      <c r="D1" s="164"/>
      <c r="E1" s="164"/>
      <c r="F1" s="164"/>
      <c r="G1" s="7"/>
      <c r="H1" s="7"/>
    </row>
    <row r="2" spans="1:9">
      <c r="A2" s="94" t="s">
        <v>5</v>
      </c>
      <c r="B2" s="153" t="s">
        <v>96</v>
      </c>
      <c r="C2" s="152" t="s">
        <v>4</v>
      </c>
      <c r="D2" s="152" t="s">
        <v>3</v>
      </c>
      <c r="E2" s="196" t="s">
        <v>24</v>
      </c>
      <c r="F2" s="196"/>
      <c r="G2" s="2"/>
      <c r="H2" s="2"/>
      <c r="I2" s="2"/>
    </row>
    <row r="3" spans="1:9">
      <c r="A3" s="165" t="s">
        <v>83</v>
      </c>
      <c r="B3" s="166">
        <v>-1.99766933816824</v>
      </c>
      <c r="C3" s="166">
        <v>0.20852254548451701</v>
      </c>
      <c r="D3" s="166">
        <v>-9.5801119899361993</v>
      </c>
      <c r="E3" s="173">
        <v>9.6939765947861197E-22</v>
      </c>
      <c r="F3" s="77" t="s">
        <v>28</v>
      </c>
    </row>
    <row r="4" spans="1:9">
      <c r="A4" s="165" t="s">
        <v>304</v>
      </c>
      <c r="B4" s="166">
        <v>0.20287421666241201</v>
      </c>
      <c r="C4" s="166">
        <v>0.28786738339220302</v>
      </c>
      <c r="D4" s="166">
        <v>0.70474888218234799</v>
      </c>
      <c r="E4" s="166">
        <v>0.48096652516652799</v>
      </c>
      <c r="F4" s="77"/>
    </row>
    <row r="5" spans="1:9">
      <c r="A5" s="165" t="s">
        <v>305</v>
      </c>
      <c r="B5" s="166">
        <v>-0.20049247805633399</v>
      </c>
      <c r="C5" s="166">
        <v>0.30742491037641101</v>
      </c>
      <c r="D5" s="166">
        <v>-0.65216731399824002</v>
      </c>
      <c r="E5" s="166">
        <v>0.51429324331460602</v>
      </c>
      <c r="F5" s="77"/>
    </row>
    <row r="6" spans="1:9">
      <c r="A6" s="165" t="s">
        <v>306</v>
      </c>
      <c r="B6" s="166">
        <v>-0.45829287150012399</v>
      </c>
      <c r="C6" s="166">
        <v>0.31897439535840699</v>
      </c>
      <c r="D6" s="166">
        <v>-1.43677009242443</v>
      </c>
      <c r="E6" s="166">
        <v>0.150783331083992</v>
      </c>
      <c r="F6" s="77"/>
    </row>
    <row r="7" spans="1:9">
      <c r="A7" s="165" t="s">
        <v>307</v>
      </c>
      <c r="B7" s="166">
        <v>0.108656876831319</v>
      </c>
      <c r="C7" s="166">
        <v>0.28483009200065701</v>
      </c>
      <c r="D7" s="166">
        <v>0.38147962551326398</v>
      </c>
      <c r="E7" s="166">
        <v>0.70284738677026803</v>
      </c>
      <c r="F7" s="77"/>
    </row>
    <row r="8" spans="1:9">
      <c r="A8" s="165" t="s">
        <v>308</v>
      </c>
      <c r="B8" s="166">
        <v>0.84480881901094695</v>
      </c>
      <c r="C8" s="166">
        <v>0.28822421847450802</v>
      </c>
      <c r="D8" s="166">
        <v>2.9310820009584502</v>
      </c>
      <c r="E8" s="166">
        <v>3.3778360573403399E-3</v>
      </c>
      <c r="F8" s="77" t="s">
        <v>7</v>
      </c>
    </row>
    <row r="9" spans="1:9">
      <c r="A9" s="165" t="s">
        <v>309</v>
      </c>
      <c r="B9" s="166">
        <v>1.09713426513781</v>
      </c>
      <c r="C9" s="166">
        <v>0.26944645621455099</v>
      </c>
      <c r="D9" s="166">
        <v>4.0718081081912496</v>
      </c>
      <c r="E9" s="169">
        <v>4.6649603849694497E-5</v>
      </c>
      <c r="F9" s="77" t="s">
        <v>28</v>
      </c>
    </row>
    <row r="10" spans="1:9">
      <c r="A10" s="89" t="s">
        <v>310</v>
      </c>
      <c r="B10" s="166">
        <v>-1.32967795802566E-2</v>
      </c>
      <c r="C10" s="166">
        <v>4.1198632625905904E-3</v>
      </c>
      <c r="D10" s="166">
        <v>-3.2274808003932498</v>
      </c>
      <c r="E10" s="166">
        <v>1.2488542166889699E-3</v>
      </c>
      <c r="F10" s="77" t="s">
        <v>7</v>
      </c>
    </row>
    <row r="11" spans="1:9">
      <c r="A11" s="90" t="s">
        <v>105</v>
      </c>
      <c r="B11" s="167">
        <v>-0.22807355544529301</v>
      </c>
      <c r="C11" s="167">
        <v>9.1275093871829693E-2</v>
      </c>
      <c r="D11" s="167">
        <v>-2.49874906472908</v>
      </c>
      <c r="E11" s="167">
        <v>1.2463252822703301E-2</v>
      </c>
      <c r="F11" s="90" t="s">
        <v>6</v>
      </c>
    </row>
    <row r="13" spans="1:9" s="3" customFormat="1" ht="30" customHeight="1">
      <c r="A13" s="164" t="s">
        <v>322</v>
      </c>
      <c r="B13" s="164"/>
      <c r="C13" s="164"/>
      <c r="D13" s="164"/>
      <c r="E13" s="164"/>
      <c r="F13" s="164"/>
      <c r="G13" s="164"/>
      <c r="H13" s="164"/>
      <c r="I13" s="7"/>
    </row>
    <row r="14" spans="1:9" ht="42">
      <c r="A14" s="128" t="s">
        <v>27</v>
      </c>
      <c r="B14" s="131" t="s">
        <v>126</v>
      </c>
      <c r="C14" s="79" t="s">
        <v>4</v>
      </c>
      <c r="D14" s="79" t="s">
        <v>25</v>
      </c>
      <c r="E14" s="152" t="s">
        <v>24</v>
      </c>
      <c r="F14" s="81"/>
      <c r="G14" s="84" t="s">
        <v>37</v>
      </c>
      <c r="H14" s="84"/>
      <c r="I14" s="2"/>
    </row>
    <row r="15" spans="1:9">
      <c r="A15" s="165" t="s">
        <v>311</v>
      </c>
      <c r="B15" s="166">
        <v>1.22491838423446</v>
      </c>
      <c r="C15" s="166">
        <v>0.35261405013857899</v>
      </c>
      <c r="D15" s="166">
        <v>0.70474888218234799</v>
      </c>
      <c r="E15" s="166">
        <v>0.48096652516652799</v>
      </c>
      <c r="F15" s="77"/>
      <c r="G15" s="166">
        <v>0.61715189197752696</v>
      </c>
      <c r="H15" s="85"/>
    </row>
    <row r="16" spans="1:9">
      <c r="A16" s="165" t="s">
        <v>312</v>
      </c>
      <c r="B16" s="166">
        <v>0.81832764541703096</v>
      </c>
      <c r="C16" s="166">
        <v>0.25157430305086997</v>
      </c>
      <c r="D16" s="166">
        <v>-0.65216731399824002</v>
      </c>
      <c r="E16" s="166">
        <v>0.51429324331460602</v>
      </c>
      <c r="F16" s="77"/>
      <c r="G16" s="166">
        <v>0.61715189197752696</v>
      </c>
      <c r="H16" s="85"/>
    </row>
    <row r="17" spans="1:13">
      <c r="A17" s="165" t="s">
        <v>313</v>
      </c>
      <c r="B17" s="166">
        <v>0.63236224820443199</v>
      </c>
      <c r="C17" s="166">
        <v>0.20170736576849199</v>
      </c>
      <c r="D17" s="166">
        <v>-1.43677009242443</v>
      </c>
      <c r="E17" s="166">
        <v>0.150783331083992</v>
      </c>
      <c r="F17" s="77"/>
      <c r="G17" s="166">
        <v>0.301566662167984</v>
      </c>
      <c r="H17" s="85"/>
    </row>
    <row r="18" spans="1:13">
      <c r="A18" s="165" t="s">
        <v>314</v>
      </c>
      <c r="B18" s="166">
        <v>1.1147797779406901</v>
      </c>
      <c r="C18" s="166">
        <v>0.31752282671131798</v>
      </c>
      <c r="D18" s="166">
        <v>0.38147962551326398</v>
      </c>
      <c r="E18" s="166">
        <v>0.70284738677026803</v>
      </c>
      <c r="F18" s="77"/>
      <c r="G18" s="166">
        <v>0.70284738677026803</v>
      </c>
      <c r="H18" s="85"/>
    </row>
    <row r="19" spans="1:13">
      <c r="A19" s="165" t="s">
        <v>315</v>
      </c>
      <c r="B19" s="166">
        <v>2.3275327920104298</v>
      </c>
      <c r="C19" s="166">
        <v>0.670851319950997</v>
      </c>
      <c r="D19" s="166">
        <v>2.9310820009584502</v>
      </c>
      <c r="E19" s="166">
        <v>3.3778360573403399E-3</v>
      </c>
      <c r="F19" s="77" t="s">
        <v>7</v>
      </c>
      <c r="G19" s="166">
        <v>1.0133508172020999E-2</v>
      </c>
      <c r="H19" s="85" t="s">
        <v>6</v>
      </c>
    </row>
    <row r="20" spans="1:13">
      <c r="A20" s="168" t="s">
        <v>316</v>
      </c>
      <c r="B20" s="167">
        <v>2.9955692046256202</v>
      </c>
      <c r="C20" s="167">
        <v>0.80714550653181405</v>
      </c>
      <c r="D20" s="167">
        <v>4.0718081081912496</v>
      </c>
      <c r="E20" s="170">
        <v>4.6649603849694497E-5</v>
      </c>
      <c r="F20" s="90" t="s">
        <v>28</v>
      </c>
      <c r="G20" s="172">
        <v>2.7989762309816701E-4</v>
      </c>
      <c r="H20" s="91" t="s">
        <v>28</v>
      </c>
    </row>
    <row r="21" spans="1:13">
      <c r="A21" s="174"/>
      <c r="B21" s="175"/>
      <c r="C21" s="175"/>
      <c r="D21" s="175"/>
      <c r="E21" s="176"/>
      <c r="F21" s="2"/>
      <c r="G21" s="177"/>
      <c r="H21" s="67"/>
    </row>
    <row r="22" spans="1:13">
      <c r="A22" s="174"/>
      <c r="B22" s="175"/>
      <c r="C22" s="175"/>
      <c r="D22" s="175"/>
      <c r="E22" s="176"/>
      <c r="F22" s="2"/>
      <c r="G22" s="177"/>
      <c r="H22" s="67"/>
    </row>
    <row r="24" spans="1:13" ht="34.75" customHeight="1">
      <c r="A24" s="164" t="s">
        <v>323</v>
      </c>
      <c r="B24" s="164"/>
      <c r="C24" s="164"/>
      <c r="D24" s="164"/>
      <c r="E24" s="164"/>
      <c r="F24" s="164"/>
      <c r="G24" s="7"/>
      <c r="H24" s="7"/>
      <c r="I24" s="3"/>
      <c r="J24" s="3"/>
      <c r="K24" s="3"/>
      <c r="L24" s="3"/>
      <c r="M24" s="3"/>
    </row>
    <row r="25" spans="1:13">
      <c r="A25" s="94" t="s">
        <v>5</v>
      </c>
      <c r="B25" s="153" t="s">
        <v>96</v>
      </c>
      <c r="C25" s="152" t="s">
        <v>4</v>
      </c>
      <c r="D25" s="152" t="s">
        <v>3</v>
      </c>
      <c r="E25" s="196" t="s">
        <v>24</v>
      </c>
      <c r="F25" s="196"/>
      <c r="G25" s="2"/>
      <c r="H25" s="2"/>
      <c r="I25" s="2"/>
    </row>
    <row r="26" spans="1:13">
      <c r="A26" s="165" t="s">
        <v>83</v>
      </c>
      <c r="B26" s="166">
        <v>-2.2699067586206598</v>
      </c>
      <c r="C26" s="166">
        <v>0.245916640520184</v>
      </c>
      <c r="D26" s="166">
        <v>-9.2303910537292708</v>
      </c>
      <c r="E26" s="173">
        <v>2.6964564529092201E-20</v>
      </c>
      <c r="F26" s="77" t="s">
        <v>28</v>
      </c>
    </row>
    <row r="27" spans="1:13">
      <c r="A27" s="165" t="s">
        <v>304</v>
      </c>
      <c r="B27" s="166">
        <v>-1.30095153844567E-2</v>
      </c>
      <c r="C27" s="166">
        <v>0.34917086682403697</v>
      </c>
      <c r="D27" s="166">
        <v>-3.7258307094139E-2</v>
      </c>
      <c r="E27" s="166">
        <v>0.97027904851254698</v>
      </c>
      <c r="F27" s="77"/>
    </row>
    <row r="28" spans="1:13">
      <c r="A28" s="165" t="s">
        <v>305</v>
      </c>
      <c r="B28" s="166">
        <v>-0.14480994943647299</v>
      </c>
      <c r="C28" s="166">
        <v>0.37490748830560899</v>
      </c>
      <c r="D28" s="166">
        <v>-0.38625515348050299</v>
      </c>
      <c r="E28" s="166">
        <v>0.69930771045125995</v>
      </c>
      <c r="F28" s="77"/>
    </row>
    <row r="29" spans="1:13">
      <c r="A29" s="165" t="s">
        <v>306</v>
      </c>
      <c r="B29" s="166">
        <v>0.31600109648237801</v>
      </c>
      <c r="C29" s="166">
        <v>0.35483049379548298</v>
      </c>
      <c r="D29" s="166">
        <v>0.89056916473620396</v>
      </c>
      <c r="E29" s="166">
        <v>0.37316034774446699</v>
      </c>
      <c r="F29" s="77"/>
    </row>
    <row r="30" spans="1:13">
      <c r="A30" s="165" t="s">
        <v>307</v>
      </c>
      <c r="B30" s="166">
        <v>0.33446832880473898</v>
      </c>
      <c r="C30" s="166">
        <v>0.32343493511607702</v>
      </c>
      <c r="D30" s="166">
        <v>1.03411317854301</v>
      </c>
      <c r="E30" s="166">
        <v>0.30108325607068298</v>
      </c>
      <c r="F30" s="77"/>
    </row>
    <row r="31" spans="1:13">
      <c r="A31" s="165" t="s">
        <v>308</v>
      </c>
      <c r="B31" s="166">
        <v>-0.24655720446355101</v>
      </c>
      <c r="C31" s="166">
        <v>0.38279195396656601</v>
      </c>
      <c r="D31" s="166">
        <v>-0.64410236920780695</v>
      </c>
      <c r="E31" s="166">
        <v>0.51950905413680604</v>
      </c>
      <c r="F31" s="77"/>
    </row>
    <row r="32" spans="1:13">
      <c r="A32" s="165" t="s">
        <v>309</v>
      </c>
      <c r="B32" s="166">
        <v>-2.07099463357636</v>
      </c>
      <c r="C32" s="166">
        <v>0.549174133469019</v>
      </c>
      <c r="D32" s="166">
        <v>-3.7711073908275998</v>
      </c>
      <c r="E32" s="171">
        <v>1.62524706653123E-4</v>
      </c>
      <c r="F32" s="77" t="s">
        <v>28</v>
      </c>
    </row>
    <row r="33" spans="1:13">
      <c r="A33" s="89" t="s">
        <v>310</v>
      </c>
      <c r="B33" s="166">
        <v>4.9259136007993396E-3</v>
      </c>
      <c r="C33" s="166">
        <v>6.7068912810811397E-3</v>
      </c>
      <c r="D33" s="166">
        <v>0.73445556135588397</v>
      </c>
      <c r="E33" s="166">
        <v>0.46267113458417197</v>
      </c>
      <c r="F33" s="77"/>
    </row>
    <row r="34" spans="1:13">
      <c r="A34" s="90" t="s">
        <v>105</v>
      </c>
      <c r="B34" s="167">
        <v>0.27860309042936199</v>
      </c>
      <c r="C34" s="167">
        <v>0.129271655275355</v>
      </c>
      <c r="D34" s="167">
        <v>2.1551753927488901</v>
      </c>
      <c r="E34" s="167">
        <v>3.1148111744982099E-2</v>
      </c>
      <c r="F34" s="90" t="s">
        <v>6</v>
      </c>
    </row>
    <row r="36" spans="1:13" ht="34.25" customHeight="1">
      <c r="A36" s="164" t="s">
        <v>324</v>
      </c>
      <c r="B36" s="164"/>
      <c r="C36" s="164"/>
      <c r="D36" s="164"/>
      <c r="E36" s="164"/>
      <c r="F36" s="164"/>
      <c r="G36" s="164"/>
      <c r="H36" s="164"/>
      <c r="I36" s="7"/>
      <c r="J36" s="3"/>
      <c r="K36" s="3"/>
      <c r="L36" s="3"/>
      <c r="M36" s="3"/>
    </row>
    <row r="37" spans="1:13" ht="42">
      <c r="A37" s="128" t="s">
        <v>27</v>
      </c>
      <c r="B37" s="131" t="s">
        <v>317</v>
      </c>
      <c r="C37" s="79" t="s">
        <v>4</v>
      </c>
      <c r="D37" s="79" t="s">
        <v>25</v>
      </c>
      <c r="E37" s="152" t="s">
        <v>24</v>
      </c>
      <c r="F37" s="81"/>
      <c r="G37" s="84" t="s">
        <v>37</v>
      </c>
      <c r="H37" s="84"/>
      <c r="I37" s="2"/>
    </row>
    <row r="38" spans="1:13">
      <c r="A38" s="165" t="s">
        <v>311</v>
      </c>
      <c r="B38" s="166">
        <v>0.98707474257993799</v>
      </c>
      <c r="C38" s="166">
        <v>0.34465774348674999</v>
      </c>
      <c r="D38" s="166">
        <v>-3.7258307094139E-2</v>
      </c>
      <c r="E38" s="166">
        <v>0.97027904851254698</v>
      </c>
      <c r="F38" s="77"/>
      <c r="G38" s="166">
        <v>0.97027904851254698</v>
      </c>
      <c r="H38" s="85"/>
    </row>
    <row r="39" spans="1:13">
      <c r="A39" s="165" t="s">
        <v>312</v>
      </c>
      <c r="B39" s="166">
        <v>0.86518670670796405</v>
      </c>
      <c r="C39" s="166">
        <v>0.32436497512728502</v>
      </c>
      <c r="D39" s="166">
        <v>-0.38625515348050299</v>
      </c>
      <c r="E39" s="166">
        <v>0.69930771045125995</v>
      </c>
      <c r="F39" s="77"/>
      <c r="G39" s="166">
        <v>0.83916925254151198</v>
      </c>
      <c r="H39" s="85"/>
    </row>
    <row r="40" spans="1:13">
      <c r="A40" s="165" t="s">
        <v>313</v>
      </c>
      <c r="B40" s="166">
        <v>1.3716317595952701</v>
      </c>
      <c r="C40" s="166">
        <v>0.48669677456275701</v>
      </c>
      <c r="D40" s="166">
        <v>0.89056916473620396</v>
      </c>
      <c r="E40" s="166">
        <v>0.37316034774446699</v>
      </c>
      <c r="F40" s="77"/>
      <c r="G40" s="166">
        <v>0.74632069548893398</v>
      </c>
      <c r="H40" s="85"/>
    </row>
    <row r="41" spans="1:13">
      <c r="A41" s="165" t="s">
        <v>314</v>
      </c>
      <c r="B41" s="166">
        <v>1.39719733813282</v>
      </c>
      <c r="C41" s="166">
        <v>0.45190243040334499</v>
      </c>
      <c r="D41" s="166">
        <v>1.03411317854301</v>
      </c>
      <c r="E41" s="166">
        <v>0.30108325607068298</v>
      </c>
      <c r="F41" s="77"/>
      <c r="G41" s="166">
        <v>0.74632069548893398</v>
      </c>
      <c r="H41" s="85"/>
    </row>
    <row r="42" spans="1:13">
      <c r="A42" s="165" t="s">
        <v>315</v>
      </c>
      <c r="B42" s="166">
        <v>0.78148665573341802</v>
      </c>
      <c r="C42" s="166">
        <v>0.299146803946992</v>
      </c>
      <c r="D42" s="166">
        <v>-0.64410236920780695</v>
      </c>
      <c r="E42" s="166">
        <v>0.51950905413680604</v>
      </c>
      <c r="F42" s="77"/>
      <c r="G42" s="166">
        <v>0.779263581205209</v>
      </c>
      <c r="H42" s="85"/>
    </row>
    <row r="43" spans="1:13">
      <c r="A43" s="168" t="s">
        <v>316</v>
      </c>
      <c r="B43" s="167">
        <v>0.12606033548654799</v>
      </c>
      <c r="C43" s="167">
        <v>6.9229075505638796E-2</v>
      </c>
      <c r="D43" s="167">
        <v>-3.7711073908275998</v>
      </c>
      <c r="E43" s="172">
        <v>1.62524706653123E-4</v>
      </c>
      <c r="F43" s="90" t="s">
        <v>28</v>
      </c>
      <c r="G43" s="167">
        <v>9.7514823991873604E-4</v>
      </c>
      <c r="H43" s="91" t="s">
        <v>7</v>
      </c>
    </row>
  </sheetData>
  <mergeCells count="2">
    <mergeCell ref="E25:F25"/>
    <mergeCell ref="E2:F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Table S1 Body size confounds</vt:lpstr>
      <vt:lpstr>Table S2 Review of experiments</vt:lpstr>
      <vt:lpstr>Table S3 Predictors egg laying</vt:lpstr>
      <vt:lpstr>Table S4 Number of eggs</vt:lpstr>
      <vt:lpstr>Table S5 Onset of egg laying</vt:lpstr>
      <vt:lpstr>Table S6 Ovary activation</vt:lpstr>
      <vt:lpstr>Table S7 Oocyte size</vt:lpstr>
      <vt:lpstr>Table S8 Oocyte resorption</vt:lpstr>
      <vt:lpstr>Table S9 Van Oystaeyen data</vt:lpstr>
      <vt:lpstr>Table S10 Holman PeerJ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jvzweden</dc:creator>
  <cp:lastModifiedBy>Luke</cp:lastModifiedBy>
  <dcterms:created xsi:type="dcterms:W3CDTF">2015-11-02T14:24:23Z</dcterms:created>
  <dcterms:modified xsi:type="dcterms:W3CDTF">2016-04-25T01:02:16Z</dcterms:modified>
</cp:coreProperties>
</file>