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5306"/>
  <workbookPr showInkAnnotation="0" autoCompressPictures="0"/>
  <bookViews>
    <workbookView xWindow="15540" yWindow="0" windowWidth="28340" windowHeight="25560" tabRatio="500" activeTab="5"/>
  </bookViews>
  <sheets>
    <sheet name="Notes" sheetId="2" r:id="rId1"/>
    <sheet name="Master Data" sheetId="1" r:id="rId2"/>
    <sheet name="Subtable" sheetId="6" r:id="rId3"/>
    <sheet name="LS 13Oct15" sheetId="8" r:id="rId4"/>
    <sheet name="Nanaimo" sheetId="4" r:id="rId5"/>
    <sheet name="FHL" sheetId="5" r:id="rId6"/>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P94" i="8" l="1"/>
  <c r="O94" i="8"/>
  <c r="N94" i="8"/>
  <c r="M94" i="8"/>
  <c r="P93" i="8"/>
  <c r="O93" i="8"/>
  <c r="N93" i="8"/>
  <c r="M93" i="8"/>
  <c r="P92" i="8"/>
  <c r="O92" i="8"/>
  <c r="N92" i="8"/>
  <c r="M92" i="8"/>
  <c r="P91" i="8"/>
  <c r="O91" i="8"/>
  <c r="N91" i="8"/>
  <c r="M91" i="8"/>
  <c r="P90" i="8"/>
  <c r="O90" i="8"/>
  <c r="N90" i="8"/>
  <c r="M90" i="8"/>
  <c r="P89" i="8"/>
  <c r="O89" i="8"/>
  <c r="N89" i="8"/>
  <c r="M89" i="8"/>
  <c r="P88" i="8"/>
  <c r="O88" i="8"/>
  <c r="N88" i="8"/>
  <c r="M88" i="8"/>
  <c r="P87" i="8"/>
  <c r="O87" i="8"/>
  <c r="N87" i="8"/>
  <c r="M87" i="8"/>
  <c r="P86" i="8"/>
  <c r="O86" i="8"/>
  <c r="N86" i="8"/>
  <c r="M86" i="8"/>
  <c r="P85" i="8"/>
  <c r="O85" i="8"/>
  <c r="N85" i="8"/>
  <c r="M85" i="8"/>
  <c r="P84" i="8"/>
  <c r="O84" i="8"/>
  <c r="N84" i="8"/>
  <c r="M84" i="8"/>
  <c r="P83" i="8"/>
  <c r="O83" i="8"/>
  <c r="N83" i="8"/>
  <c r="M83" i="8"/>
  <c r="P82" i="8"/>
  <c r="O82" i="8"/>
  <c r="N82" i="8"/>
  <c r="M82" i="8"/>
  <c r="P81" i="8"/>
  <c r="O81" i="8"/>
  <c r="N81" i="8"/>
  <c r="M81" i="8"/>
  <c r="P80" i="8"/>
  <c r="O80" i="8"/>
  <c r="N80" i="8"/>
  <c r="M80" i="8"/>
  <c r="P79" i="8"/>
  <c r="O79" i="8"/>
  <c r="N79" i="8"/>
  <c r="M79" i="8"/>
  <c r="H79" i="8"/>
  <c r="P78" i="8"/>
  <c r="O78" i="8"/>
  <c r="N78" i="8"/>
  <c r="M78" i="8"/>
  <c r="H78" i="8"/>
  <c r="P77" i="8"/>
  <c r="O77" i="8"/>
  <c r="N77" i="8"/>
  <c r="M77" i="8"/>
  <c r="H77" i="8"/>
  <c r="P76" i="8"/>
  <c r="O76" i="8"/>
  <c r="N76" i="8"/>
  <c r="M76" i="8"/>
  <c r="H76" i="8"/>
  <c r="P75" i="8"/>
  <c r="O75" i="8"/>
  <c r="N75" i="8"/>
  <c r="M75" i="8"/>
  <c r="H75" i="8"/>
  <c r="P74" i="8"/>
  <c r="O74" i="8"/>
  <c r="N74" i="8"/>
  <c r="M74" i="8"/>
  <c r="P73" i="8"/>
  <c r="O73" i="8"/>
  <c r="N73" i="8"/>
  <c r="M73" i="8"/>
  <c r="P72" i="8"/>
  <c r="O72" i="8"/>
  <c r="N72" i="8"/>
  <c r="M72" i="8"/>
  <c r="P71" i="8"/>
  <c r="O71" i="8"/>
  <c r="N71" i="8"/>
  <c r="M71" i="8"/>
  <c r="P70" i="8"/>
  <c r="O70" i="8"/>
  <c r="N70" i="8"/>
  <c r="M70" i="8"/>
  <c r="P69" i="8"/>
  <c r="O69" i="8"/>
  <c r="N69" i="8"/>
  <c r="M69" i="8"/>
  <c r="P68" i="8"/>
  <c r="O68" i="8"/>
  <c r="N68" i="8"/>
  <c r="M68" i="8"/>
  <c r="P67" i="8"/>
  <c r="O67" i="8"/>
  <c r="N67" i="8"/>
  <c r="M67" i="8"/>
  <c r="P66" i="8"/>
  <c r="O66" i="8"/>
  <c r="N66" i="8"/>
  <c r="M66" i="8"/>
  <c r="P65" i="8"/>
  <c r="O65" i="8"/>
  <c r="N65" i="8"/>
  <c r="M65" i="8"/>
  <c r="P64" i="8"/>
  <c r="O64" i="8"/>
  <c r="N64" i="8"/>
  <c r="M64" i="8"/>
  <c r="P63" i="8"/>
  <c r="O63" i="8"/>
  <c r="N63" i="8"/>
  <c r="M63" i="8"/>
  <c r="P62" i="8"/>
  <c r="O62" i="8"/>
  <c r="N62" i="8"/>
  <c r="M62" i="8"/>
  <c r="P61" i="8"/>
  <c r="O61" i="8"/>
  <c r="N61" i="8"/>
  <c r="M61" i="8"/>
  <c r="P60" i="8"/>
  <c r="O60" i="8"/>
  <c r="N60" i="8"/>
  <c r="M60" i="8"/>
  <c r="P59" i="8"/>
  <c r="O59" i="8"/>
  <c r="N59" i="8"/>
  <c r="M59" i="8"/>
  <c r="P58" i="8"/>
  <c r="O58" i="8"/>
  <c r="N58" i="8"/>
  <c r="M58" i="8"/>
  <c r="P57" i="8"/>
  <c r="O57" i="8"/>
  <c r="N57" i="8"/>
  <c r="M57" i="8"/>
  <c r="P56" i="8"/>
  <c r="O56" i="8"/>
  <c r="N56" i="8"/>
  <c r="M56" i="8"/>
  <c r="P55" i="8"/>
  <c r="O55" i="8"/>
  <c r="N55" i="8"/>
  <c r="M55" i="8"/>
  <c r="P54" i="8"/>
  <c r="O54" i="8"/>
  <c r="N54" i="8"/>
  <c r="M54" i="8"/>
  <c r="P53" i="8"/>
  <c r="O53" i="8"/>
  <c r="N53" i="8"/>
  <c r="M53" i="8"/>
  <c r="P52" i="8"/>
  <c r="O52" i="8"/>
  <c r="N52" i="8"/>
  <c r="M52" i="8"/>
  <c r="P51" i="8"/>
  <c r="O51" i="8"/>
  <c r="N51" i="8"/>
  <c r="M51" i="8"/>
  <c r="P50" i="8"/>
  <c r="O50" i="8"/>
  <c r="N50" i="8"/>
  <c r="M50" i="8"/>
  <c r="P49" i="8"/>
  <c r="O49" i="8"/>
  <c r="N49" i="8"/>
  <c r="M49" i="8"/>
  <c r="P48" i="8"/>
  <c r="O48" i="8"/>
  <c r="N48" i="8"/>
  <c r="M48" i="8"/>
  <c r="P47" i="8"/>
  <c r="O47" i="8"/>
  <c r="N47" i="8"/>
  <c r="M47" i="8"/>
  <c r="P46" i="8"/>
  <c r="O46" i="8"/>
  <c r="N46" i="8"/>
  <c r="M46" i="8"/>
  <c r="P45" i="8"/>
  <c r="O45" i="8"/>
  <c r="N45" i="8"/>
  <c r="M45" i="8"/>
  <c r="P44" i="8"/>
  <c r="O44" i="8"/>
  <c r="N44" i="8"/>
  <c r="M44" i="8"/>
  <c r="P43" i="8"/>
  <c r="O43" i="8"/>
  <c r="N43" i="8"/>
  <c r="M43" i="8"/>
  <c r="P42" i="8"/>
  <c r="O42" i="8"/>
  <c r="N42" i="8"/>
  <c r="M42" i="8"/>
  <c r="P41" i="8"/>
  <c r="O41" i="8"/>
  <c r="N41" i="8"/>
  <c r="M41" i="8"/>
  <c r="P40" i="8"/>
  <c r="O40" i="8"/>
  <c r="N40" i="8"/>
  <c r="M40" i="8"/>
  <c r="P39" i="8"/>
  <c r="O39" i="8"/>
  <c r="N39" i="8"/>
  <c r="M39" i="8"/>
  <c r="P38" i="8"/>
  <c r="O38" i="8"/>
  <c r="N38" i="8"/>
  <c r="M38" i="8"/>
  <c r="P37" i="8"/>
  <c r="O37" i="8"/>
  <c r="N37" i="8"/>
  <c r="M37" i="8"/>
  <c r="P36" i="8"/>
  <c r="O36" i="8"/>
  <c r="N36" i="8"/>
  <c r="M36" i="8"/>
  <c r="P35" i="8"/>
  <c r="O35" i="8"/>
  <c r="N35" i="8"/>
  <c r="M35" i="8"/>
  <c r="P34" i="8"/>
  <c r="O34" i="8"/>
  <c r="N34" i="8"/>
  <c r="M34" i="8"/>
  <c r="P33" i="8"/>
  <c r="O33" i="8"/>
  <c r="N33" i="8"/>
  <c r="M33" i="8"/>
  <c r="P32" i="8"/>
  <c r="O32" i="8"/>
  <c r="N32" i="8"/>
  <c r="M32" i="8"/>
  <c r="P31" i="8"/>
  <c r="O31" i="8"/>
  <c r="N31" i="8"/>
  <c r="M31" i="8"/>
  <c r="P30" i="8"/>
  <c r="O30" i="8"/>
  <c r="N30" i="8"/>
  <c r="M30" i="8"/>
  <c r="P29" i="8"/>
  <c r="O29" i="8"/>
  <c r="N29" i="8"/>
  <c r="M29" i="8"/>
  <c r="P28" i="8"/>
  <c r="O28" i="8"/>
  <c r="N28" i="8"/>
  <c r="M28" i="8"/>
  <c r="P27" i="8"/>
  <c r="O27" i="8"/>
  <c r="N27" i="8"/>
  <c r="M27" i="8"/>
  <c r="P26" i="8"/>
  <c r="O26" i="8"/>
  <c r="N26" i="8"/>
  <c r="M26" i="8"/>
  <c r="P25" i="8"/>
  <c r="O25" i="8"/>
  <c r="N25" i="8"/>
  <c r="M25" i="8"/>
  <c r="P24" i="8"/>
  <c r="O24" i="8"/>
  <c r="N24" i="8"/>
  <c r="M24" i="8"/>
  <c r="P23" i="8"/>
  <c r="O23" i="8"/>
  <c r="N23" i="8"/>
  <c r="M23" i="8"/>
  <c r="P22" i="8"/>
  <c r="O22" i="8"/>
  <c r="N22" i="8"/>
  <c r="M22" i="8"/>
  <c r="P21" i="8"/>
  <c r="O21" i="8"/>
  <c r="N21" i="8"/>
  <c r="M21" i="8"/>
  <c r="P20" i="8"/>
  <c r="O20" i="8"/>
  <c r="N20" i="8"/>
  <c r="M20" i="8"/>
  <c r="P19" i="8"/>
  <c r="O19" i="8"/>
  <c r="N19" i="8"/>
  <c r="M19" i="8"/>
  <c r="P18" i="8"/>
  <c r="O18" i="8"/>
  <c r="N18" i="8"/>
  <c r="M18" i="8"/>
  <c r="P17" i="8"/>
  <c r="O17" i="8"/>
  <c r="N17" i="8"/>
  <c r="M17" i="8"/>
  <c r="P16" i="8"/>
  <c r="O16" i="8"/>
  <c r="N16" i="8"/>
  <c r="M16" i="8"/>
  <c r="S15" i="8"/>
  <c r="P5" i="8"/>
  <c r="P6" i="8"/>
  <c r="P7" i="8"/>
  <c r="P8" i="8"/>
  <c r="P9" i="8"/>
  <c r="P10" i="8"/>
  <c r="P11" i="8"/>
  <c r="P12" i="8"/>
  <c r="P13" i="8"/>
  <c r="P14" i="8"/>
  <c r="P15" i="8"/>
  <c r="P2" i="8"/>
  <c r="V15" i="8"/>
  <c r="W15" i="8"/>
  <c r="AE15" i="8"/>
  <c r="AD15" i="8"/>
  <c r="AA15" i="8"/>
  <c r="Z15" i="8"/>
  <c r="O15" i="8"/>
  <c r="N15" i="8"/>
  <c r="M15" i="8"/>
  <c r="S14" i="8"/>
  <c r="O5" i="8"/>
  <c r="O6" i="8"/>
  <c r="O7" i="8"/>
  <c r="O8" i="8"/>
  <c r="O9" i="8"/>
  <c r="O10" i="8"/>
  <c r="O11" i="8"/>
  <c r="O12" i="8"/>
  <c r="O13" i="8"/>
  <c r="O14" i="8"/>
  <c r="O2" i="8"/>
  <c r="V14" i="8"/>
  <c r="W14" i="8"/>
  <c r="AE14" i="8"/>
  <c r="AD14" i="8"/>
  <c r="AA14" i="8"/>
  <c r="Z14" i="8"/>
  <c r="N14" i="8"/>
  <c r="M14" i="8"/>
  <c r="S13" i="8"/>
  <c r="N5" i="8"/>
  <c r="N6" i="8"/>
  <c r="N7" i="8"/>
  <c r="N8" i="8"/>
  <c r="N9" i="8"/>
  <c r="N10" i="8"/>
  <c r="N11" i="8"/>
  <c r="N12" i="8"/>
  <c r="N13" i="8"/>
  <c r="N2" i="8"/>
  <c r="V13" i="8"/>
  <c r="W13" i="8"/>
  <c r="AE13" i="8"/>
  <c r="AD13" i="8"/>
  <c r="AA13" i="8"/>
  <c r="Z13" i="8"/>
  <c r="M13" i="8"/>
  <c r="S12" i="8"/>
  <c r="M5" i="8"/>
  <c r="M6" i="8"/>
  <c r="M7" i="8"/>
  <c r="M8" i="8"/>
  <c r="M9" i="8"/>
  <c r="M10" i="8"/>
  <c r="M11" i="8"/>
  <c r="M12" i="8"/>
  <c r="M2" i="8"/>
  <c r="V12" i="8"/>
  <c r="W12" i="8"/>
  <c r="AE12" i="8"/>
  <c r="AD12" i="8"/>
  <c r="AA12" i="8"/>
  <c r="Z12" i="8"/>
  <c r="W4" i="8"/>
  <c r="W5" i="8"/>
  <c r="W6" i="8"/>
  <c r="W7" i="8"/>
  <c r="W8" i="8"/>
  <c r="V4" i="8"/>
  <c r="V5" i="8"/>
  <c r="V6" i="8"/>
  <c r="V7" i="8"/>
  <c r="V8" i="8"/>
  <c r="AE8" i="8"/>
  <c r="AD8" i="8"/>
  <c r="U4" i="8"/>
  <c r="U5" i="8"/>
  <c r="U6" i="8"/>
  <c r="U7" i="8"/>
  <c r="U8" i="8"/>
  <c r="T4" i="8"/>
  <c r="T5" i="8"/>
  <c r="T6" i="8"/>
  <c r="T7" i="8"/>
  <c r="T8" i="8"/>
  <c r="AC8" i="8"/>
  <c r="AB8" i="8"/>
  <c r="S8" i="8"/>
  <c r="AA8" i="8"/>
  <c r="Z8" i="8"/>
  <c r="Y8" i="8"/>
  <c r="X8" i="8"/>
  <c r="AE7" i="8"/>
  <c r="AD7" i="8"/>
  <c r="AC7" i="8"/>
  <c r="AB7" i="8"/>
  <c r="AA7" i="8"/>
  <c r="Z7" i="8"/>
  <c r="Y7" i="8"/>
  <c r="X7" i="8"/>
  <c r="AE6" i="8"/>
  <c r="AD6" i="8"/>
  <c r="AC6" i="8"/>
  <c r="AB6" i="8"/>
  <c r="AA6" i="8"/>
  <c r="Z6" i="8"/>
  <c r="Y6" i="8"/>
  <c r="X6" i="8"/>
  <c r="AE5" i="8"/>
  <c r="AD5" i="8"/>
  <c r="AC5" i="8"/>
  <c r="AB5" i="8"/>
  <c r="AA5" i="8"/>
  <c r="Z5" i="8"/>
  <c r="Y5" i="8"/>
  <c r="X5" i="8"/>
  <c r="AE4" i="8"/>
  <c r="AD4" i="8"/>
  <c r="AC4" i="8"/>
  <c r="AB4" i="8"/>
  <c r="AA4" i="8"/>
  <c r="Z4" i="8"/>
  <c r="Y4" i="8"/>
  <c r="X4" i="8"/>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2" i="1"/>
  <c r="C3" i="6"/>
  <c r="D3" i="6"/>
  <c r="E3" i="6"/>
  <c r="C4" i="6"/>
  <c r="D4" i="6"/>
  <c r="E4" i="6"/>
  <c r="C5" i="6"/>
  <c r="D5" i="6"/>
  <c r="E5" i="6"/>
  <c r="C6" i="6"/>
  <c r="D6" i="6"/>
  <c r="E6" i="6"/>
  <c r="C7" i="6"/>
  <c r="D7" i="6"/>
  <c r="E7" i="6"/>
  <c r="C8" i="6"/>
  <c r="D8" i="6"/>
  <c r="E8" i="6"/>
  <c r="C9" i="6"/>
  <c r="D9" i="6"/>
  <c r="E9" i="6"/>
  <c r="C10" i="6"/>
  <c r="D10" i="6"/>
  <c r="E10" i="6"/>
  <c r="C11" i="6"/>
  <c r="D11" i="6"/>
  <c r="E11" i="6"/>
  <c r="C12" i="6"/>
  <c r="D12" i="6"/>
  <c r="E12" i="6"/>
  <c r="C13" i="6"/>
  <c r="D13" i="6"/>
  <c r="E13" i="6"/>
  <c r="C14" i="6"/>
  <c r="D14" i="6"/>
  <c r="E14" i="6"/>
  <c r="C15" i="6"/>
  <c r="D15" i="6"/>
  <c r="E15" i="6"/>
  <c r="C16" i="6"/>
  <c r="D16" i="6"/>
  <c r="E16" i="6"/>
  <c r="C17" i="6"/>
  <c r="D17" i="6"/>
  <c r="E17" i="6"/>
  <c r="C18" i="6"/>
  <c r="D18" i="6"/>
  <c r="E18" i="6"/>
  <c r="C19" i="6"/>
  <c r="D19" i="6"/>
  <c r="E19" i="6"/>
  <c r="C20" i="6"/>
  <c r="D20" i="6"/>
  <c r="E20" i="6"/>
  <c r="C21" i="6"/>
  <c r="D21" i="6"/>
  <c r="E21" i="6"/>
  <c r="C22" i="6"/>
  <c r="D22" i="6"/>
  <c r="E22" i="6"/>
  <c r="C23" i="6"/>
  <c r="D23" i="6"/>
  <c r="E23" i="6"/>
  <c r="C24" i="6"/>
  <c r="D24" i="6"/>
  <c r="E24" i="6"/>
  <c r="C25" i="6"/>
  <c r="D25" i="6"/>
  <c r="E25" i="6"/>
  <c r="C26" i="6"/>
  <c r="D26" i="6"/>
  <c r="E26" i="6"/>
  <c r="C27" i="6"/>
  <c r="D27" i="6"/>
  <c r="E27" i="6"/>
  <c r="C28" i="6"/>
  <c r="D28" i="6"/>
  <c r="E28" i="6"/>
  <c r="C29" i="6"/>
  <c r="D29" i="6"/>
  <c r="E29" i="6"/>
  <c r="C30" i="6"/>
  <c r="D30" i="6"/>
  <c r="E30" i="6"/>
  <c r="C31" i="6"/>
  <c r="D31" i="6"/>
  <c r="E31" i="6"/>
  <c r="C32" i="6"/>
  <c r="D32" i="6"/>
  <c r="E32" i="6"/>
  <c r="C33" i="6"/>
  <c r="D33" i="6"/>
  <c r="E33" i="6"/>
  <c r="C34" i="6"/>
  <c r="D34" i="6"/>
  <c r="E34" i="6"/>
  <c r="C35" i="6"/>
  <c r="D35" i="6"/>
  <c r="E35" i="6"/>
  <c r="C36" i="6"/>
  <c r="D36" i="6"/>
  <c r="E36" i="6"/>
  <c r="C37" i="6"/>
  <c r="D37" i="6"/>
  <c r="E37" i="6"/>
  <c r="C38" i="6"/>
  <c r="D38" i="6"/>
  <c r="E38" i="6"/>
  <c r="C39" i="6"/>
  <c r="D39" i="6"/>
  <c r="E39" i="6"/>
  <c r="C40" i="6"/>
  <c r="D40" i="6"/>
  <c r="E40" i="6"/>
  <c r="C41" i="6"/>
  <c r="D41" i="6"/>
  <c r="E41" i="6"/>
  <c r="C42" i="6"/>
  <c r="D42" i="6"/>
  <c r="E42" i="6"/>
  <c r="C43" i="6"/>
  <c r="D43" i="6"/>
  <c r="E43" i="6"/>
  <c r="C44" i="6"/>
  <c r="D44" i="6"/>
  <c r="E44" i="6"/>
  <c r="C45" i="6"/>
  <c r="D45" i="6"/>
  <c r="E45" i="6"/>
  <c r="C46" i="6"/>
  <c r="D46" i="6"/>
  <c r="E46" i="6"/>
  <c r="C47" i="6"/>
  <c r="D47" i="6"/>
  <c r="E47" i="6"/>
  <c r="C48" i="6"/>
  <c r="D48" i="6"/>
  <c r="E48" i="6"/>
  <c r="C49" i="6"/>
  <c r="D49" i="6"/>
  <c r="E49" i="6"/>
  <c r="C50" i="6"/>
  <c r="D50" i="6"/>
  <c r="E50" i="6"/>
  <c r="C51" i="6"/>
  <c r="D51" i="6"/>
  <c r="E51" i="6"/>
  <c r="C52" i="6"/>
  <c r="D52" i="6"/>
  <c r="E52" i="6"/>
  <c r="C53" i="6"/>
  <c r="D53" i="6"/>
  <c r="E53" i="6"/>
  <c r="C54" i="6"/>
  <c r="D54" i="6"/>
  <c r="E54" i="6"/>
  <c r="C55" i="6"/>
  <c r="D55" i="6"/>
  <c r="E55" i="6"/>
  <c r="C56" i="6"/>
  <c r="D56" i="6"/>
  <c r="E56" i="6"/>
  <c r="C57" i="6"/>
  <c r="D57" i="6"/>
  <c r="E57" i="6"/>
  <c r="C58" i="6"/>
  <c r="D58" i="6"/>
  <c r="E58" i="6"/>
  <c r="C59" i="6"/>
  <c r="D59" i="6"/>
  <c r="E59" i="6"/>
  <c r="C60" i="6"/>
  <c r="D60" i="6"/>
  <c r="E60" i="6"/>
  <c r="C61" i="6"/>
  <c r="D61" i="6"/>
  <c r="E61" i="6"/>
  <c r="C62" i="6"/>
  <c r="D62" i="6"/>
  <c r="E62" i="6"/>
  <c r="C63" i="6"/>
  <c r="D63" i="6"/>
  <c r="E63" i="6"/>
  <c r="C64" i="6"/>
  <c r="D64" i="6"/>
  <c r="E64" i="6"/>
  <c r="C65" i="6"/>
  <c r="D65" i="6"/>
  <c r="E65" i="6"/>
  <c r="C66" i="6"/>
  <c r="D66" i="6"/>
  <c r="E66" i="6"/>
  <c r="C67" i="6"/>
  <c r="D67" i="6"/>
  <c r="E67" i="6"/>
  <c r="C68" i="6"/>
  <c r="D68" i="6"/>
  <c r="E68" i="6"/>
  <c r="C69" i="6"/>
  <c r="D69" i="6"/>
  <c r="E69" i="6"/>
  <c r="C70" i="6"/>
  <c r="D70" i="6"/>
  <c r="E70" i="6"/>
  <c r="C71" i="6"/>
  <c r="D71" i="6"/>
  <c r="E71" i="6"/>
  <c r="C72" i="6"/>
  <c r="D72" i="6"/>
  <c r="E72" i="6"/>
  <c r="C73" i="6"/>
  <c r="D73" i="6"/>
  <c r="E73" i="6"/>
  <c r="C74" i="6"/>
  <c r="D74" i="6"/>
  <c r="E74" i="6"/>
  <c r="C75" i="6"/>
  <c r="D75" i="6"/>
  <c r="E75" i="6"/>
  <c r="C76" i="6"/>
  <c r="D76" i="6"/>
  <c r="E76" i="6"/>
  <c r="C77" i="6"/>
  <c r="D77" i="6"/>
  <c r="E77" i="6"/>
  <c r="C78" i="6"/>
  <c r="D78" i="6"/>
  <c r="E78" i="6"/>
  <c r="C79" i="6"/>
  <c r="D79" i="6"/>
  <c r="E79" i="6"/>
  <c r="C80" i="6"/>
  <c r="D80" i="6"/>
  <c r="E80" i="6"/>
  <c r="C81" i="6"/>
  <c r="D81" i="6"/>
  <c r="E81" i="6"/>
  <c r="C82" i="6"/>
  <c r="D82" i="6"/>
  <c r="E82" i="6"/>
  <c r="C83" i="6"/>
  <c r="D83" i="6"/>
  <c r="E83" i="6"/>
  <c r="C84" i="6"/>
  <c r="D84" i="6"/>
  <c r="E84" i="6"/>
  <c r="C85" i="6"/>
  <c r="D85" i="6"/>
  <c r="E85" i="6"/>
  <c r="C86" i="6"/>
  <c r="D86" i="6"/>
  <c r="E86" i="6"/>
  <c r="C87" i="6"/>
  <c r="D87" i="6"/>
  <c r="E87" i="6"/>
  <c r="C88" i="6"/>
  <c r="D88" i="6"/>
  <c r="E88" i="6"/>
  <c r="C89" i="6"/>
  <c r="D89" i="6"/>
  <c r="E89" i="6"/>
  <c r="C90" i="6"/>
  <c r="D90" i="6"/>
  <c r="E90" i="6"/>
  <c r="C91" i="6"/>
  <c r="D91" i="6"/>
  <c r="E91" i="6"/>
  <c r="C92" i="6"/>
  <c r="D92" i="6"/>
  <c r="E92" i="6"/>
  <c r="C93" i="6"/>
  <c r="D93" i="6"/>
  <c r="E93" i="6"/>
  <c r="C94" i="6"/>
  <c r="D94" i="6"/>
  <c r="E94" i="6"/>
  <c r="C95" i="6"/>
  <c r="D95" i="6"/>
  <c r="E95" i="6"/>
  <c r="C96" i="6"/>
  <c r="D96" i="6"/>
  <c r="E96" i="6"/>
  <c r="C97" i="6"/>
  <c r="D97" i="6"/>
  <c r="E97" i="6"/>
  <c r="C98" i="6"/>
  <c r="D98" i="6"/>
  <c r="E98" i="6"/>
  <c r="C99" i="6"/>
  <c r="D99" i="6"/>
  <c r="E99" i="6"/>
  <c r="C100" i="6"/>
  <c r="D100" i="6"/>
  <c r="E100" i="6"/>
  <c r="C101" i="6"/>
  <c r="D101" i="6"/>
  <c r="E101" i="6"/>
  <c r="C102" i="6"/>
  <c r="D102" i="6"/>
  <c r="E102" i="6"/>
  <c r="C103" i="6"/>
  <c r="D103" i="6"/>
  <c r="E103" i="6"/>
  <c r="C104" i="6"/>
  <c r="D104" i="6"/>
  <c r="E104" i="6"/>
  <c r="C105" i="6"/>
  <c r="D105" i="6"/>
  <c r="E105" i="6"/>
  <c r="C106" i="6"/>
  <c r="D106" i="6"/>
  <c r="E106" i="6"/>
  <c r="C107" i="6"/>
  <c r="D107" i="6"/>
  <c r="E107" i="6"/>
  <c r="C108" i="6"/>
  <c r="D108" i="6"/>
  <c r="E108" i="6"/>
  <c r="C109" i="6"/>
  <c r="D109" i="6"/>
  <c r="E109" i="6"/>
  <c r="C110" i="6"/>
  <c r="D110" i="6"/>
  <c r="E110" i="6"/>
  <c r="C111" i="6"/>
  <c r="D111" i="6"/>
  <c r="E111" i="6"/>
  <c r="C112" i="6"/>
  <c r="D112" i="6"/>
  <c r="E112" i="6"/>
  <c r="C113" i="6"/>
  <c r="D113" i="6"/>
  <c r="E113" i="6"/>
  <c r="C114" i="6"/>
  <c r="D114" i="6"/>
  <c r="E114" i="6"/>
  <c r="C115" i="6"/>
  <c r="D115" i="6"/>
  <c r="E115" i="6"/>
  <c r="C116" i="6"/>
  <c r="D116" i="6"/>
  <c r="E116" i="6"/>
  <c r="C117" i="6"/>
  <c r="D117" i="6"/>
  <c r="E117" i="6"/>
  <c r="C118" i="6"/>
  <c r="D118" i="6"/>
  <c r="E118" i="6"/>
  <c r="C119" i="6"/>
  <c r="D119" i="6"/>
  <c r="E119" i="6"/>
  <c r="C120" i="6"/>
  <c r="D120" i="6"/>
  <c r="E120" i="6"/>
  <c r="C121" i="6"/>
  <c r="D121" i="6"/>
  <c r="E121" i="6"/>
  <c r="C122" i="6"/>
  <c r="D122" i="6"/>
  <c r="E122" i="6"/>
  <c r="C123" i="6"/>
  <c r="D123" i="6"/>
  <c r="E123" i="6"/>
  <c r="C124" i="6"/>
  <c r="D124" i="6"/>
  <c r="E124" i="6"/>
  <c r="C125" i="6"/>
  <c r="D125" i="6"/>
  <c r="E125" i="6"/>
  <c r="C126" i="6"/>
  <c r="D126" i="6"/>
  <c r="E126" i="6"/>
  <c r="C127" i="6"/>
  <c r="D127" i="6"/>
  <c r="E127" i="6"/>
  <c r="C128" i="6"/>
  <c r="D128" i="6"/>
  <c r="E128" i="6"/>
  <c r="C129" i="6"/>
  <c r="D129" i="6"/>
  <c r="E129" i="6"/>
  <c r="C130" i="6"/>
  <c r="D130" i="6"/>
  <c r="E130" i="6"/>
  <c r="C131" i="6"/>
  <c r="D131" i="6"/>
  <c r="E131" i="6"/>
  <c r="C132" i="6"/>
  <c r="D132" i="6"/>
  <c r="E132" i="6"/>
  <c r="C133" i="6"/>
  <c r="D133" i="6"/>
  <c r="E133" i="6"/>
  <c r="C134" i="6"/>
  <c r="D134" i="6"/>
  <c r="E134" i="6"/>
  <c r="C135" i="6"/>
  <c r="D135" i="6"/>
  <c r="E135" i="6"/>
  <c r="C136" i="6"/>
  <c r="D136" i="6"/>
  <c r="E136" i="6"/>
  <c r="C137" i="6"/>
  <c r="D137" i="6"/>
  <c r="E137" i="6"/>
  <c r="C138" i="6"/>
  <c r="D138" i="6"/>
  <c r="E138" i="6"/>
  <c r="C139" i="6"/>
  <c r="D139" i="6"/>
  <c r="E139" i="6"/>
  <c r="C140" i="6"/>
  <c r="D140" i="6"/>
  <c r="E140" i="6"/>
  <c r="C141" i="6"/>
  <c r="D141" i="6"/>
  <c r="E141" i="6"/>
  <c r="C142" i="6"/>
  <c r="D142" i="6"/>
  <c r="E142" i="6"/>
  <c r="C143" i="6"/>
  <c r="D143" i="6"/>
  <c r="E143" i="6"/>
  <c r="C144" i="6"/>
  <c r="D144" i="6"/>
  <c r="E144" i="6"/>
  <c r="C145" i="6"/>
  <c r="D145" i="6"/>
  <c r="E145" i="6"/>
  <c r="C146" i="6"/>
  <c r="D146" i="6"/>
  <c r="E146" i="6"/>
  <c r="C147" i="6"/>
  <c r="D147" i="6"/>
  <c r="E147" i="6"/>
  <c r="C148" i="6"/>
  <c r="D148" i="6"/>
  <c r="E148" i="6"/>
  <c r="C149" i="6"/>
  <c r="D149" i="6"/>
  <c r="E149" i="6"/>
  <c r="D2" i="6"/>
  <c r="E2" i="6"/>
  <c r="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10" i="6"/>
  <c r="B111" i="6"/>
  <c r="B112" i="6"/>
  <c r="B113" i="6"/>
  <c r="B114" i="6"/>
  <c r="B120" i="6"/>
  <c r="B121" i="6"/>
  <c r="B122" i="6"/>
  <c r="B123" i="6"/>
  <c r="B124" i="6"/>
  <c r="B125" i="6"/>
  <c r="B126" i="6"/>
  <c r="B127" i="6"/>
  <c r="B128" i="6"/>
  <c r="B130" i="6"/>
  <c r="B131" i="6"/>
  <c r="B136" i="6"/>
  <c r="B137" i="6"/>
  <c r="B138" i="6"/>
  <c r="B139" i="6"/>
  <c r="B140" i="6"/>
  <c r="B141" i="6"/>
  <c r="B142" i="6"/>
  <c r="B144" i="6"/>
  <c r="B145" i="6"/>
  <c r="B146" i="6"/>
  <c r="B148" i="6"/>
  <c r="B2"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2" i="6"/>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2" i="1"/>
  <c r="P76" i="5"/>
  <c r="R76" i="5"/>
  <c r="S62" i="5"/>
  <c r="S61" i="5"/>
  <c r="P51" i="5"/>
  <c r="R51" i="5"/>
  <c r="S40" i="5"/>
  <c r="S39" i="5"/>
  <c r="P26" i="5"/>
  <c r="P17" i="5"/>
  <c r="R17" i="5"/>
  <c r="R9" i="5"/>
  <c r="P9" i="5"/>
  <c r="K142" i="1"/>
  <c r="K143" i="1"/>
  <c r="K144" i="1"/>
  <c r="K145" i="1"/>
  <c r="K147" i="1"/>
  <c r="K149" i="1"/>
  <c r="K146" i="1"/>
  <c r="K148" i="1"/>
  <c r="K141"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6" i="1"/>
  <c r="K107" i="1"/>
  <c r="K109" i="1"/>
  <c r="K110" i="1"/>
  <c r="K115" i="1"/>
  <c r="K116" i="1"/>
  <c r="K117" i="1"/>
  <c r="K118" i="1"/>
  <c r="K120" i="1"/>
  <c r="K121" i="1"/>
  <c r="K122" i="1"/>
  <c r="K123" i="1"/>
  <c r="K125" i="1"/>
  <c r="K128" i="1"/>
  <c r="K131" i="1"/>
  <c r="K133" i="1"/>
  <c r="K134" i="1"/>
  <c r="K135" i="1"/>
  <c r="K136" i="1"/>
  <c r="K137" i="1"/>
  <c r="K2" i="1"/>
  <c r="K101" i="1"/>
  <c r="K102" i="1"/>
  <c r="K103" i="1"/>
  <c r="K104" i="1"/>
  <c r="K105" i="1"/>
  <c r="K108" i="1"/>
  <c r="K111" i="1"/>
  <c r="K112" i="1"/>
  <c r="K113" i="1"/>
  <c r="K114" i="1"/>
  <c r="K119" i="1"/>
  <c r="K124" i="1"/>
  <c r="K126" i="1"/>
  <c r="K127" i="1"/>
  <c r="K129" i="1"/>
  <c r="K130" i="1"/>
  <c r="K132" i="1"/>
  <c r="K138" i="1"/>
  <c r="K139" i="1"/>
  <c r="K140" i="1"/>
</calcChain>
</file>

<file path=xl/sharedStrings.xml><?xml version="1.0" encoding="utf-8"?>
<sst xmlns="http://schemas.openxmlformats.org/spreadsheetml/2006/main" count="1986" uniqueCount="451">
  <si>
    <t>Individual</t>
  </si>
  <si>
    <t>Location</t>
  </si>
  <si>
    <t>Size(mm)</t>
  </si>
  <si>
    <t>Disease</t>
  </si>
  <si>
    <t>Notes</t>
  </si>
  <si>
    <t>Genotype</t>
  </si>
  <si>
    <t>1H</t>
  </si>
  <si>
    <t>2H</t>
  </si>
  <si>
    <t>3H</t>
  </si>
  <si>
    <t>4H</t>
  </si>
  <si>
    <t>5H</t>
  </si>
  <si>
    <t>6H</t>
  </si>
  <si>
    <t>7H</t>
  </si>
  <si>
    <t>8H</t>
  </si>
  <si>
    <t>9H</t>
  </si>
  <si>
    <t>10H</t>
  </si>
  <si>
    <t>11H</t>
  </si>
  <si>
    <t>12H</t>
  </si>
  <si>
    <t>1D</t>
  </si>
  <si>
    <t>2D</t>
  </si>
  <si>
    <t>3D</t>
  </si>
  <si>
    <t>4D</t>
  </si>
  <si>
    <t>5D</t>
  </si>
  <si>
    <t>6D</t>
  </si>
  <si>
    <t>7D</t>
  </si>
  <si>
    <t>8D</t>
  </si>
  <si>
    <t>9D</t>
  </si>
  <si>
    <t>10D</t>
  </si>
  <si>
    <t>11D</t>
  </si>
  <si>
    <t>12D</t>
  </si>
  <si>
    <t>ab</t>
  </si>
  <si>
    <t>1 regen arm</t>
  </si>
  <si>
    <t>aa</t>
  </si>
  <si>
    <t>-1 arm</t>
  </si>
  <si>
    <t>-2 arms</t>
  </si>
  <si>
    <t>Nanaimo</t>
  </si>
  <si>
    <t xml:space="preserve">Healthy sea stars were collected at Neck Point Park in Nanaimo, by walking in the intertidal between "49.232515, -123.964474" and "49.231533, -123.964337" while diseased sea stars were collected subtidally by snorkeling between "49.236804, -123.963924" and "49.236717, -123.963331", except for sea star 1D which was collected in the intertidal at roughly "49.232954, -123.962847". </t>
  </si>
  <si>
    <t>Diseased sea stars were photographed and disease stage was noted, based on the Pacific Rocky Intertidal Monitoring Network classification method.</t>
  </si>
  <si>
    <t>FHLP1</t>
  </si>
  <si>
    <t>FHLP2</t>
  </si>
  <si>
    <t>FHLP3</t>
  </si>
  <si>
    <t>FHLP4</t>
  </si>
  <si>
    <t>FHLP5</t>
  </si>
  <si>
    <t>FHLP6</t>
  </si>
  <si>
    <t>FHLP7</t>
  </si>
  <si>
    <t>FHLP8</t>
  </si>
  <si>
    <t>FHLP9</t>
  </si>
  <si>
    <t>FHLP10</t>
  </si>
  <si>
    <t>FHLP11</t>
  </si>
  <si>
    <t>FHLP12</t>
  </si>
  <si>
    <t>FHLP13</t>
  </si>
  <si>
    <t>FHLP14</t>
  </si>
  <si>
    <t>FHLP15</t>
  </si>
  <si>
    <t>FHLP16</t>
  </si>
  <si>
    <t>FHLP17</t>
  </si>
  <si>
    <t>FHLP18</t>
  </si>
  <si>
    <t>FHLP19</t>
  </si>
  <si>
    <t>FHLP20</t>
  </si>
  <si>
    <t>FHLP21</t>
  </si>
  <si>
    <t>FHLP22</t>
  </si>
  <si>
    <t>FHLP23</t>
  </si>
  <si>
    <t>FHLP24</t>
  </si>
  <si>
    <t>FHLP25</t>
  </si>
  <si>
    <t>FHLP26</t>
  </si>
  <si>
    <t>FHLP27</t>
  </si>
  <si>
    <t>FHLP28</t>
  </si>
  <si>
    <t>FHLP29</t>
  </si>
  <si>
    <t>FHLP30</t>
  </si>
  <si>
    <t>FHLP31</t>
  </si>
  <si>
    <t>FHLP32</t>
  </si>
  <si>
    <t>FHLP33</t>
  </si>
  <si>
    <t>FHLP34</t>
  </si>
  <si>
    <t>FHLP35</t>
  </si>
  <si>
    <t>FHLP36</t>
  </si>
  <si>
    <t>FHLP37</t>
  </si>
  <si>
    <t>FHLP38</t>
  </si>
  <si>
    <t>FHLP39</t>
  </si>
  <si>
    <t>FHLP40</t>
  </si>
  <si>
    <t>FHLP41</t>
  </si>
  <si>
    <t>FHLP42</t>
  </si>
  <si>
    <t>FHLP43</t>
  </si>
  <si>
    <t>FHLP44</t>
  </si>
  <si>
    <t>FHLP45</t>
  </si>
  <si>
    <t>FHLP46</t>
  </si>
  <si>
    <t>FHLP47</t>
  </si>
  <si>
    <t>FHLP48</t>
  </si>
  <si>
    <t>FHLP49</t>
  </si>
  <si>
    <t>FHLP50</t>
  </si>
  <si>
    <t>FHLP51</t>
  </si>
  <si>
    <t>FHLP52</t>
  </si>
  <si>
    <t>FHLP53</t>
  </si>
  <si>
    <t>FHLP54</t>
  </si>
  <si>
    <t>FHLP55</t>
  </si>
  <si>
    <t>FHLP56</t>
  </si>
  <si>
    <t>FHLP57</t>
  </si>
  <si>
    <t>FHLP58</t>
  </si>
  <si>
    <t>FHLP59</t>
  </si>
  <si>
    <t>FHLP60</t>
  </si>
  <si>
    <t>FHLP61</t>
  </si>
  <si>
    <t>FHLP62</t>
  </si>
  <si>
    <t>FHLP63</t>
  </si>
  <si>
    <t>FHLP64</t>
  </si>
  <si>
    <t>FHLP65</t>
  </si>
  <si>
    <t>FHLP66</t>
  </si>
  <si>
    <t>FHLP67</t>
  </si>
  <si>
    <t>FHLP68</t>
  </si>
  <si>
    <t>FHLP69</t>
  </si>
  <si>
    <t>FHLP70</t>
  </si>
  <si>
    <t>FHLP71</t>
  </si>
  <si>
    <t>FHLP72</t>
  </si>
  <si>
    <t>FHLP73</t>
  </si>
  <si>
    <t>FHLP74</t>
  </si>
  <si>
    <t>FHLP75</t>
  </si>
  <si>
    <t>asymptomatic</t>
  </si>
  <si>
    <t>sick</t>
  </si>
  <si>
    <t>Eastsound Dock, Orcas Island, WA</t>
  </si>
  <si>
    <t>Eastsound Waterfront, Orcas Island, WA</t>
  </si>
  <si>
    <t>Pile Point, San Juan Island, WA</t>
  </si>
  <si>
    <t>Point Caution, San Juan Island, WA</t>
  </si>
  <si>
    <t>Richardson, Lopez Island, WA</t>
  </si>
  <si>
    <t>Strathmann House, San Juan Island, WA</t>
  </si>
  <si>
    <t>Rosario, Orcas Island, WA</t>
  </si>
  <si>
    <t>206a</t>
  </si>
  <si>
    <t>207a</t>
  </si>
  <si>
    <t>208a</t>
  </si>
  <si>
    <t>x</t>
  </si>
  <si>
    <t>aa?</t>
  </si>
  <si>
    <t>A-P-01</t>
  </si>
  <si>
    <t>A-P-02</t>
  </si>
  <si>
    <t>A-P-03</t>
  </si>
  <si>
    <t>A-P-04</t>
  </si>
  <si>
    <t>A-P-05</t>
  </si>
  <si>
    <t>B-P-01</t>
  </si>
  <si>
    <t>B-P-02</t>
  </si>
  <si>
    <t>B-P-03</t>
  </si>
  <si>
    <t>B-P-06</t>
  </si>
  <si>
    <t>B-P-07</t>
  </si>
  <si>
    <t>SPS</t>
    <phoneticPr fontId="0" type="noConversion"/>
  </si>
  <si>
    <t>OtherID</t>
  </si>
  <si>
    <t>1+</t>
  </si>
  <si>
    <t>California</t>
  </si>
  <si>
    <t>Lauren's categorization also uses the PRIMN method, but some other classes of uncertainty that may or may not be related. For purposes of this study, "recovered" and "unsure" are included in "healthy" for some analyses. On previous page,</t>
  </si>
  <si>
    <t>Collection</t>
  </si>
  <si>
    <t>Sep_2015</t>
  </si>
  <si>
    <t>PisNan1</t>
  </si>
  <si>
    <t>PisNan2</t>
  </si>
  <si>
    <t>PisNan3</t>
  </si>
  <si>
    <t>PisNan4</t>
  </si>
  <si>
    <t>PisNan5</t>
  </si>
  <si>
    <t>PisNan6</t>
  </si>
  <si>
    <t>PisNan7</t>
  </si>
  <si>
    <t>PisNan8</t>
  </si>
  <si>
    <t>PisNan9</t>
  </si>
  <si>
    <t>PisNan10</t>
  </si>
  <si>
    <t>PisNan11</t>
  </si>
  <si>
    <t>PisNan12</t>
  </si>
  <si>
    <t>PisNan13</t>
  </si>
  <si>
    <t>PisNan14</t>
  </si>
  <si>
    <t>PisNan15</t>
  </si>
  <si>
    <t>PisNan16</t>
  </si>
  <si>
    <t>PisNan17</t>
  </si>
  <si>
    <t>PisNan18</t>
  </si>
  <si>
    <t>PisNan19</t>
  </si>
  <si>
    <t>PisNan20</t>
  </si>
  <si>
    <t>PisNan21</t>
  </si>
  <si>
    <t>PisNan22</t>
  </si>
  <si>
    <t>PisNan23</t>
  </si>
  <si>
    <t>PisNan24</t>
  </si>
  <si>
    <t>A-P-15</t>
  </si>
  <si>
    <t>A-P-47</t>
  </si>
  <si>
    <t>A-P-48</t>
  </si>
  <si>
    <t>A-P-49</t>
  </si>
  <si>
    <t>B-P-13</t>
  </si>
  <si>
    <t>B-P-14</t>
  </si>
  <si>
    <t>B-P-15</t>
  </si>
  <si>
    <t>B-P-16</t>
  </si>
  <si>
    <t>B-P-17</t>
  </si>
  <si>
    <t>B-P-21</t>
  </si>
  <si>
    <t>BinGenotype</t>
  </si>
  <si>
    <t>BinStatusA</t>
  </si>
  <si>
    <t>BinStatusB</t>
  </si>
  <si>
    <t>FMS</t>
  </si>
  <si>
    <t>A-085</t>
  </si>
  <si>
    <t>A-086</t>
  </si>
  <si>
    <t>A-P-06</t>
  </si>
  <si>
    <t>A-P-07</t>
  </si>
  <si>
    <t>B-P-04</t>
  </si>
  <si>
    <t>B-P-05</t>
  </si>
  <si>
    <t>TCS</t>
    <phoneticPr fontId="0" type="noConversion"/>
  </si>
  <si>
    <t>A-P-11</t>
  </si>
  <si>
    <t>BHS</t>
    <phoneticPr fontId="0" type="noConversion"/>
  </si>
  <si>
    <t>M0D029920T</t>
    <phoneticPr fontId="0" type="noConversion"/>
  </si>
  <si>
    <t>M0D029928B</t>
    <phoneticPr fontId="0" type="noConversion"/>
  </si>
  <si>
    <t>M0D030124P</t>
    <phoneticPr fontId="0" type="noConversion"/>
  </si>
  <si>
    <t>M0D030226N</t>
    <phoneticPr fontId="0" type="noConversion"/>
  </si>
  <si>
    <t>M0D030265A</t>
    <phoneticPr fontId="0" type="noConversion"/>
  </si>
  <si>
    <t>M0D030231S</t>
    <phoneticPr fontId="0" type="noConversion"/>
  </si>
  <si>
    <t>B-P-09</t>
  </si>
  <si>
    <t>M0D030581E</t>
    <phoneticPr fontId="0" type="noConversion"/>
  </si>
  <si>
    <t>VDM</t>
    <phoneticPr fontId="0" type="noConversion"/>
  </si>
  <si>
    <t>FMS</t>
    <phoneticPr fontId="0" type="noConversion"/>
  </si>
  <si>
    <t>BRS</t>
    <phoneticPr fontId="0" type="noConversion"/>
  </si>
  <si>
    <t>BHS</t>
    <phoneticPr fontId="0" type="noConversion"/>
  </si>
  <si>
    <t>PGS</t>
    <phoneticPr fontId="0" type="noConversion"/>
  </si>
  <si>
    <t>M0D023416P</t>
  </si>
  <si>
    <t>17/Nov/2012</t>
  </si>
  <si>
    <t>PRE</t>
  </si>
  <si>
    <t xml:space="preserve">Central disc diameter (mm) </t>
  </si>
  <si>
    <t>M0D023419S</t>
  </si>
  <si>
    <t>M0D023435I</t>
  </si>
  <si>
    <t>M0D023447U</t>
  </si>
  <si>
    <t>M0D023451Y</t>
  </si>
  <si>
    <t>M0D023464L</t>
  </si>
  <si>
    <t>M0D023468P</t>
  </si>
  <si>
    <t>M0D023470R</t>
  </si>
  <si>
    <t>POST</t>
  </si>
  <si>
    <t>lesions</t>
  </si>
  <si>
    <t>unsure</t>
  </si>
  <si>
    <t>faint mushy lesions?</t>
  </si>
  <si>
    <t>looks like lesions on back</t>
  </si>
  <si>
    <t>looks healthy, but maybe some lesions starting or healing?</t>
  </si>
  <si>
    <t>ONLY 4 ARMS, BUT LOOKS HEALTHY!  A SURVIVOR!?</t>
  </si>
  <si>
    <t>recovered?</t>
  </si>
  <si>
    <t xml:space="preserve">Length center to arm tip (mm) </t>
  </si>
  <si>
    <t>Looks healthy, good condition.</t>
  </si>
  <si>
    <t>healthy</t>
  </si>
  <si>
    <t>Could not measure.  Only part of disk and small piece of one arm.  SSWD!</t>
  </si>
  <si>
    <t>waster</t>
  </si>
  <si>
    <t>Center-to-tip; looks healthy.</t>
  </si>
  <si>
    <t>M0D023369U</t>
  </si>
  <si>
    <t>16/Nov/2012</t>
  </si>
  <si>
    <t>M0D023377C</t>
  </si>
  <si>
    <t>M0D023385K</t>
  </si>
  <si>
    <t>M0D023395U</t>
  </si>
  <si>
    <t>M0D023398X</t>
  </si>
  <si>
    <t>M0D023400Z</t>
  </si>
  <si>
    <t>M0D023401A</t>
  </si>
  <si>
    <t>M0D023403C</t>
  </si>
  <si>
    <t>M0D023404D</t>
  </si>
  <si>
    <t>M0D023405E</t>
  </si>
  <si>
    <t>Missing leg, but otherwise healthy, leg growing back; Pic</t>
  </si>
  <si>
    <t>Hard on the outside but felt deflated on the inside; Pic</t>
  </si>
  <si>
    <t>Looks healthy; missing leg; Pic</t>
  </si>
  <si>
    <t>Healthy; Pic</t>
  </si>
  <si>
    <t xml:space="preserve"> Looks in very good condition.</t>
  </si>
  <si>
    <t xml:space="preserve">SSWD in bad condition = two parts, one leg plus 4 legs.  </t>
  </si>
  <si>
    <t>M0D023807Q</t>
  </si>
  <si>
    <t>13/Dec/2012</t>
  </si>
  <si>
    <t>M0D023810T</t>
  </si>
  <si>
    <t>M0D023811U</t>
  </si>
  <si>
    <t>M0D023817A</t>
  </si>
  <si>
    <t>M0D023820D</t>
  </si>
  <si>
    <t>M0D023830N</t>
  </si>
  <si>
    <t>M0D023833Q</t>
  </si>
  <si>
    <t>M0D023836T</t>
  </si>
  <si>
    <t>M0D023838V</t>
  </si>
  <si>
    <t>M0D023840X</t>
  </si>
  <si>
    <t>SSWD</t>
  </si>
  <si>
    <t xml:space="preserve"> 3 normal sized legs, one shorter leg and one really short leg growing back; Picture (021)</t>
  </si>
  <si>
    <t>Looks healthy but only had 4 arms. Picture taken (007)</t>
  </si>
  <si>
    <t>Looks healthy, has one deformed leg with wasting disease on the tip. Tissue taken for wasting disease and tubefeet in same tube. 3 Pictures taken. (008, 009, 011)</t>
  </si>
  <si>
    <t>Has some questionable spots. 3 pictures taken (015, 016, 017)</t>
  </si>
  <si>
    <t>Had some questionable spots. 2 Pitcures taken. (021, 022)</t>
  </si>
  <si>
    <t>M0D023767C</t>
  </si>
  <si>
    <t>12/Dec/2012</t>
  </si>
  <si>
    <t>M0D023774J</t>
  </si>
  <si>
    <t>M0D023775K</t>
  </si>
  <si>
    <t>M0D023777M</t>
  </si>
  <si>
    <t>M0D023781Q</t>
  </si>
  <si>
    <t>M0D023738Z</t>
  </si>
  <si>
    <t>M0D023740B</t>
  </si>
  <si>
    <t>M0D023742D</t>
  </si>
  <si>
    <t>M0D023743E</t>
  </si>
  <si>
    <t>M0D023745G</t>
  </si>
  <si>
    <t>Five arms.  Center to tip = 112 mm. ORANGE. PHOTOGRAPH.</t>
  </si>
  <si>
    <t>Five arms.    Has this animal recovered from SSWD?  PURPLE.  PHOTOGRAPH.</t>
  </si>
  <si>
    <t>Five arms.  Commensal worm among tubefeet.  ORANGE; photos.</t>
  </si>
  <si>
    <t>Five arms. PURPLE.  Good condition.  Photos.</t>
  </si>
  <si>
    <t>Five arms.  ORANGE  Good condition.  Photos.</t>
  </si>
  <si>
    <t>looks healthy!</t>
  </si>
  <si>
    <t>SSWD,3 legs, lesions, snails in lesions, tissue both, pic</t>
  </si>
  <si>
    <t>1 very short arm trying to grow back; looks healthy</t>
  </si>
  <si>
    <t>SSWD?</t>
  </si>
  <si>
    <t>Few lesions just starting or healthing otherwise healthy</t>
  </si>
  <si>
    <t>this animal is missing a leg and looks like it could have a lesion.  Seastar wasting disease?  No other stars have any sign of disease.</t>
  </si>
  <si>
    <t>Only had 3 legs, appeared to have wasting disease.</t>
  </si>
  <si>
    <t>3 full arms, 2 small arms starting to grow back</t>
  </si>
  <si>
    <t>Five arms. SSWD.</t>
  </si>
  <si>
    <t>LMS 15-004</t>
  </si>
  <si>
    <t>wasting disease? Multiple white lesions</t>
  </si>
  <si>
    <t>Sea star</t>
  </si>
  <si>
    <t>Size (mm)</t>
  </si>
  <si>
    <t>Disease Stage</t>
  </si>
  <si>
    <t>healthy ins freq</t>
  </si>
  <si>
    <t>sick ins freq</t>
  </si>
  <si>
    <t>Sample ID #</t>
  </si>
  <si>
    <t>Species</t>
  </si>
  <si>
    <t>Experiment</t>
  </si>
  <si>
    <t>Reason for Sample</t>
  </si>
  <si>
    <t>Tissue Collected</t>
  </si>
  <si>
    <t>Collection Date</t>
  </si>
  <si>
    <t>Date Frozen</t>
  </si>
  <si>
    <t>Collection Location</t>
  </si>
  <si>
    <t>Color/ Description</t>
  </si>
  <si>
    <t>Original Sample ID #</t>
  </si>
  <si>
    <t>lab ID</t>
  </si>
  <si>
    <t>EF1a geno</t>
  </si>
  <si>
    <t>duplicate genotype</t>
  </si>
  <si>
    <t>Pisaster ochraceus</t>
  </si>
  <si>
    <t>Wild juvenile</t>
  </si>
  <si>
    <t>whole</t>
  </si>
  <si>
    <t>2 legs</t>
  </si>
  <si>
    <t>1-8 het freq</t>
  </si>
  <si>
    <t>1-8 ins freq</t>
  </si>
  <si>
    <t>9-25 het freq</t>
  </si>
  <si>
    <t>9-25 ins freq</t>
  </si>
  <si>
    <t>1-25 het freq</t>
  </si>
  <si>
    <t>1-25 ins freq</t>
  </si>
  <si>
    <t>Wild adult</t>
  </si>
  <si>
    <t>arm</t>
  </si>
  <si>
    <t>Purple</t>
  </si>
  <si>
    <t>Orange</t>
  </si>
  <si>
    <t>Orange &amp; Purple</t>
  </si>
  <si>
    <t>average healthy adult size</t>
  </si>
  <si>
    <t>stdev</t>
  </si>
  <si>
    <t>1-25 adult het freq</t>
  </si>
  <si>
    <t>ins freq</t>
  </si>
  <si>
    <t>average sick "adult" size</t>
  </si>
  <si>
    <t>x/aa</t>
  </si>
  <si>
    <t>x/ab</t>
  </si>
  <si>
    <t>26-50 adult het freq</t>
  </si>
  <si>
    <t>these are coded as "0.1" so they may be included or excluded without confusion.</t>
  </si>
  <si>
    <t>Friday Harbor</t>
  </si>
  <si>
    <t>"juveniles" were collected as less than 50mm from center to arm tip; a portion of these samples came with no measurement but were grouped as such, so are listed as size 50mm</t>
  </si>
  <si>
    <t>NA</t>
  </si>
  <si>
    <t>Pisaster EF1a</t>
    <phoneticPr fontId="7" type="noConversion"/>
  </si>
  <si>
    <t>Total</t>
    <phoneticPr fontId="7" type="noConversion"/>
  </si>
  <si>
    <t>Observed PRE</t>
    <phoneticPr fontId="7" type="noConversion"/>
  </si>
  <si>
    <t>Observed POST</t>
    <phoneticPr fontId="7" type="noConversion"/>
  </si>
  <si>
    <t>Frequency PRE</t>
    <phoneticPr fontId="7" type="noConversion"/>
  </si>
  <si>
    <t>Frequency POST</t>
    <phoneticPr fontId="7" type="noConversion"/>
  </si>
  <si>
    <t>PCR</t>
    <phoneticPr fontId="7" type="noConversion"/>
  </si>
  <si>
    <t>Well #</t>
    <phoneticPr fontId="7" type="noConversion"/>
  </si>
  <si>
    <t>Specimen ID</t>
    <phoneticPr fontId="7" type="noConversion"/>
  </si>
  <si>
    <t>Original Field No.</t>
    <phoneticPr fontId="7" type="noConversion"/>
  </si>
  <si>
    <t>Location</t>
    <phoneticPr fontId="7" type="noConversion"/>
  </si>
  <si>
    <t>Date collected</t>
    <phoneticPr fontId="7" type="noConversion"/>
  </si>
  <si>
    <t>PRE/POST outbreak</t>
    <phoneticPr fontId="7" type="noConversion"/>
  </si>
  <si>
    <t>Collection notes</t>
    <phoneticPr fontId="7" type="noConversion"/>
  </si>
  <si>
    <t>Diagnoses</t>
    <phoneticPr fontId="7" type="noConversion"/>
  </si>
  <si>
    <t>Genotype</t>
    <phoneticPr fontId="7" type="noConversion"/>
  </si>
  <si>
    <t>waster (SS)</t>
    <phoneticPr fontId="7" type="noConversion"/>
  </si>
  <si>
    <t>healthy (SS)</t>
    <phoneticPr fontId="7" type="noConversion"/>
  </si>
  <si>
    <t>recovered? (SS)</t>
    <phoneticPr fontId="7" type="noConversion"/>
  </si>
  <si>
    <t>unsure (SS)</t>
    <phoneticPr fontId="7" type="noConversion"/>
  </si>
  <si>
    <t>n</t>
    <phoneticPr fontId="7" type="noConversion"/>
  </si>
  <si>
    <t>II/II</t>
    <phoneticPr fontId="7" type="noConversion"/>
  </si>
  <si>
    <t>II/II_ins</t>
    <phoneticPr fontId="7" type="noConversion"/>
  </si>
  <si>
    <t>II</t>
    <phoneticPr fontId="7" type="noConversion"/>
  </si>
  <si>
    <t>II_ins</t>
    <phoneticPr fontId="7" type="noConversion"/>
  </si>
  <si>
    <t>Random pre- v. random post-outbreak test</t>
    <phoneticPr fontId="7" type="noConversion"/>
  </si>
  <si>
    <t>Sculpture Point, Sonoma County (SPS)</t>
    <phoneticPr fontId="7" type="noConversion"/>
  </si>
  <si>
    <t>LMS 15-003</t>
    <phoneticPr fontId="7" type="noConversion"/>
  </si>
  <si>
    <t>SPS</t>
    <phoneticPr fontId="7" type="noConversion"/>
  </si>
  <si>
    <t>SS</t>
    <phoneticPr fontId="7" type="noConversion"/>
  </si>
  <si>
    <t>Fisk Mill Cove, Sonoma County  (FMS)</t>
    <phoneticPr fontId="7" type="noConversion"/>
  </si>
  <si>
    <t>Twin Coves, Sonoma County  (TCS)</t>
    <phoneticPr fontId="7" type="noConversion"/>
  </si>
  <si>
    <t>LS</t>
    <phoneticPr fontId="7" type="noConversion"/>
  </si>
  <si>
    <t>Bodega Head, Sonoma County  (BHS)</t>
    <phoneticPr fontId="7" type="noConversion"/>
  </si>
  <si>
    <t>OVERALL</t>
    <phoneticPr fontId="7" type="noConversion"/>
  </si>
  <si>
    <t>M0D023465M</t>
    <phoneticPr fontId="7" type="noConversion"/>
  </si>
  <si>
    <t>Health Status</t>
    <phoneticPr fontId="7" type="noConversion"/>
  </si>
  <si>
    <t>M0D023466N</t>
    <phoneticPr fontId="7" type="noConversion"/>
  </si>
  <si>
    <t>wasters (i.e. death seemed imminent)</t>
    <phoneticPr fontId="7" type="noConversion"/>
  </si>
  <si>
    <t>healthy</t>
    <phoneticPr fontId="7" type="noConversion"/>
  </si>
  <si>
    <t>recovered?</t>
    <phoneticPr fontId="7" type="noConversion"/>
  </si>
  <si>
    <t>M0D051311Y</t>
    <phoneticPr fontId="7" type="noConversion"/>
  </si>
  <si>
    <t>06/Dec/2014</t>
    <phoneticPr fontId="7" type="noConversion"/>
  </si>
  <si>
    <t>unsure</t>
    <phoneticPr fontId="7" type="noConversion"/>
  </si>
  <si>
    <t>M0D051312Z</t>
    <phoneticPr fontId="7" type="noConversion"/>
  </si>
  <si>
    <t>M0D051313A</t>
    <phoneticPr fontId="7" type="noConversion"/>
  </si>
  <si>
    <t>M0D051314B</t>
    <phoneticPr fontId="7" type="noConversion"/>
  </si>
  <si>
    <t>M0D051315C</t>
    <phoneticPr fontId="7" type="noConversion"/>
  </si>
  <si>
    <t>M0D051399I</t>
    <phoneticPr fontId="7" type="noConversion"/>
  </si>
  <si>
    <t>M0D051400J</t>
    <phoneticPr fontId="7" type="noConversion"/>
  </si>
  <si>
    <t>M0D051401K</t>
    <phoneticPr fontId="7" type="noConversion"/>
  </si>
  <si>
    <t>disc diameter only</t>
    <phoneticPr fontId="7" type="noConversion"/>
  </si>
  <si>
    <t>M0D051404N</t>
    <phoneticPr fontId="7" type="noConversion"/>
  </si>
  <si>
    <t>M0D051405O</t>
    <phoneticPr fontId="7" type="noConversion"/>
  </si>
  <si>
    <t>FMS</t>
    <phoneticPr fontId="7" type="noConversion"/>
  </si>
  <si>
    <t>M0D052516H</t>
    <phoneticPr fontId="7" type="noConversion"/>
  </si>
  <si>
    <t>19/Apr/2015</t>
    <phoneticPr fontId="7" type="noConversion"/>
  </si>
  <si>
    <t>M0D052548N</t>
    <phoneticPr fontId="7" type="noConversion"/>
  </si>
  <si>
    <t>M0D052549O</t>
    <phoneticPr fontId="7" type="noConversion"/>
  </si>
  <si>
    <t>M0D052550P</t>
    <phoneticPr fontId="7" type="noConversion"/>
  </si>
  <si>
    <t>M0D052624L</t>
    <phoneticPr fontId="7" type="noConversion"/>
  </si>
  <si>
    <t>M0D052625M</t>
    <phoneticPr fontId="7" type="noConversion"/>
  </si>
  <si>
    <t>M0D052626N</t>
    <phoneticPr fontId="7" type="noConversion"/>
  </si>
  <si>
    <t>M0D052627O</t>
    <phoneticPr fontId="7" type="noConversion"/>
  </si>
  <si>
    <t>M0D052628P</t>
    <phoneticPr fontId="7" type="noConversion"/>
  </si>
  <si>
    <t>M0D052632T</t>
    <phoneticPr fontId="7" type="noConversion"/>
  </si>
  <si>
    <t>TCS</t>
    <phoneticPr fontId="7" type="noConversion"/>
  </si>
  <si>
    <t>TCS</t>
    <phoneticPr fontId="7" type="noConversion"/>
  </si>
  <si>
    <t>LMS 15-004</t>
    <phoneticPr fontId="7" type="noConversion"/>
  </si>
  <si>
    <t>M0D051699W</t>
    <phoneticPr fontId="7" type="noConversion"/>
  </si>
  <si>
    <t>M0D051700X</t>
    <phoneticPr fontId="7" type="noConversion"/>
  </si>
  <si>
    <t>M0D051665O</t>
    <phoneticPr fontId="7" type="noConversion"/>
  </si>
  <si>
    <t>M0D051670T</t>
    <phoneticPr fontId="7" type="noConversion"/>
  </si>
  <si>
    <t>M0D051671U</t>
    <phoneticPr fontId="7" type="noConversion"/>
  </si>
  <si>
    <t>M0D051708F</t>
    <phoneticPr fontId="7" type="noConversion"/>
  </si>
  <si>
    <t>M0D051709G</t>
    <phoneticPr fontId="7" type="noConversion"/>
  </si>
  <si>
    <t>M0D051710H</t>
    <phoneticPr fontId="7" type="noConversion"/>
  </si>
  <si>
    <t>M0D051711I</t>
    <phoneticPr fontId="7" type="noConversion"/>
  </si>
  <si>
    <t>M0D051712J</t>
    <phoneticPr fontId="7" type="noConversion"/>
  </si>
  <si>
    <t>BHS</t>
    <phoneticPr fontId="7" type="noConversion"/>
  </si>
  <si>
    <t>BHS</t>
    <phoneticPr fontId="7" type="noConversion"/>
  </si>
  <si>
    <t>M0D051517W</t>
    <phoneticPr fontId="7" type="noConversion"/>
  </si>
  <si>
    <t>M0D051518X</t>
    <phoneticPr fontId="7" type="noConversion"/>
  </si>
  <si>
    <t>M0D051519Y</t>
    <phoneticPr fontId="7" type="noConversion"/>
  </si>
  <si>
    <t>M0D051520Z</t>
    <phoneticPr fontId="7" type="noConversion"/>
  </si>
  <si>
    <t>M0D051527G</t>
    <phoneticPr fontId="7" type="noConversion"/>
  </si>
  <si>
    <t>M0D051642R</t>
    <phoneticPr fontId="7" type="noConversion"/>
  </si>
  <si>
    <t>M0D051643S</t>
    <phoneticPr fontId="7" type="noConversion"/>
  </si>
  <si>
    <t>M0D051646V</t>
    <phoneticPr fontId="7" type="noConversion"/>
  </si>
  <si>
    <t>M0D051647W</t>
    <phoneticPr fontId="7" type="noConversion"/>
  </si>
  <si>
    <t>M0D051648X</t>
    <phoneticPr fontId="7" type="noConversion"/>
  </si>
  <si>
    <t>Extra samples for comparing wasters, recovered, and healthy</t>
    <phoneticPr fontId="7" type="noConversion"/>
  </si>
  <si>
    <t>LMS 15-004</t>
    <phoneticPr fontId="7" type="noConversion"/>
  </si>
  <si>
    <t>M0D029920T</t>
    <phoneticPr fontId="7" type="noConversion"/>
  </si>
  <si>
    <t>VDM</t>
    <phoneticPr fontId="7" type="noConversion"/>
  </si>
  <si>
    <t>M0D029928B</t>
    <phoneticPr fontId="7" type="noConversion"/>
  </si>
  <si>
    <t>waster</t>
    <phoneticPr fontId="7" type="noConversion"/>
  </si>
  <si>
    <t>M0D030124P</t>
    <phoneticPr fontId="7" type="noConversion"/>
  </si>
  <si>
    <t>Only 1 arm W/ white lession. Sampled wht lession; see photos</t>
    <phoneticPr fontId="7" type="noConversion"/>
  </si>
  <si>
    <t>M0D030226N</t>
    <phoneticPr fontId="7" type="noConversion"/>
  </si>
  <si>
    <t>BRS</t>
    <phoneticPr fontId="7" type="noConversion"/>
  </si>
  <si>
    <t>M0D030265A</t>
    <phoneticPr fontId="7" type="noConversion"/>
  </si>
  <si>
    <t>M0D030231S</t>
    <phoneticPr fontId="7" type="noConversion"/>
  </si>
  <si>
    <t>M0D051549C</t>
    <phoneticPr fontId="7" type="noConversion"/>
  </si>
  <si>
    <t>A-P-33</t>
    <phoneticPr fontId="7" type="noConversion"/>
  </si>
  <si>
    <t>BHS</t>
    <phoneticPr fontId="7" type="noConversion"/>
  </si>
  <si>
    <t>waster</t>
    <phoneticPr fontId="7" type="noConversion"/>
  </si>
  <si>
    <t>M0D051407Q</t>
    <phoneticPr fontId="7" type="noConversion"/>
  </si>
  <si>
    <t>SPS</t>
    <phoneticPr fontId="7" type="noConversion"/>
  </si>
  <si>
    <t>Four (4) legs &amp; 1 growing back,  otherwise healthy</t>
    <phoneticPr fontId="7" type="noConversion"/>
  </si>
  <si>
    <t>M0D030581E</t>
    <phoneticPr fontId="7" type="noConversion"/>
  </si>
  <si>
    <t>PGS</t>
    <phoneticPr fontId="7" type="noConversion"/>
  </si>
  <si>
    <t>Full data from Lauren are on sheet LS 13Aug15</t>
  </si>
  <si>
    <t>edit: Mo Turner is attempting to re-measure these individuals (October 2015)</t>
  </si>
  <si>
    <t>Full data on page 'Nanaimo'</t>
  </si>
  <si>
    <t>Full data on page 'FHL'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</si>
</sst>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m/yyyy"/>
  </numFmts>
  <fonts count="19" x14ac:knownFonts="1">
    <font>
      <sz val="12"/>
      <color theme="1"/>
      <name val="Calibri"/>
      <family val="2"/>
      <scheme val="minor"/>
    </font>
    <font>
      <b/>
      <sz val="12"/>
      <color theme="1"/>
      <name val="Calibri"/>
      <family val="2"/>
      <scheme val="minor"/>
    </font>
    <font>
      <b/>
      <sz val="11"/>
      <color rgb="FF000000"/>
      <name val="Calibri"/>
      <family val="2"/>
      <scheme val="minor"/>
    </font>
    <font>
      <sz val="11"/>
      <name val="Calibri"/>
      <family val="2"/>
      <scheme val="minor"/>
    </font>
    <font>
      <sz val="11"/>
      <color rgb="FF006100"/>
      <name val="Calibri"/>
      <family val="2"/>
      <scheme val="minor"/>
    </font>
    <font>
      <sz val="10"/>
      <name val="Verdana"/>
    </font>
    <font>
      <u/>
      <sz val="12"/>
      <color theme="10"/>
      <name val="Calibri"/>
      <family val="2"/>
      <scheme val="minor"/>
    </font>
    <font>
      <u/>
      <sz val="12"/>
      <color theme="11"/>
      <name val="Calibri"/>
      <family val="2"/>
      <scheme val="minor"/>
    </font>
    <font>
      <i/>
      <sz val="10"/>
      <name val="Verdana"/>
    </font>
    <font>
      <b/>
      <sz val="10"/>
      <name val="Verdana"/>
    </font>
    <font>
      <sz val="10"/>
      <color indexed="8"/>
      <name val="Arial"/>
    </font>
    <font>
      <sz val="11"/>
      <color rgb="FF000000"/>
      <name val="Calibri"/>
      <family val="2"/>
      <scheme val="minor"/>
    </font>
    <font>
      <sz val="11"/>
      <color rgb="FF9C0006"/>
      <name val="Calibri"/>
      <scheme val="minor"/>
    </font>
    <font>
      <i/>
      <sz val="11"/>
      <color theme="1"/>
      <name val="Calibri"/>
      <family val="2"/>
      <scheme val="minor"/>
    </font>
    <font>
      <b/>
      <sz val="11"/>
      <color theme="1"/>
      <name val="Calibri"/>
      <scheme val="minor"/>
    </font>
    <font>
      <i/>
      <sz val="12"/>
      <color rgb="FFFF0000"/>
      <name val="Calibri"/>
      <scheme val="minor"/>
    </font>
    <font>
      <b/>
      <sz val="12"/>
      <color rgb="FFFF0000"/>
      <name val="Calibri"/>
      <scheme val="minor"/>
    </font>
    <font>
      <i/>
      <sz val="12"/>
      <color theme="1"/>
      <name val="Calibri"/>
      <scheme val="minor"/>
    </font>
    <font>
      <b/>
      <sz val="16"/>
      <color rgb="FFFF0000"/>
      <name val="Calibri"/>
      <scheme val="minor"/>
    </font>
  </fonts>
  <fills count="15">
    <fill>
      <patternFill patternType="none"/>
    </fill>
    <fill>
      <patternFill patternType="gray125"/>
    </fill>
    <fill>
      <patternFill patternType="solid">
        <fgColor theme="8"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7" tint="0.59999389629810485"/>
        <bgColor indexed="64"/>
      </patternFill>
    </fill>
    <fill>
      <patternFill patternType="solid">
        <fgColor rgb="FFFFFF00"/>
        <bgColor indexed="64"/>
      </patternFill>
    </fill>
    <fill>
      <patternFill patternType="solid">
        <fgColor indexed="22"/>
        <bgColor indexed="64"/>
      </patternFill>
    </fill>
    <fill>
      <patternFill patternType="solid">
        <fgColor rgb="FFC6EFCE"/>
        <bgColor rgb="FF000000"/>
      </patternFill>
    </fill>
    <fill>
      <patternFill patternType="solid">
        <fgColor rgb="FFFFC7CE"/>
        <bgColor rgb="FF000000"/>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7" tint="0.79998168889431442"/>
        <bgColor indexed="64"/>
      </patternFill>
    </fill>
  </fills>
  <borders count="12">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70">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138">
    <xf numFmtId="0" fontId="0" fillId="0" borderId="0" xfId="0"/>
    <xf numFmtId="0" fontId="1" fillId="0" borderId="0" xfId="0" applyFont="1"/>
    <xf numFmtId="0" fontId="2" fillId="0" borderId="0" xfId="0" applyFont="1"/>
    <xf numFmtId="0" fontId="0" fillId="2" borderId="0" xfId="0" applyFill="1" applyAlignment="1">
      <alignment horizontal="right"/>
    </xf>
    <xf numFmtId="0" fontId="0" fillId="3" borderId="0" xfId="0" applyFill="1"/>
    <xf numFmtId="0" fontId="0" fillId="4" borderId="0" xfId="0" applyFill="1"/>
    <xf numFmtId="0" fontId="3" fillId="3" borderId="0" xfId="0" applyFont="1" applyFill="1"/>
    <xf numFmtId="0" fontId="0" fillId="2" borderId="0" xfId="0" applyFill="1" applyAlignment="1">
      <alignment horizontal="left"/>
    </xf>
    <xf numFmtId="0" fontId="0" fillId="3" borderId="0" xfId="0" applyFill="1" applyAlignment="1">
      <alignment horizontal="left"/>
    </xf>
    <xf numFmtId="0" fontId="0" fillId="4" borderId="0" xfId="0" applyFill="1" applyAlignment="1">
      <alignment horizontal="left"/>
    </xf>
    <xf numFmtId="0" fontId="3" fillId="3" borderId="0" xfId="0" applyFont="1" applyFill="1" applyAlignment="1">
      <alignment horizontal="left"/>
    </xf>
    <xf numFmtId="0" fontId="0" fillId="3" borderId="0" xfId="0" applyFill="1" applyAlignment="1">
      <alignment horizontal="right"/>
    </xf>
    <xf numFmtId="0" fontId="0" fillId="4" borderId="0" xfId="0" applyFill="1" applyAlignment="1">
      <alignment horizontal="right"/>
    </xf>
    <xf numFmtId="0" fontId="3" fillId="3" borderId="0" xfId="0" applyFont="1" applyFill="1" applyAlignment="1">
      <alignment horizontal="right"/>
    </xf>
    <xf numFmtId="0" fontId="0" fillId="2" borderId="0" xfId="0" applyFill="1"/>
    <xf numFmtId="0" fontId="0" fillId="5" borderId="0" xfId="0" applyFill="1"/>
    <xf numFmtId="0" fontId="0" fillId="6" borderId="0" xfId="0" applyFill="1"/>
    <xf numFmtId="0" fontId="3" fillId="0" borderId="0" xfId="0" applyFont="1" applyFill="1" applyAlignment="1">
      <alignment horizontal="left"/>
    </xf>
    <xf numFmtId="0" fontId="3" fillId="6" borderId="0" xfId="0" applyFont="1" applyFill="1" applyAlignment="1">
      <alignment horizontal="left"/>
    </xf>
    <xf numFmtId="0" fontId="0" fillId="0" borderId="0" xfId="0" applyFill="1"/>
    <xf numFmtId="0" fontId="1" fillId="0" borderId="0" xfId="0" applyFont="1" applyFill="1"/>
    <xf numFmtId="0" fontId="0" fillId="0" borderId="0" xfId="0" quotePrefix="1" applyFill="1"/>
    <xf numFmtId="0" fontId="0" fillId="0" borderId="0" xfId="0" applyFill="1" applyAlignment="1">
      <alignment horizontal="left"/>
    </xf>
    <xf numFmtId="0" fontId="0" fillId="0" borderId="0" xfId="0" applyFill="1" applyAlignment="1">
      <alignment horizontal="right"/>
    </xf>
    <xf numFmtId="0" fontId="3" fillId="0" borderId="0" xfId="0" applyFont="1" applyFill="1"/>
    <xf numFmtId="0" fontId="3" fillId="0" borderId="0" xfId="0" applyFont="1" applyFill="1" applyAlignment="1">
      <alignment horizontal="right"/>
    </xf>
    <xf numFmtId="0" fontId="5" fillId="0" borderId="0" xfId="0" applyFont="1" applyBorder="1" applyAlignment="1">
      <alignment vertical="center"/>
    </xf>
    <xf numFmtId="0" fontId="0" fillId="0" borderId="0" xfId="0" applyBorder="1" applyAlignment="1">
      <alignment vertical="center"/>
    </xf>
    <xf numFmtId="0" fontId="5" fillId="0" borderId="1" xfId="0" applyFont="1" applyBorder="1" applyAlignment="1">
      <alignment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16" fontId="0" fillId="0" borderId="0" xfId="0" applyNumberFormat="1"/>
    <xf numFmtId="0" fontId="0" fillId="0" borderId="1" xfId="0" applyBorder="1" applyAlignment="1">
      <alignment vertical="center"/>
    </xf>
    <xf numFmtId="0" fontId="0" fillId="0" borderId="1" xfId="0" applyFill="1" applyBorder="1" applyAlignment="1">
      <alignment horizontal="center" vertical="center"/>
    </xf>
    <xf numFmtId="0" fontId="8" fillId="0" borderId="0" xfId="0" applyFont="1" applyBorder="1"/>
    <xf numFmtId="0" fontId="0" fillId="0" borderId="0" xfId="0" applyBorder="1" applyAlignment="1">
      <alignment horizontal="center"/>
    </xf>
    <xf numFmtId="0" fontId="0" fillId="0" borderId="0" xfId="0" applyBorder="1"/>
    <xf numFmtId="0" fontId="9" fillId="0" borderId="0" xfId="0" applyFont="1" applyBorder="1" applyAlignment="1">
      <alignment horizontal="center"/>
    </xf>
    <xf numFmtId="0" fontId="0" fillId="0" borderId="2" xfId="0" applyBorder="1" applyAlignment="1">
      <alignment vertical="center"/>
    </xf>
    <xf numFmtId="0" fontId="9" fillId="0" borderId="3" xfId="0" applyFont="1" applyBorder="1" applyAlignment="1">
      <alignment horizontal="center" vertical="center" wrapText="1"/>
    </xf>
    <xf numFmtId="0" fontId="0" fillId="7" borderId="3" xfId="0" applyFill="1" applyBorder="1" applyAlignment="1">
      <alignment horizontal="center" vertical="center" wrapText="1"/>
    </xf>
    <xf numFmtId="0" fontId="0" fillId="0" borderId="3" xfId="0" applyBorder="1" applyAlignment="1">
      <alignment horizontal="center" vertical="center" wrapText="1"/>
    </xf>
    <xf numFmtId="2" fontId="0" fillId="7" borderId="3" xfId="0" applyNumberFormat="1" applyFill="1" applyBorder="1" applyAlignment="1">
      <alignment horizontal="center" vertical="center" wrapText="1"/>
    </xf>
    <xf numFmtId="2" fontId="0" fillId="0" borderId="3" xfId="0" applyNumberFormat="1" applyBorder="1" applyAlignment="1">
      <alignment horizontal="center" vertical="center" wrapText="1"/>
    </xf>
    <xf numFmtId="0" fontId="0" fillId="0" borderId="4" xfId="0" applyBorder="1" applyAlignment="1">
      <alignment horizontal="center" vertical="center" wrapText="1"/>
    </xf>
    <xf numFmtId="0" fontId="9" fillId="0" borderId="1" xfId="0" applyFont="1" applyBorder="1" applyAlignment="1">
      <alignment wrapText="1"/>
    </xf>
    <xf numFmtId="0" fontId="9" fillId="0" borderId="1" xfId="0" applyFont="1" applyBorder="1" applyAlignment="1">
      <alignment horizontal="center" wrapText="1"/>
    </xf>
    <xf numFmtId="0" fontId="9" fillId="0" borderId="0" xfId="0" applyFont="1" applyBorder="1" applyAlignment="1">
      <alignment wrapText="1"/>
    </xf>
    <xf numFmtId="0" fontId="9" fillId="0" borderId="5" xfId="0" applyFont="1" applyBorder="1" applyAlignment="1">
      <alignment vertical="center" wrapText="1"/>
    </xf>
    <xf numFmtId="0" fontId="9" fillId="0" borderId="6" xfId="0" applyFont="1" applyBorder="1" applyAlignment="1">
      <alignment horizontal="center" vertical="center"/>
    </xf>
    <xf numFmtId="0" fontId="9" fillId="7" borderId="6" xfId="0" applyFont="1" applyFill="1" applyBorder="1" applyAlignment="1">
      <alignment horizontal="center" vertical="center" wrapText="1"/>
    </xf>
    <xf numFmtId="0" fontId="9" fillId="0" borderId="6" xfId="0" applyFont="1" applyBorder="1" applyAlignment="1">
      <alignment horizontal="center" vertical="center" wrapText="1"/>
    </xf>
    <xf numFmtId="2" fontId="9" fillId="7" borderId="6" xfId="0" applyNumberFormat="1" applyFont="1" applyFill="1" applyBorder="1" applyAlignment="1">
      <alignment horizontal="center" vertical="center" wrapText="1"/>
    </xf>
    <xf numFmtId="2" fontId="9" fillId="0" borderId="6" xfId="0" applyNumberFormat="1" applyFont="1" applyBorder="1" applyAlignment="1">
      <alignment horizontal="center" vertical="center" wrapText="1"/>
    </xf>
    <xf numFmtId="2" fontId="9" fillId="0" borderId="7" xfId="0" applyNumberFormat="1" applyFont="1" applyBorder="1" applyAlignment="1">
      <alignment horizontal="center" vertical="center" wrapText="1"/>
    </xf>
    <xf numFmtId="0" fontId="0" fillId="0" borderId="0" xfId="0" applyAlignment="1">
      <alignment vertical="center"/>
    </xf>
    <xf numFmtId="0" fontId="9" fillId="0" borderId="0" xfId="0" applyFont="1" applyAlignment="1">
      <alignment horizontal="center" vertical="center"/>
    </xf>
    <xf numFmtId="0" fontId="9" fillId="0" borderId="0" xfId="0" applyFont="1" applyAlignment="1">
      <alignment vertical="center"/>
    </xf>
    <xf numFmtId="0" fontId="0" fillId="0" borderId="0" xfId="0" applyAlignment="1">
      <alignment horizontal="center" vertical="center"/>
    </xf>
    <xf numFmtId="0" fontId="0" fillId="0" borderId="8" xfId="0" applyBorder="1" applyAlignment="1">
      <alignment vertical="center"/>
    </xf>
    <xf numFmtId="0" fontId="0" fillId="7" borderId="0" xfId="0" applyFill="1" applyBorder="1" applyAlignment="1">
      <alignment horizontal="center" vertical="center" wrapText="1"/>
    </xf>
    <xf numFmtId="0" fontId="0" fillId="0" borderId="0" xfId="0" applyBorder="1" applyAlignment="1">
      <alignment horizontal="center" vertical="center" wrapText="1"/>
    </xf>
    <xf numFmtId="2" fontId="0" fillId="7" borderId="0" xfId="0" applyNumberFormat="1" applyFill="1" applyBorder="1" applyAlignment="1">
      <alignment horizontal="center" vertical="center" wrapText="1"/>
    </xf>
    <xf numFmtId="2" fontId="0" fillId="0" borderId="0" xfId="0" applyNumberFormat="1" applyBorder="1" applyAlignment="1">
      <alignment horizontal="center" vertical="center" wrapText="1"/>
    </xf>
    <xf numFmtId="2" fontId="0" fillId="0" borderId="9" xfId="0" applyNumberFormat="1" applyBorder="1" applyAlignment="1">
      <alignment horizontal="center" vertical="center" wrapText="1"/>
    </xf>
    <xf numFmtId="49" fontId="10" fillId="0" borderId="0" xfId="15" applyNumberFormat="1" applyFont="1" applyFill="1" applyBorder="1" applyAlignment="1">
      <alignment horizontal="center" vertical="center" wrapText="1"/>
    </xf>
    <xf numFmtId="0" fontId="9" fillId="0" borderId="8" xfId="0" applyFont="1" applyBorder="1" applyAlignment="1">
      <alignment vertical="center"/>
    </xf>
    <xf numFmtId="0" fontId="9" fillId="0" borderId="0" xfId="0" applyFont="1" applyBorder="1" applyAlignment="1">
      <alignment horizontal="center" vertical="center"/>
    </xf>
    <xf numFmtId="0" fontId="9" fillId="7" borderId="0" xfId="0" applyFont="1" applyFill="1" applyBorder="1" applyAlignment="1">
      <alignment horizontal="center" vertical="center" wrapText="1"/>
    </xf>
    <xf numFmtId="0" fontId="9" fillId="0" borderId="0" xfId="0" applyFont="1" applyBorder="1" applyAlignment="1">
      <alignment horizontal="center" vertical="center" wrapText="1"/>
    </xf>
    <xf numFmtId="2" fontId="9" fillId="7" borderId="0" xfId="0" applyNumberFormat="1" applyFont="1" applyFill="1" applyBorder="1" applyAlignment="1">
      <alignment horizontal="center" vertical="center" wrapText="1"/>
    </xf>
    <xf numFmtId="2" fontId="9" fillId="0" borderId="0"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0" fontId="0" fillId="7" borderId="0" xfId="0" applyFill="1" applyBorder="1" applyAlignment="1">
      <alignment horizontal="center" vertical="center"/>
    </xf>
    <xf numFmtId="2" fontId="0" fillId="7" borderId="0" xfId="0" applyNumberFormat="1" applyFill="1" applyBorder="1" applyAlignment="1">
      <alignment horizontal="center" vertical="center"/>
    </xf>
    <xf numFmtId="2" fontId="0" fillId="0" borderId="0" xfId="0" applyNumberFormat="1" applyBorder="1" applyAlignment="1">
      <alignment horizontal="center" vertical="center"/>
    </xf>
    <xf numFmtId="2" fontId="0" fillId="0" borderId="9" xfId="0" applyNumberFormat="1" applyBorder="1" applyAlignment="1">
      <alignment horizontal="center" vertical="center"/>
    </xf>
    <xf numFmtId="0" fontId="0" fillId="0" borderId="9" xfId="0" applyBorder="1" applyAlignment="1">
      <alignment horizontal="center" vertical="center" wrapText="1"/>
    </xf>
    <xf numFmtId="0" fontId="0" fillId="0" borderId="6" xfId="0" applyBorder="1" applyAlignment="1">
      <alignment vertical="center"/>
    </xf>
    <xf numFmtId="0" fontId="0" fillId="0" borderId="6" xfId="0" applyBorder="1" applyAlignment="1">
      <alignment horizontal="center" vertical="center"/>
    </xf>
    <xf numFmtId="49" fontId="10" fillId="0" borderId="6" xfId="15" applyNumberFormat="1" applyFont="1" applyFill="1" applyBorder="1" applyAlignment="1">
      <alignment horizontal="center" vertical="center" wrapText="1"/>
    </xf>
    <xf numFmtId="0" fontId="0" fillId="0" borderId="6" xfId="0" applyFill="1" applyBorder="1" applyAlignment="1">
      <alignment horizontal="center" vertical="center"/>
    </xf>
    <xf numFmtId="0" fontId="0" fillId="0" borderId="10" xfId="0" applyBorder="1" applyAlignment="1">
      <alignment vertical="center"/>
    </xf>
    <xf numFmtId="0" fontId="0" fillId="7" borderId="1" xfId="0" applyFill="1" applyBorder="1" applyAlignment="1">
      <alignment horizontal="center" vertical="center" wrapText="1"/>
    </xf>
    <xf numFmtId="0" fontId="0" fillId="0" borderId="1" xfId="0" applyBorder="1" applyAlignment="1">
      <alignment horizontal="center" vertical="center" wrapText="1"/>
    </xf>
    <xf numFmtId="2" fontId="0" fillId="7" borderId="1"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11" xfId="0" applyNumberFormat="1" applyBorder="1" applyAlignment="1">
      <alignment horizontal="center" vertical="center" wrapText="1"/>
    </xf>
    <xf numFmtId="49" fontId="10" fillId="0" borderId="1" xfId="15" applyNumberFormat="1"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5" fillId="0" borderId="6" xfId="0" applyFont="1" applyBorder="1" applyAlignment="1">
      <alignment vertical="center"/>
    </xf>
    <xf numFmtId="0" fontId="5" fillId="0" borderId="6" xfId="0" applyFont="1" applyFill="1" applyBorder="1" applyAlignment="1">
      <alignment horizontal="center" vertical="center"/>
    </xf>
    <xf numFmtId="0" fontId="5" fillId="0" borderId="1" xfId="0" applyFont="1" applyFill="1" applyBorder="1" applyAlignment="1">
      <alignment horizontal="center" vertical="center"/>
    </xf>
    <xf numFmtId="164" fontId="10" fillId="0" borderId="0" xfId="15" applyNumberFormat="1" applyFont="1" applyFill="1" applyBorder="1" applyAlignment="1">
      <alignment horizontal="center" vertical="center" wrapText="1"/>
    </xf>
    <xf numFmtId="164" fontId="10" fillId="0" borderId="6" xfId="15" applyNumberFormat="1" applyFont="1" applyFill="1" applyBorder="1" applyAlignment="1">
      <alignment horizontal="center" vertical="center" wrapText="1"/>
    </xf>
    <xf numFmtId="164" fontId="10" fillId="0" borderId="1" xfId="15" applyNumberFormat="1" applyFont="1" applyFill="1" applyBorder="1" applyAlignment="1">
      <alignment horizontal="center" vertical="center" wrapText="1"/>
    </xf>
    <xf numFmtId="0" fontId="9" fillId="0" borderId="0" xfId="0" applyFont="1" applyBorder="1" applyAlignment="1">
      <alignment vertical="center"/>
    </xf>
    <xf numFmtId="2" fontId="0" fillId="0" borderId="0" xfId="0" applyNumberFormat="1" applyAlignment="1">
      <alignment horizontal="center" vertical="center"/>
    </xf>
    <xf numFmtId="0" fontId="0" fillId="0" borderId="0" xfId="0" applyAlignment="1">
      <alignment horizontal="center"/>
    </xf>
    <xf numFmtId="2" fontId="0" fillId="0" borderId="0" xfId="0" applyNumberFormat="1" applyAlignment="1">
      <alignment horizontal="center"/>
    </xf>
    <xf numFmtId="0" fontId="11" fillId="0" borderId="0" xfId="0" applyFont="1"/>
    <xf numFmtId="0" fontId="4" fillId="8" borderId="0" xfId="0" applyFont="1" applyFill="1"/>
    <xf numFmtId="0" fontId="12" fillId="9" borderId="0" xfId="0" applyFont="1" applyFill="1"/>
    <xf numFmtId="0" fontId="0" fillId="0" borderId="0" xfId="0" applyFill="1" applyAlignment="1">
      <alignment horizontal="left" vertical="center" wrapText="1"/>
    </xf>
    <xf numFmtId="0" fontId="13" fillId="2" borderId="0" xfId="0" applyFont="1" applyFill="1" applyAlignment="1">
      <alignment horizontal="left"/>
    </xf>
    <xf numFmtId="14" fontId="0" fillId="2" borderId="0" xfId="0" applyNumberFormat="1" applyFill="1" applyAlignment="1">
      <alignment horizontal="right"/>
    </xf>
    <xf numFmtId="0" fontId="14" fillId="10" borderId="0" xfId="0" applyFont="1" applyFill="1"/>
    <xf numFmtId="0" fontId="0" fillId="11" borderId="0" xfId="0" applyFill="1"/>
    <xf numFmtId="0" fontId="13" fillId="3" borderId="0" xfId="0" applyFont="1" applyFill="1" applyAlignment="1">
      <alignment horizontal="left"/>
    </xf>
    <xf numFmtId="14" fontId="0" fillId="3" borderId="0" xfId="0" applyNumberFormat="1" applyFill="1"/>
    <xf numFmtId="0" fontId="13" fillId="4" borderId="0" xfId="0" applyFont="1" applyFill="1" applyAlignment="1">
      <alignment horizontal="left"/>
    </xf>
    <xf numFmtId="14" fontId="0" fillId="4" borderId="0" xfId="0" applyNumberFormat="1" applyFill="1"/>
    <xf numFmtId="14" fontId="3" fillId="3" borderId="0" xfId="0" applyNumberFormat="1" applyFont="1" applyFill="1"/>
    <xf numFmtId="0" fontId="1" fillId="2" borderId="0" xfId="0" applyFont="1" applyFill="1"/>
    <xf numFmtId="0" fontId="1" fillId="12" borderId="0" xfId="0" applyFont="1" applyFill="1"/>
    <xf numFmtId="0" fontId="0" fillId="12" borderId="0" xfId="0" applyFill="1"/>
    <xf numFmtId="0" fontId="0" fillId="12" borderId="0" xfId="0" applyFill="1" applyAlignment="1">
      <alignment horizontal="right"/>
    </xf>
    <xf numFmtId="0" fontId="3" fillId="12" borderId="0" xfId="0" applyFont="1" applyFill="1"/>
    <xf numFmtId="0" fontId="1" fillId="13" borderId="0" xfId="0" applyFont="1" applyFill="1"/>
    <xf numFmtId="0" fontId="0" fillId="13" borderId="0" xfId="0" applyFill="1"/>
    <xf numFmtId="0" fontId="1" fillId="14" borderId="0" xfId="0" applyFont="1" applyFill="1"/>
    <xf numFmtId="0" fontId="0" fillId="14" borderId="0" xfId="0" applyFill="1"/>
    <xf numFmtId="0" fontId="0" fillId="5" borderId="0" xfId="0" applyFill="1" applyBorder="1" applyAlignment="1">
      <alignment vertical="center"/>
    </xf>
    <xf numFmtId="0" fontId="15" fillId="12" borderId="0" xfId="0" applyFont="1" applyFill="1" applyAlignment="1">
      <alignment horizontal="right"/>
    </xf>
    <xf numFmtId="0" fontId="0" fillId="6" borderId="0" xfId="0" applyFill="1" applyBorder="1" applyAlignment="1">
      <alignment horizontal="center"/>
    </xf>
    <xf numFmtId="0" fontId="9" fillId="6" borderId="0" xfId="0" applyFont="1" applyFill="1" applyBorder="1" applyAlignment="1">
      <alignment horizontal="center"/>
    </xf>
    <xf numFmtId="0" fontId="9" fillId="6" borderId="1" xfId="0" applyFont="1" applyFill="1" applyBorder="1" applyAlignment="1">
      <alignment horizontal="center" wrapText="1"/>
    </xf>
    <xf numFmtId="0" fontId="0" fillId="6" borderId="0" xfId="0" applyFill="1" applyAlignment="1">
      <alignment horizontal="center" vertical="center"/>
    </xf>
    <xf numFmtId="0" fontId="0" fillId="6" borderId="0" xfId="0" applyFill="1" applyBorder="1" applyAlignment="1">
      <alignment horizontal="center" vertical="center"/>
    </xf>
    <xf numFmtId="0" fontId="0" fillId="6" borderId="6" xfId="0" applyFill="1" applyBorder="1" applyAlignment="1">
      <alignment horizontal="center" vertical="center"/>
    </xf>
    <xf numFmtId="0" fontId="0" fillId="6" borderId="0" xfId="0" applyFill="1" applyBorder="1" applyAlignment="1">
      <alignment vertical="center"/>
    </xf>
    <xf numFmtId="0" fontId="0" fillId="6" borderId="1" xfId="0" applyFill="1" applyBorder="1" applyAlignment="1">
      <alignment horizontal="center" vertical="center"/>
    </xf>
    <xf numFmtId="0" fontId="0" fillId="6" borderId="0" xfId="0" applyFill="1" applyAlignment="1">
      <alignment horizontal="center"/>
    </xf>
    <xf numFmtId="0" fontId="16" fillId="0" borderId="0" xfId="0" applyFont="1"/>
    <xf numFmtId="0" fontId="17" fillId="0" borderId="0" xfId="0" applyFont="1"/>
    <xf numFmtId="0" fontId="18" fillId="0" borderId="0" xfId="0" applyFont="1"/>
  </cellXfs>
  <cellStyles count="7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Normal" xfId="0" builtinId="0"/>
    <cellStyle name="Normal_Sheet1" xfId="15"/>
  </cellStyles>
  <dxfs count="5">
    <dxf>
      <fill>
        <patternFill>
          <bgColor indexed="10"/>
        </patternFill>
      </fill>
    </dxf>
    <dxf>
      <fill>
        <patternFill>
          <bgColor indexed="50"/>
        </patternFill>
      </fill>
    </dxf>
    <dxf>
      <fill>
        <patternFill>
          <bgColor indexed="10"/>
        </patternFill>
      </fill>
    </dxf>
    <dxf>
      <fill>
        <patternFill>
          <bgColor indexed="49"/>
        </patternFill>
      </fill>
    </dxf>
    <dxf>
      <font>
        <color rgb="FF006100"/>
      </font>
      <fill>
        <patternFill>
          <bgColor rgb="FFC6EFCE"/>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558800</xdr:colOff>
      <xdr:row>18</xdr:row>
      <xdr:rowOff>106166</xdr:rowOff>
    </xdr:from>
    <xdr:to>
      <xdr:col>31</xdr:col>
      <xdr:colOff>529167</xdr:colOff>
      <xdr:row>91</xdr:row>
      <xdr:rowOff>114300</xdr:rowOff>
    </xdr:to>
    <xdr:pic>
      <xdr:nvPicPr>
        <xdr:cNvPr id="2" name="Picture 1" descr="PisasterEF1a_GelImages.pdf"/>
        <xdr:cNvPicPr>
          <a:picLocks noChangeAspect="1"/>
        </xdr:cNvPicPr>
      </xdr:nvPicPr>
      <xdr:blipFill>
        <a:blip xmlns:r="http://schemas.openxmlformats.org/officeDocument/2006/relationships" r:embed="rId1"/>
        <a:srcRect l="2699" t="8160" r="3322" b="3717"/>
        <a:stretch>
          <a:fillRect/>
        </a:stretch>
      </xdr:blipFill>
      <xdr:spPr>
        <a:xfrm>
          <a:off x="17754600" y="4474966"/>
          <a:ext cx="14727767" cy="172420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heetViews>
  <sheetFormatPr baseColWidth="10" defaultRowHeight="15" x14ac:dyDescent="0"/>
  <sheetData>
    <row r="1" spans="1:8" ht="20">
      <c r="A1" s="137" t="s">
        <v>35</v>
      </c>
    </row>
    <row r="3" spans="1:8">
      <c r="A3" s="2" t="s">
        <v>36</v>
      </c>
      <c r="B3" s="2"/>
      <c r="C3" s="2"/>
      <c r="D3" s="2"/>
      <c r="E3" s="2"/>
      <c r="F3" s="2"/>
      <c r="G3" s="2"/>
      <c r="H3" s="2"/>
    </row>
    <row r="4" spans="1:8">
      <c r="A4" s="2" t="s">
        <v>37</v>
      </c>
      <c r="B4" s="2"/>
      <c r="C4" s="2"/>
      <c r="D4" s="2"/>
      <c r="E4" s="2"/>
      <c r="F4" s="2"/>
      <c r="G4" s="2"/>
      <c r="H4" s="2"/>
    </row>
    <row r="5" spans="1:8">
      <c r="A5" t="s">
        <v>449</v>
      </c>
    </row>
    <row r="7" spans="1:8" ht="20">
      <c r="A7" s="137" t="s">
        <v>140</v>
      </c>
    </row>
    <row r="9" spans="1:8">
      <c r="A9" s="1" t="s">
        <v>141</v>
      </c>
    </row>
    <row r="10" spans="1:8">
      <c r="A10" s="1" t="s">
        <v>331</v>
      </c>
    </row>
    <row r="12" spans="1:8">
      <c r="A12" s="136" t="s">
        <v>447</v>
      </c>
    </row>
    <row r="14" spans="1:8" ht="20">
      <c r="A14" s="137" t="s">
        <v>332</v>
      </c>
    </row>
    <row r="15" spans="1:8">
      <c r="A15" t="s">
        <v>333</v>
      </c>
    </row>
    <row r="16" spans="1:8">
      <c r="A16" t="s">
        <v>448</v>
      </c>
    </row>
    <row r="17" spans="1:1">
      <c r="A17" t="s">
        <v>450</v>
      </c>
    </row>
  </sheetData>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9"/>
  <sheetViews>
    <sheetView workbookViewId="0">
      <selection activeCell="D149" sqref="D149"/>
    </sheetView>
  </sheetViews>
  <sheetFormatPr baseColWidth="10" defaultRowHeight="15" x14ac:dyDescent="0"/>
  <cols>
    <col min="1" max="1" width="17.33203125" style="123" customWidth="1"/>
    <col min="2" max="2" width="10.83203125" style="117"/>
    <col min="11" max="12" width="10.83203125" style="14"/>
    <col min="13" max="13" width="10.83203125" style="121"/>
  </cols>
  <sheetData>
    <row r="1" spans="1:13">
      <c r="A1" s="122" t="s">
        <v>0</v>
      </c>
      <c r="B1" s="116" t="s">
        <v>2</v>
      </c>
      <c r="C1" s="20" t="s">
        <v>3</v>
      </c>
      <c r="D1" s="20" t="s">
        <v>5</v>
      </c>
      <c r="E1" s="1" t="s">
        <v>138</v>
      </c>
      <c r="F1" s="1" t="s">
        <v>142</v>
      </c>
      <c r="G1" s="20" t="s">
        <v>4</v>
      </c>
      <c r="H1" s="20" t="s">
        <v>1</v>
      </c>
      <c r="K1" s="115" t="s">
        <v>179</v>
      </c>
      <c r="L1" s="115" t="s">
        <v>180</v>
      </c>
      <c r="M1" s="120" t="s">
        <v>178</v>
      </c>
    </row>
    <row r="2" spans="1:13">
      <c r="A2" s="123" t="s">
        <v>144</v>
      </c>
      <c r="B2" s="117">
        <v>85</v>
      </c>
      <c r="C2" s="19">
        <v>0</v>
      </c>
      <c r="D2" s="19" t="s">
        <v>30</v>
      </c>
      <c r="E2" s="19" t="s">
        <v>6</v>
      </c>
      <c r="F2" s="32" t="s">
        <v>143</v>
      </c>
      <c r="G2" s="19"/>
      <c r="H2" s="19" t="s">
        <v>35</v>
      </c>
      <c r="K2" s="14">
        <f>IF(C2&lt;0.5,0,1)</f>
        <v>0</v>
      </c>
      <c r="L2" s="14">
        <f>IF(C2=0.1,"NA",K2)</f>
        <v>0</v>
      </c>
      <c r="M2" s="121">
        <f>IF(D2="aa",1,2)</f>
        <v>2</v>
      </c>
    </row>
    <row r="3" spans="1:13">
      <c r="A3" s="123" t="s">
        <v>145</v>
      </c>
      <c r="B3" s="117">
        <v>49</v>
      </c>
      <c r="C3" s="19">
        <v>0</v>
      </c>
      <c r="D3" s="19" t="s">
        <v>30</v>
      </c>
      <c r="E3" s="19" t="s">
        <v>7</v>
      </c>
      <c r="F3" s="32" t="s">
        <v>143</v>
      </c>
      <c r="G3" s="19"/>
      <c r="H3" s="19" t="s">
        <v>35</v>
      </c>
      <c r="K3" s="14">
        <f t="shared" ref="K3:K66" si="0">IF(C3&lt;0.5,0,1)</f>
        <v>0</v>
      </c>
      <c r="L3" s="14">
        <f t="shared" ref="L3:L66" si="1">IF(C3=0.1,"NA",K3)</f>
        <v>0</v>
      </c>
      <c r="M3" s="121">
        <f t="shared" ref="M3:M66" si="2">IF(D3="aa",1,2)</f>
        <v>2</v>
      </c>
    </row>
    <row r="4" spans="1:13">
      <c r="A4" s="123" t="s">
        <v>146</v>
      </c>
      <c r="B4" s="117">
        <v>78</v>
      </c>
      <c r="C4" s="19">
        <v>0</v>
      </c>
      <c r="D4" s="19" t="s">
        <v>30</v>
      </c>
      <c r="E4" s="19" t="s">
        <v>8</v>
      </c>
      <c r="F4" s="32" t="s">
        <v>143</v>
      </c>
      <c r="G4" s="19"/>
      <c r="H4" s="19" t="s">
        <v>35</v>
      </c>
      <c r="K4" s="14">
        <f t="shared" si="0"/>
        <v>0</v>
      </c>
      <c r="L4" s="14">
        <f t="shared" si="1"/>
        <v>0</v>
      </c>
      <c r="M4" s="121">
        <f t="shared" si="2"/>
        <v>2</v>
      </c>
    </row>
    <row r="5" spans="1:13">
      <c r="A5" s="123" t="s">
        <v>147</v>
      </c>
      <c r="B5" s="117">
        <v>56</v>
      </c>
      <c r="C5" s="19">
        <v>0</v>
      </c>
      <c r="D5" s="19" t="s">
        <v>32</v>
      </c>
      <c r="E5" s="19" t="s">
        <v>9</v>
      </c>
      <c r="F5" s="32" t="s">
        <v>143</v>
      </c>
      <c r="G5" s="19" t="s">
        <v>31</v>
      </c>
      <c r="H5" s="19" t="s">
        <v>35</v>
      </c>
      <c r="K5" s="14">
        <f t="shared" si="0"/>
        <v>0</v>
      </c>
      <c r="L5" s="14">
        <f t="shared" si="1"/>
        <v>0</v>
      </c>
      <c r="M5" s="121">
        <f t="shared" si="2"/>
        <v>1</v>
      </c>
    </row>
    <row r="6" spans="1:13">
      <c r="A6" s="123" t="s">
        <v>148</v>
      </c>
      <c r="B6" s="117">
        <v>42</v>
      </c>
      <c r="C6" s="19">
        <v>0</v>
      </c>
      <c r="D6" s="19" t="s">
        <v>32</v>
      </c>
      <c r="E6" s="19" t="s">
        <v>10</v>
      </c>
      <c r="F6" s="32" t="s">
        <v>143</v>
      </c>
      <c r="G6" s="19"/>
      <c r="H6" s="19" t="s">
        <v>35</v>
      </c>
      <c r="K6" s="14">
        <f t="shared" si="0"/>
        <v>0</v>
      </c>
      <c r="L6" s="14">
        <f t="shared" si="1"/>
        <v>0</v>
      </c>
      <c r="M6" s="121">
        <f t="shared" si="2"/>
        <v>1</v>
      </c>
    </row>
    <row r="7" spans="1:13">
      <c r="A7" s="123" t="s">
        <v>149</v>
      </c>
      <c r="B7" s="117">
        <v>59</v>
      </c>
      <c r="C7" s="19">
        <v>0</v>
      </c>
      <c r="D7" s="19" t="s">
        <v>32</v>
      </c>
      <c r="E7" s="19" t="s">
        <v>11</v>
      </c>
      <c r="F7" s="32" t="s">
        <v>143</v>
      </c>
      <c r="G7" s="19"/>
      <c r="H7" s="19" t="s">
        <v>35</v>
      </c>
      <c r="K7" s="14">
        <f t="shared" si="0"/>
        <v>0</v>
      </c>
      <c r="L7" s="14">
        <f t="shared" si="1"/>
        <v>0</v>
      </c>
      <c r="M7" s="121">
        <f t="shared" si="2"/>
        <v>1</v>
      </c>
    </row>
    <row r="8" spans="1:13">
      <c r="A8" s="123" t="s">
        <v>150</v>
      </c>
      <c r="B8" s="117">
        <v>54</v>
      </c>
      <c r="C8" s="19">
        <v>0</v>
      </c>
      <c r="D8" s="19" t="s">
        <v>32</v>
      </c>
      <c r="E8" s="19" t="s">
        <v>12</v>
      </c>
      <c r="F8" s="32" t="s">
        <v>143</v>
      </c>
      <c r="G8" s="19"/>
      <c r="H8" s="19" t="s">
        <v>35</v>
      </c>
      <c r="K8" s="14">
        <f t="shared" si="0"/>
        <v>0</v>
      </c>
      <c r="L8" s="14">
        <f t="shared" si="1"/>
        <v>0</v>
      </c>
      <c r="M8" s="121">
        <f t="shared" si="2"/>
        <v>1</v>
      </c>
    </row>
    <row r="9" spans="1:13">
      <c r="A9" s="123" t="s">
        <v>151</v>
      </c>
      <c r="B9" s="117">
        <v>76</v>
      </c>
      <c r="C9" s="19">
        <v>0</v>
      </c>
      <c r="D9" s="19" t="s">
        <v>32</v>
      </c>
      <c r="E9" s="19" t="s">
        <v>13</v>
      </c>
      <c r="F9" s="32" t="s">
        <v>143</v>
      </c>
      <c r="G9" s="19"/>
      <c r="H9" s="19" t="s">
        <v>35</v>
      </c>
      <c r="K9" s="14">
        <f t="shared" si="0"/>
        <v>0</v>
      </c>
      <c r="L9" s="14">
        <f t="shared" si="1"/>
        <v>0</v>
      </c>
      <c r="M9" s="121">
        <f t="shared" si="2"/>
        <v>1</v>
      </c>
    </row>
    <row r="10" spans="1:13">
      <c r="A10" s="123" t="s">
        <v>152</v>
      </c>
      <c r="B10" s="117">
        <v>82</v>
      </c>
      <c r="C10" s="19">
        <v>0</v>
      </c>
      <c r="D10" s="19" t="s">
        <v>32</v>
      </c>
      <c r="E10" s="19" t="s">
        <v>14</v>
      </c>
      <c r="F10" s="32" t="s">
        <v>143</v>
      </c>
      <c r="G10" s="19" t="s">
        <v>31</v>
      </c>
      <c r="H10" s="19" t="s">
        <v>35</v>
      </c>
      <c r="K10" s="14">
        <f t="shared" si="0"/>
        <v>0</v>
      </c>
      <c r="L10" s="14">
        <f t="shared" si="1"/>
        <v>0</v>
      </c>
      <c r="M10" s="121">
        <f t="shared" si="2"/>
        <v>1</v>
      </c>
    </row>
    <row r="11" spans="1:13">
      <c r="A11" s="123" t="s">
        <v>153</v>
      </c>
      <c r="B11" s="117">
        <v>96</v>
      </c>
      <c r="C11" s="19">
        <v>0</v>
      </c>
      <c r="D11" s="19" t="s">
        <v>30</v>
      </c>
      <c r="E11" s="19" t="s">
        <v>15</v>
      </c>
      <c r="F11" s="32" t="s">
        <v>143</v>
      </c>
      <c r="G11" s="19"/>
      <c r="H11" s="19" t="s">
        <v>35</v>
      </c>
      <c r="K11" s="14">
        <f t="shared" si="0"/>
        <v>0</v>
      </c>
      <c r="L11" s="14">
        <f t="shared" si="1"/>
        <v>0</v>
      </c>
      <c r="M11" s="121">
        <f t="shared" si="2"/>
        <v>2</v>
      </c>
    </row>
    <row r="12" spans="1:13">
      <c r="A12" s="123" t="s">
        <v>154</v>
      </c>
      <c r="B12" s="117">
        <v>71</v>
      </c>
      <c r="C12" s="19">
        <v>0</v>
      </c>
      <c r="D12" s="19" t="s">
        <v>30</v>
      </c>
      <c r="E12" s="19" t="s">
        <v>16</v>
      </c>
      <c r="F12" s="32" t="s">
        <v>143</v>
      </c>
      <c r="G12" s="19"/>
      <c r="H12" s="19" t="s">
        <v>35</v>
      </c>
      <c r="K12" s="14">
        <f t="shared" si="0"/>
        <v>0</v>
      </c>
      <c r="L12" s="14">
        <f t="shared" si="1"/>
        <v>0</v>
      </c>
      <c r="M12" s="121">
        <f t="shared" si="2"/>
        <v>2</v>
      </c>
    </row>
    <row r="13" spans="1:13">
      <c r="A13" s="123" t="s">
        <v>155</v>
      </c>
      <c r="B13" s="117">
        <v>72</v>
      </c>
      <c r="C13" s="19">
        <v>0</v>
      </c>
      <c r="D13" s="19" t="s">
        <v>32</v>
      </c>
      <c r="E13" s="19" t="s">
        <v>17</v>
      </c>
      <c r="F13" s="32" t="s">
        <v>143</v>
      </c>
      <c r="G13" s="19"/>
      <c r="H13" s="19" t="s">
        <v>35</v>
      </c>
      <c r="K13" s="14">
        <f t="shared" si="0"/>
        <v>0</v>
      </c>
      <c r="L13" s="14">
        <f t="shared" si="1"/>
        <v>0</v>
      </c>
      <c r="M13" s="121">
        <f t="shared" si="2"/>
        <v>1</v>
      </c>
    </row>
    <row r="14" spans="1:13">
      <c r="A14" s="123" t="s">
        <v>156</v>
      </c>
      <c r="B14" s="117">
        <v>83</v>
      </c>
      <c r="C14" s="19">
        <v>2</v>
      </c>
      <c r="D14" s="19" t="s">
        <v>32</v>
      </c>
      <c r="E14" s="19" t="s">
        <v>18</v>
      </c>
      <c r="F14" s="32" t="s">
        <v>143</v>
      </c>
      <c r="G14" s="19"/>
      <c r="H14" s="19" t="s">
        <v>35</v>
      </c>
      <c r="K14" s="14">
        <f t="shared" si="0"/>
        <v>1</v>
      </c>
      <c r="L14" s="14">
        <f t="shared" si="1"/>
        <v>1</v>
      </c>
      <c r="M14" s="121">
        <f t="shared" si="2"/>
        <v>1</v>
      </c>
    </row>
    <row r="15" spans="1:13">
      <c r="A15" s="123" t="s">
        <v>157</v>
      </c>
      <c r="B15" s="117">
        <v>84</v>
      </c>
      <c r="C15" s="19">
        <v>2</v>
      </c>
      <c r="D15" s="19" t="s">
        <v>30</v>
      </c>
      <c r="E15" s="19" t="s">
        <v>19</v>
      </c>
      <c r="F15" s="32" t="s">
        <v>143</v>
      </c>
      <c r="G15" s="19"/>
      <c r="H15" s="19" t="s">
        <v>35</v>
      </c>
      <c r="K15" s="14">
        <f t="shared" si="0"/>
        <v>1</v>
      </c>
      <c r="L15" s="14">
        <f t="shared" si="1"/>
        <v>1</v>
      </c>
      <c r="M15" s="121">
        <f t="shared" si="2"/>
        <v>2</v>
      </c>
    </row>
    <row r="16" spans="1:13">
      <c r="A16" s="123" t="s">
        <v>158</v>
      </c>
      <c r="B16" s="117">
        <v>105</v>
      </c>
      <c r="C16" s="19">
        <v>2</v>
      </c>
      <c r="D16" s="19" t="s">
        <v>30</v>
      </c>
      <c r="E16" s="19" t="s">
        <v>20</v>
      </c>
      <c r="F16" s="32" t="s">
        <v>143</v>
      </c>
      <c r="G16" s="19"/>
      <c r="H16" s="19" t="s">
        <v>35</v>
      </c>
      <c r="K16" s="14">
        <f t="shared" si="0"/>
        <v>1</v>
      </c>
      <c r="L16" s="14">
        <f t="shared" si="1"/>
        <v>1</v>
      </c>
      <c r="M16" s="121">
        <f t="shared" si="2"/>
        <v>2</v>
      </c>
    </row>
    <row r="17" spans="1:13">
      <c r="A17" s="123" t="s">
        <v>159</v>
      </c>
      <c r="B17" s="117">
        <v>89</v>
      </c>
      <c r="C17" s="19">
        <v>2</v>
      </c>
      <c r="D17" s="19" t="s">
        <v>32</v>
      </c>
      <c r="E17" s="19" t="s">
        <v>21</v>
      </c>
      <c r="F17" s="32" t="s">
        <v>143</v>
      </c>
      <c r="G17" s="19"/>
      <c r="H17" s="19" t="s">
        <v>35</v>
      </c>
      <c r="K17" s="14">
        <f t="shared" si="0"/>
        <v>1</v>
      </c>
      <c r="L17" s="14">
        <f t="shared" si="1"/>
        <v>1</v>
      </c>
      <c r="M17" s="121">
        <f t="shared" si="2"/>
        <v>1</v>
      </c>
    </row>
    <row r="18" spans="1:13">
      <c r="A18" s="123" t="s">
        <v>160</v>
      </c>
      <c r="B18" s="117">
        <v>93</v>
      </c>
      <c r="C18" s="19">
        <v>2</v>
      </c>
      <c r="D18" s="19" t="s">
        <v>32</v>
      </c>
      <c r="E18" s="19" t="s">
        <v>22</v>
      </c>
      <c r="F18" s="32" t="s">
        <v>143</v>
      </c>
      <c r="G18" s="19"/>
      <c r="H18" s="19" t="s">
        <v>35</v>
      </c>
      <c r="K18" s="14">
        <f t="shared" si="0"/>
        <v>1</v>
      </c>
      <c r="L18" s="14">
        <f t="shared" si="1"/>
        <v>1</v>
      </c>
      <c r="M18" s="121">
        <f t="shared" si="2"/>
        <v>1</v>
      </c>
    </row>
    <row r="19" spans="1:13">
      <c r="A19" s="123" t="s">
        <v>161</v>
      </c>
      <c r="B19" s="117">
        <v>98</v>
      </c>
      <c r="C19" s="19">
        <v>3</v>
      </c>
      <c r="D19" s="19" t="s">
        <v>32</v>
      </c>
      <c r="E19" s="19" t="s">
        <v>23</v>
      </c>
      <c r="F19" s="32" t="s">
        <v>143</v>
      </c>
      <c r="G19" s="21" t="s">
        <v>33</v>
      </c>
      <c r="H19" s="19" t="s">
        <v>35</v>
      </c>
      <c r="K19" s="14">
        <f t="shared" si="0"/>
        <v>1</v>
      </c>
      <c r="L19" s="14">
        <f t="shared" si="1"/>
        <v>1</v>
      </c>
      <c r="M19" s="121">
        <f t="shared" si="2"/>
        <v>1</v>
      </c>
    </row>
    <row r="20" spans="1:13">
      <c r="A20" s="123" t="s">
        <v>162</v>
      </c>
      <c r="B20" s="117">
        <v>94</v>
      </c>
      <c r="C20" s="19">
        <v>2</v>
      </c>
      <c r="D20" s="19" t="s">
        <v>32</v>
      </c>
      <c r="E20" s="19" t="s">
        <v>24</v>
      </c>
      <c r="F20" s="32" t="s">
        <v>143</v>
      </c>
      <c r="G20" s="19"/>
      <c r="H20" s="19" t="s">
        <v>35</v>
      </c>
      <c r="K20" s="14">
        <f t="shared" si="0"/>
        <v>1</v>
      </c>
      <c r="L20" s="14">
        <f t="shared" si="1"/>
        <v>1</v>
      </c>
      <c r="M20" s="121">
        <f t="shared" si="2"/>
        <v>1</v>
      </c>
    </row>
    <row r="21" spans="1:13">
      <c r="A21" s="123" t="s">
        <v>163</v>
      </c>
      <c r="B21" s="117">
        <v>76</v>
      </c>
      <c r="C21" s="19">
        <v>2</v>
      </c>
      <c r="D21" s="19" t="s">
        <v>32</v>
      </c>
      <c r="E21" s="19" t="s">
        <v>25</v>
      </c>
      <c r="F21" s="32" t="s">
        <v>143</v>
      </c>
      <c r="G21" s="19"/>
      <c r="H21" s="19" t="s">
        <v>35</v>
      </c>
      <c r="K21" s="14">
        <f t="shared" si="0"/>
        <v>1</v>
      </c>
      <c r="L21" s="14">
        <f t="shared" si="1"/>
        <v>1</v>
      </c>
      <c r="M21" s="121">
        <f t="shared" si="2"/>
        <v>1</v>
      </c>
    </row>
    <row r="22" spans="1:13">
      <c r="A22" s="123" t="s">
        <v>164</v>
      </c>
      <c r="B22" s="117">
        <v>89</v>
      </c>
      <c r="C22" s="19">
        <v>3</v>
      </c>
      <c r="D22" s="19" t="s">
        <v>32</v>
      </c>
      <c r="E22" s="19" t="s">
        <v>26</v>
      </c>
      <c r="F22" s="32" t="s">
        <v>143</v>
      </c>
      <c r="G22" s="21" t="s">
        <v>34</v>
      </c>
      <c r="H22" s="19" t="s">
        <v>35</v>
      </c>
      <c r="K22" s="14">
        <f t="shared" si="0"/>
        <v>1</v>
      </c>
      <c r="L22" s="14">
        <f t="shared" si="1"/>
        <v>1</v>
      </c>
      <c r="M22" s="121">
        <f t="shared" si="2"/>
        <v>1</v>
      </c>
    </row>
    <row r="23" spans="1:13">
      <c r="A23" s="123" t="s">
        <v>165</v>
      </c>
      <c r="B23" s="117">
        <v>64</v>
      </c>
      <c r="C23" s="19">
        <v>3</v>
      </c>
      <c r="D23" s="19" t="s">
        <v>32</v>
      </c>
      <c r="E23" s="19" t="s">
        <v>27</v>
      </c>
      <c r="F23" s="32" t="s">
        <v>143</v>
      </c>
      <c r="G23" s="19"/>
      <c r="H23" s="19" t="s">
        <v>35</v>
      </c>
      <c r="K23" s="14">
        <f t="shared" si="0"/>
        <v>1</v>
      </c>
      <c r="L23" s="14">
        <f t="shared" si="1"/>
        <v>1</v>
      </c>
      <c r="M23" s="121">
        <f t="shared" si="2"/>
        <v>1</v>
      </c>
    </row>
    <row r="24" spans="1:13">
      <c r="A24" s="123" t="s">
        <v>166</v>
      </c>
      <c r="B24" s="117">
        <v>81</v>
      </c>
      <c r="C24" s="19">
        <v>2</v>
      </c>
      <c r="D24" s="19" t="s">
        <v>30</v>
      </c>
      <c r="E24" s="19" t="s">
        <v>28</v>
      </c>
      <c r="F24" s="32" t="s">
        <v>143</v>
      </c>
      <c r="G24" s="19"/>
      <c r="H24" s="19" t="s">
        <v>35</v>
      </c>
      <c r="K24" s="14">
        <f t="shared" si="0"/>
        <v>1</v>
      </c>
      <c r="L24" s="14">
        <f t="shared" si="1"/>
        <v>1</v>
      </c>
      <c r="M24" s="121">
        <f t="shared" si="2"/>
        <v>2</v>
      </c>
    </row>
    <row r="25" spans="1:13">
      <c r="A25" s="123" t="s">
        <v>167</v>
      </c>
      <c r="B25" s="117">
        <v>78</v>
      </c>
      <c r="C25" s="19">
        <v>2</v>
      </c>
      <c r="D25" s="19" t="s">
        <v>30</v>
      </c>
      <c r="E25" s="19" t="s">
        <v>29</v>
      </c>
      <c r="F25" s="32" t="s">
        <v>143</v>
      </c>
      <c r="G25" s="19"/>
      <c r="H25" s="19" t="s">
        <v>35</v>
      </c>
      <c r="K25" s="14">
        <f t="shared" si="0"/>
        <v>1</v>
      </c>
      <c r="L25" s="14">
        <f t="shared" si="1"/>
        <v>1</v>
      </c>
      <c r="M25" s="121">
        <f t="shared" si="2"/>
        <v>2</v>
      </c>
    </row>
    <row r="26" spans="1:13">
      <c r="A26" s="15" t="s">
        <v>38</v>
      </c>
      <c r="B26" s="118">
        <v>42</v>
      </c>
      <c r="C26" s="22">
        <v>0</v>
      </c>
      <c r="D26" s="19" t="s">
        <v>30</v>
      </c>
      <c r="E26" s="23">
        <v>209</v>
      </c>
      <c r="H26" s="22" t="s">
        <v>115</v>
      </c>
      <c r="K26" s="14">
        <f t="shared" si="0"/>
        <v>0</v>
      </c>
      <c r="L26" s="14">
        <f t="shared" si="1"/>
        <v>0</v>
      </c>
      <c r="M26" s="121">
        <f t="shared" si="2"/>
        <v>2</v>
      </c>
    </row>
    <row r="27" spans="1:13">
      <c r="A27" s="15" t="s">
        <v>39</v>
      </c>
      <c r="B27" s="118">
        <v>18</v>
      </c>
      <c r="C27" s="22">
        <v>0</v>
      </c>
      <c r="D27" s="19" t="s">
        <v>30</v>
      </c>
      <c r="E27" s="23">
        <v>210</v>
      </c>
      <c r="H27" s="22" t="s">
        <v>115</v>
      </c>
      <c r="K27" s="14">
        <f t="shared" si="0"/>
        <v>0</v>
      </c>
      <c r="L27" s="14">
        <f t="shared" si="1"/>
        <v>0</v>
      </c>
      <c r="M27" s="121">
        <f t="shared" si="2"/>
        <v>2</v>
      </c>
    </row>
    <row r="28" spans="1:13">
      <c r="A28" s="15" t="s">
        <v>40</v>
      </c>
      <c r="B28" s="118">
        <v>22</v>
      </c>
      <c r="C28" s="22">
        <v>0</v>
      </c>
      <c r="D28" s="19" t="s">
        <v>32</v>
      </c>
      <c r="E28" s="23">
        <v>211</v>
      </c>
      <c r="H28" s="22" t="s">
        <v>115</v>
      </c>
      <c r="K28" s="14">
        <f t="shared" si="0"/>
        <v>0</v>
      </c>
      <c r="L28" s="14">
        <f t="shared" si="1"/>
        <v>0</v>
      </c>
      <c r="M28" s="121">
        <f t="shared" si="2"/>
        <v>1</v>
      </c>
    </row>
    <row r="29" spans="1:13">
      <c r="A29" s="15" t="s">
        <v>41</v>
      </c>
      <c r="B29" s="118">
        <v>29</v>
      </c>
      <c r="C29" s="22">
        <v>0</v>
      </c>
      <c r="D29" s="19" t="s">
        <v>32</v>
      </c>
      <c r="E29" s="23">
        <v>212</v>
      </c>
      <c r="H29" s="22" t="s">
        <v>115</v>
      </c>
      <c r="K29" s="14">
        <f t="shared" si="0"/>
        <v>0</v>
      </c>
      <c r="L29" s="14">
        <f t="shared" si="1"/>
        <v>0</v>
      </c>
      <c r="M29" s="121">
        <f t="shared" si="2"/>
        <v>1</v>
      </c>
    </row>
    <row r="30" spans="1:13">
      <c r="A30" s="15" t="s">
        <v>42</v>
      </c>
      <c r="B30" s="118">
        <v>20</v>
      </c>
      <c r="C30" s="22">
        <v>0</v>
      </c>
      <c r="D30" s="19" t="s">
        <v>30</v>
      </c>
      <c r="E30" s="23">
        <v>213</v>
      </c>
      <c r="H30" s="22" t="s">
        <v>115</v>
      </c>
      <c r="K30" s="14">
        <f t="shared" si="0"/>
        <v>0</v>
      </c>
      <c r="L30" s="14">
        <f t="shared" si="1"/>
        <v>0</v>
      </c>
      <c r="M30" s="121">
        <f t="shared" si="2"/>
        <v>2</v>
      </c>
    </row>
    <row r="31" spans="1:13">
      <c r="A31" s="15" t="s">
        <v>43</v>
      </c>
      <c r="B31" s="118">
        <v>20</v>
      </c>
      <c r="C31" s="22">
        <v>0</v>
      </c>
      <c r="D31" s="19" t="s">
        <v>30</v>
      </c>
      <c r="E31" s="23" t="s">
        <v>122</v>
      </c>
      <c r="H31" s="22" t="s">
        <v>115</v>
      </c>
      <c r="K31" s="14">
        <f t="shared" si="0"/>
        <v>0</v>
      </c>
      <c r="L31" s="14">
        <f t="shared" si="1"/>
        <v>0</v>
      </c>
      <c r="M31" s="121">
        <f t="shared" si="2"/>
        <v>2</v>
      </c>
    </row>
    <row r="32" spans="1:13">
      <c r="A32" s="15" t="s">
        <v>44</v>
      </c>
      <c r="B32" s="118">
        <v>35</v>
      </c>
      <c r="C32" s="22">
        <v>0</v>
      </c>
      <c r="D32" s="19" t="s">
        <v>30</v>
      </c>
      <c r="E32" s="23" t="s">
        <v>123</v>
      </c>
      <c r="H32" s="22" t="s">
        <v>115</v>
      </c>
      <c r="K32" s="14">
        <f t="shared" si="0"/>
        <v>0</v>
      </c>
      <c r="L32" s="14">
        <f t="shared" si="1"/>
        <v>0</v>
      </c>
      <c r="M32" s="121">
        <f t="shared" si="2"/>
        <v>2</v>
      </c>
    </row>
    <row r="33" spans="1:13">
      <c r="A33" s="15" t="s">
        <v>45</v>
      </c>
      <c r="B33" s="118">
        <v>24</v>
      </c>
      <c r="C33" s="22">
        <v>0</v>
      </c>
      <c r="D33" s="19" t="s">
        <v>32</v>
      </c>
      <c r="E33" s="23" t="s">
        <v>124</v>
      </c>
      <c r="H33" s="22" t="s">
        <v>115</v>
      </c>
      <c r="K33" s="14">
        <f t="shared" si="0"/>
        <v>0</v>
      </c>
      <c r="L33" s="14">
        <f t="shared" si="1"/>
        <v>0</v>
      </c>
      <c r="M33" s="121">
        <f t="shared" si="2"/>
        <v>1</v>
      </c>
    </row>
    <row r="34" spans="1:13">
      <c r="A34" s="15" t="s">
        <v>46</v>
      </c>
      <c r="B34" s="125">
        <v>50</v>
      </c>
      <c r="C34" s="22" t="s">
        <v>139</v>
      </c>
      <c r="D34" s="19" t="s">
        <v>30</v>
      </c>
      <c r="E34" s="23">
        <v>565</v>
      </c>
      <c r="H34" s="22" t="s">
        <v>115</v>
      </c>
      <c r="K34" s="14">
        <f t="shared" si="0"/>
        <v>1</v>
      </c>
      <c r="L34" s="14">
        <f t="shared" si="1"/>
        <v>1</v>
      </c>
      <c r="M34" s="121">
        <f t="shared" si="2"/>
        <v>2</v>
      </c>
    </row>
    <row r="35" spans="1:13">
      <c r="A35" s="15" t="s">
        <v>47</v>
      </c>
      <c r="B35" s="125">
        <v>50</v>
      </c>
      <c r="C35" s="22" t="s">
        <v>139</v>
      </c>
      <c r="D35" s="19" t="s">
        <v>32</v>
      </c>
      <c r="E35" s="23">
        <v>566</v>
      </c>
      <c r="H35" s="22" t="s">
        <v>115</v>
      </c>
      <c r="K35" s="14">
        <f t="shared" si="0"/>
        <v>1</v>
      </c>
      <c r="L35" s="14">
        <f t="shared" si="1"/>
        <v>1</v>
      </c>
      <c r="M35" s="121">
        <f t="shared" si="2"/>
        <v>1</v>
      </c>
    </row>
    <row r="36" spans="1:13">
      <c r="A36" s="15" t="s">
        <v>48</v>
      </c>
      <c r="B36" s="125">
        <v>50</v>
      </c>
      <c r="C36" s="22" t="s">
        <v>139</v>
      </c>
      <c r="D36" s="19" t="s">
        <v>32</v>
      </c>
      <c r="E36" s="23">
        <v>567</v>
      </c>
      <c r="H36" s="22" t="s">
        <v>115</v>
      </c>
      <c r="K36" s="14">
        <f t="shared" si="0"/>
        <v>1</v>
      </c>
      <c r="L36" s="14">
        <f t="shared" si="1"/>
        <v>1</v>
      </c>
      <c r="M36" s="121">
        <f t="shared" si="2"/>
        <v>1</v>
      </c>
    </row>
    <row r="37" spans="1:13">
      <c r="A37" s="15" t="s">
        <v>49</v>
      </c>
      <c r="B37" s="125">
        <v>50</v>
      </c>
      <c r="C37" s="22" t="s">
        <v>139</v>
      </c>
      <c r="D37" s="19" t="s">
        <v>32</v>
      </c>
      <c r="E37" s="23">
        <v>568</v>
      </c>
      <c r="H37" s="22" t="s">
        <v>115</v>
      </c>
      <c r="K37" s="14">
        <f t="shared" si="0"/>
        <v>1</v>
      </c>
      <c r="L37" s="14">
        <f t="shared" si="1"/>
        <v>1</v>
      </c>
      <c r="M37" s="121">
        <f t="shared" si="2"/>
        <v>1</v>
      </c>
    </row>
    <row r="38" spans="1:13">
      <c r="A38" s="15" t="s">
        <v>50</v>
      </c>
      <c r="B38" s="125">
        <v>50</v>
      </c>
      <c r="C38" s="22" t="s">
        <v>139</v>
      </c>
      <c r="D38" s="19" t="s">
        <v>30</v>
      </c>
      <c r="E38" s="23">
        <v>569</v>
      </c>
      <c r="H38" s="22" t="s">
        <v>115</v>
      </c>
      <c r="K38" s="14">
        <f t="shared" si="0"/>
        <v>1</v>
      </c>
      <c r="L38" s="14">
        <f t="shared" si="1"/>
        <v>1</v>
      </c>
      <c r="M38" s="121">
        <f t="shared" si="2"/>
        <v>2</v>
      </c>
    </row>
    <row r="39" spans="1:13">
      <c r="A39" s="15" t="s">
        <v>51</v>
      </c>
      <c r="B39" s="125">
        <v>50</v>
      </c>
      <c r="C39" s="22" t="s">
        <v>139</v>
      </c>
      <c r="D39" s="19" t="s">
        <v>30</v>
      </c>
      <c r="E39" s="23">
        <v>570</v>
      </c>
      <c r="H39" s="22" t="s">
        <v>115</v>
      </c>
      <c r="K39" s="14">
        <f t="shared" si="0"/>
        <v>1</v>
      </c>
      <c r="L39" s="14">
        <f t="shared" si="1"/>
        <v>1</v>
      </c>
      <c r="M39" s="121">
        <f t="shared" si="2"/>
        <v>2</v>
      </c>
    </row>
    <row r="40" spans="1:13">
      <c r="A40" s="15" t="s">
        <v>52</v>
      </c>
      <c r="B40" s="125">
        <v>50</v>
      </c>
      <c r="C40" s="22" t="s">
        <v>139</v>
      </c>
      <c r="D40" s="19" t="s">
        <v>30</v>
      </c>
      <c r="E40" s="23">
        <v>571</v>
      </c>
      <c r="H40" s="22" t="s">
        <v>115</v>
      </c>
      <c r="K40" s="14">
        <f t="shared" si="0"/>
        <v>1</v>
      </c>
      <c r="L40" s="14">
        <f t="shared" si="1"/>
        <v>1</v>
      </c>
      <c r="M40" s="121">
        <f t="shared" si="2"/>
        <v>2</v>
      </c>
    </row>
    <row r="41" spans="1:13">
      <c r="A41" s="15" t="s">
        <v>53</v>
      </c>
      <c r="B41" s="125">
        <v>50</v>
      </c>
      <c r="C41" s="22" t="s">
        <v>139</v>
      </c>
      <c r="D41" s="19" t="s">
        <v>30</v>
      </c>
      <c r="E41" s="23">
        <v>545</v>
      </c>
      <c r="H41" s="22" t="s">
        <v>116</v>
      </c>
      <c r="K41" s="14">
        <f t="shared" si="0"/>
        <v>1</v>
      </c>
      <c r="L41" s="14">
        <f t="shared" si="1"/>
        <v>1</v>
      </c>
      <c r="M41" s="121">
        <f t="shared" si="2"/>
        <v>2</v>
      </c>
    </row>
    <row r="42" spans="1:13">
      <c r="A42" s="15" t="s">
        <v>54</v>
      </c>
      <c r="B42" s="125">
        <v>50</v>
      </c>
      <c r="C42" s="22" t="s">
        <v>139</v>
      </c>
      <c r="D42" s="19" t="s">
        <v>32</v>
      </c>
      <c r="E42" s="23">
        <v>546</v>
      </c>
      <c r="H42" s="22" t="s">
        <v>116</v>
      </c>
      <c r="K42" s="14">
        <f t="shared" si="0"/>
        <v>1</v>
      </c>
      <c r="L42" s="14">
        <f t="shared" si="1"/>
        <v>1</v>
      </c>
      <c r="M42" s="121">
        <f t="shared" si="2"/>
        <v>1</v>
      </c>
    </row>
    <row r="43" spans="1:13">
      <c r="A43" s="15" t="s">
        <v>55</v>
      </c>
      <c r="B43" s="125">
        <v>50</v>
      </c>
      <c r="C43" s="22" t="s">
        <v>139</v>
      </c>
      <c r="D43" s="19" t="s">
        <v>32</v>
      </c>
      <c r="E43" s="23">
        <v>547</v>
      </c>
      <c r="H43" s="22" t="s">
        <v>116</v>
      </c>
      <c r="K43" s="14">
        <f t="shared" si="0"/>
        <v>1</v>
      </c>
      <c r="L43" s="14">
        <f t="shared" si="1"/>
        <v>1</v>
      </c>
      <c r="M43" s="121">
        <f t="shared" si="2"/>
        <v>1</v>
      </c>
    </row>
    <row r="44" spans="1:13">
      <c r="A44" s="15" t="s">
        <v>56</v>
      </c>
      <c r="B44" s="125">
        <v>50</v>
      </c>
      <c r="C44" s="22" t="s">
        <v>139</v>
      </c>
      <c r="D44" s="19" t="s">
        <v>30</v>
      </c>
      <c r="E44" s="23">
        <v>548</v>
      </c>
      <c r="H44" s="22" t="s">
        <v>116</v>
      </c>
      <c r="K44" s="14">
        <f t="shared" si="0"/>
        <v>1</v>
      </c>
      <c r="L44" s="14">
        <f t="shared" si="1"/>
        <v>1</v>
      </c>
      <c r="M44" s="121">
        <f t="shared" si="2"/>
        <v>2</v>
      </c>
    </row>
    <row r="45" spans="1:13">
      <c r="A45" s="15" t="s">
        <v>57</v>
      </c>
      <c r="B45" s="125">
        <v>50</v>
      </c>
      <c r="C45" s="22" t="s">
        <v>139</v>
      </c>
      <c r="D45" s="19" t="s">
        <v>30</v>
      </c>
      <c r="E45" s="23">
        <v>549</v>
      </c>
      <c r="H45" s="22" t="s">
        <v>116</v>
      </c>
      <c r="K45" s="14">
        <f t="shared" si="0"/>
        <v>1</v>
      </c>
      <c r="L45" s="14">
        <f t="shared" si="1"/>
        <v>1</v>
      </c>
      <c r="M45" s="121">
        <f t="shared" si="2"/>
        <v>2</v>
      </c>
    </row>
    <row r="46" spans="1:13">
      <c r="A46" s="15" t="s">
        <v>58</v>
      </c>
      <c r="B46" s="125">
        <v>50</v>
      </c>
      <c r="C46" s="22" t="s">
        <v>139</v>
      </c>
      <c r="D46" s="19" t="s">
        <v>30</v>
      </c>
      <c r="E46" s="23">
        <v>550</v>
      </c>
      <c r="H46" s="22" t="s">
        <v>116</v>
      </c>
      <c r="K46" s="14">
        <f t="shared" si="0"/>
        <v>1</v>
      </c>
      <c r="L46" s="14">
        <f t="shared" si="1"/>
        <v>1</v>
      </c>
      <c r="M46" s="121">
        <f t="shared" si="2"/>
        <v>2</v>
      </c>
    </row>
    <row r="47" spans="1:13">
      <c r="A47" s="15" t="s">
        <v>59</v>
      </c>
      <c r="B47" s="125">
        <v>50</v>
      </c>
      <c r="C47" s="22" t="s">
        <v>139</v>
      </c>
      <c r="D47" s="19" t="s">
        <v>30</v>
      </c>
      <c r="E47" s="23">
        <v>551</v>
      </c>
      <c r="H47" s="22" t="s">
        <v>116</v>
      </c>
      <c r="K47" s="14">
        <f t="shared" si="0"/>
        <v>1</v>
      </c>
      <c r="L47" s="14">
        <f t="shared" si="1"/>
        <v>1</v>
      </c>
      <c r="M47" s="121">
        <f t="shared" si="2"/>
        <v>2</v>
      </c>
    </row>
    <row r="48" spans="1:13">
      <c r="A48" s="15" t="s">
        <v>60</v>
      </c>
      <c r="B48" s="125">
        <v>50</v>
      </c>
      <c r="C48" s="22" t="s">
        <v>139</v>
      </c>
      <c r="D48" s="19" t="s">
        <v>32</v>
      </c>
      <c r="E48" s="23">
        <v>552</v>
      </c>
      <c r="H48" s="22" t="s">
        <v>116</v>
      </c>
      <c r="K48" s="14">
        <f t="shared" si="0"/>
        <v>1</v>
      </c>
      <c r="L48" s="14">
        <f t="shared" si="1"/>
        <v>1</v>
      </c>
      <c r="M48" s="121">
        <f t="shared" si="2"/>
        <v>1</v>
      </c>
    </row>
    <row r="49" spans="1:13">
      <c r="A49" s="15" t="s">
        <v>61</v>
      </c>
      <c r="B49" s="125">
        <v>50</v>
      </c>
      <c r="C49" s="22" t="s">
        <v>139</v>
      </c>
      <c r="D49" s="19" t="s">
        <v>32</v>
      </c>
      <c r="E49" s="23">
        <v>553</v>
      </c>
      <c r="H49" s="22" t="s">
        <v>116</v>
      </c>
      <c r="K49" s="14">
        <f t="shared" si="0"/>
        <v>1</v>
      </c>
      <c r="L49" s="14">
        <f t="shared" si="1"/>
        <v>1</v>
      </c>
      <c r="M49" s="121">
        <f t="shared" si="2"/>
        <v>1</v>
      </c>
    </row>
    <row r="50" spans="1:13">
      <c r="A50" s="15" t="s">
        <v>62</v>
      </c>
      <c r="B50" s="125">
        <v>50</v>
      </c>
      <c r="C50" s="22" t="s">
        <v>139</v>
      </c>
      <c r="D50" s="19" t="s">
        <v>30</v>
      </c>
      <c r="E50" s="23">
        <v>558</v>
      </c>
      <c r="H50" s="22" t="s">
        <v>116</v>
      </c>
      <c r="K50" s="14">
        <f t="shared" si="0"/>
        <v>1</v>
      </c>
      <c r="L50" s="14">
        <f t="shared" si="1"/>
        <v>1</v>
      </c>
      <c r="M50" s="121">
        <f t="shared" si="2"/>
        <v>2</v>
      </c>
    </row>
    <row r="51" spans="1:13">
      <c r="A51" s="123" t="s">
        <v>63</v>
      </c>
      <c r="B51" s="117">
        <v>120</v>
      </c>
      <c r="C51" s="19">
        <v>0</v>
      </c>
      <c r="D51" s="19" t="s">
        <v>32</v>
      </c>
      <c r="E51" s="23">
        <v>658</v>
      </c>
      <c r="H51" s="22" t="s">
        <v>116</v>
      </c>
      <c r="K51" s="14">
        <f t="shared" si="0"/>
        <v>0</v>
      </c>
      <c r="L51" s="14">
        <f t="shared" si="1"/>
        <v>0</v>
      </c>
      <c r="M51" s="121">
        <f t="shared" si="2"/>
        <v>1</v>
      </c>
    </row>
    <row r="52" spans="1:13">
      <c r="A52" s="123" t="s">
        <v>64</v>
      </c>
      <c r="B52" s="117">
        <v>120</v>
      </c>
      <c r="C52" s="19">
        <v>0</v>
      </c>
      <c r="D52" s="19" t="s">
        <v>32</v>
      </c>
      <c r="E52" s="23">
        <v>659</v>
      </c>
      <c r="H52" s="22" t="s">
        <v>116</v>
      </c>
      <c r="K52" s="14">
        <f t="shared" si="0"/>
        <v>0</v>
      </c>
      <c r="L52" s="14">
        <f t="shared" si="1"/>
        <v>0</v>
      </c>
      <c r="M52" s="121">
        <f t="shared" si="2"/>
        <v>1</v>
      </c>
    </row>
    <row r="53" spans="1:13">
      <c r="A53" s="123" t="s">
        <v>65</v>
      </c>
      <c r="B53" s="117">
        <v>100</v>
      </c>
      <c r="C53" s="19">
        <v>0</v>
      </c>
      <c r="D53" s="19" t="s">
        <v>30</v>
      </c>
      <c r="E53" s="23">
        <v>665</v>
      </c>
      <c r="H53" s="22" t="s">
        <v>116</v>
      </c>
      <c r="K53" s="14">
        <f t="shared" si="0"/>
        <v>0</v>
      </c>
      <c r="L53" s="14">
        <f t="shared" si="1"/>
        <v>0</v>
      </c>
      <c r="M53" s="121">
        <f t="shared" si="2"/>
        <v>2</v>
      </c>
    </row>
    <row r="54" spans="1:13">
      <c r="A54" s="123" t="s">
        <v>66</v>
      </c>
      <c r="B54" s="117">
        <v>93</v>
      </c>
      <c r="C54" s="19">
        <v>0</v>
      </c>
      <c r="D54" s="19" t="s">
        <v>30</v>
      </c>
      <c r="E54" s="23">
        <v>669</v>
      </c>
      <c r="H54" s="22" t="s">
        <v>116</v>
      </c>
      <c r="K54" s="14">
        <f t="shared" si="0"/>
        <v>0</v>
      </c>
      <c r="L54" s="14">
        <f t="shared" si="1"/>
        <v>0</v>
      </c>
      <c r="M54" s="121">
        <f t="shared" si="2"/>
        <v>2</v>
      </c>
    </row>
    <row r="55" spans="1:13">
      <c r="A55" s="123" t="s">
        <v>67</v>
      </c>
      <c r="B55" s="117">
        <v>79</v>
      </c>
      <c r="C55" s="19">
        <v>0</v>
      </c>
      <c r="D55" s="19" t="s">
        <v>30</v>
      </c>
      <c r="E55" s="23">
        <v>670</v>
      </c>
      <c r="H55" s="22" t="s">
        <v>116</v>
      </c>
      <c r="K55" s="14">
        <f t="shared" si="0"/>
        <v>0</v>
      </c>
      <c r="L55" s="14">
        <f t="shared" si="1"/>
        <v>0</v>
      </c>
      <c r="M55" s="121">
        <f t="shared" si="2"/>
        <v>2</v>
      </c>
    </row>
    <row r="56" spans="1:13">
      <c r="A56" s="123" t="s">
        <v>68</v>
      </c>
      <c r="B56" s="117">
        <v>150</v>
      </c>
      <c r="C56" s="19">
        <v>0</v>
      </c>
      <c r="D56" s="19" t="s">
        <v>32</v>
      </c>
      <c r="E56" s="23">
        <v>718</v>
      </c>
      <c r="H56" s="22" t="s">
        <v>117</v>
      </c>
      <c r="K56" s="14">
        <f t="shared" si="0"/>
        <v>0</v>
      </c>
      <c r="L56" s="14">
        <f t="shared" si="1"/>
        <v>0</v>
      </c>
      <c r="M56" s="121">
        <f t="shared" si="2"/>
        <v>1</v>
      </c>
    </row>
    <row r="57" spans="1:13">
      <c r="A57" s="123" t="s">
        <v>69</v>
      </c>
      <c r="B57" s="117">
        <v>140</v>
      </c>
      <c r="C57" s="19">
        <v>0</v>
      </c>
      <c r="D57" s="19" t="s">
        <v>32</v>
      </c>
      <c r="E57" s="23">
        <v>719</v>
      </c>
      <c r="H57" s="22" t="s">
        <v>117</v>
      </c>
      <c r="K57" s="14">
        <f t="shared" si="0"/>
        <v>0</v>
      </c>
      <c r="L57" s="14">
        <f t="shared" si="1"/>
        <v>0</v>
      </c>
      <c r="M57" s="121">
        <f t="shared" si="2"/>
        <v>1</v>
      </c>
    </row>
    <row r="58" spans="1:13">
      <c r="A58" s="123" t="s">
        <v>70</v>
      </c>
      <c r="B58" s="117">
        <v>137</v>
      </c>
      <c r="C58" s="19">
        <v>0</v>
      </c>
      <c r="D58" s="19" t="s">
        <v>30</v>
      </c>
      <c r="E58" s="23">
        <v>720</v>
      </c>
      <c r="H58" s="22" t="s">
        <v>117</v>
      </c>
      <c r="K58" s="14">
        <f t="shared" si="0"/>
        <v>0</v>
      </c>
      <c r="L58" s="14">
        <f t="shared" si="1"/>
        <v>0</v>
      </c>
      <c r="M58" s="121">
        <f t="shared" si="2"/>
        <v>2</v>
      </c>
    </row>
    <row r="59" spans="1:13">
      <c r="A59" s="123" t="s">
        <v>71</v>
      </c>
      <c r="B59" s="117">
        <v>122</v>
      </c>
      <c r="C59" s="19">
        <v>0</v>
      </c>
      <c r="D59" s="19" t="s">
        <v>30</v>
      </c>
      <c r="E59" s="23">
        <v>721</v>
      </c>
      <c r="H59" s="22" t="s">
        <v>117</v>
      </c>
      <c r="K59" s="14">
        <f t="shared" si="0"/>
        <v>0</v>
      </c>
      <c r="L59" s="14">
        <f t="shared" si="1"/>
        <v>0</v>
      </c>
      <c r="M59" s="121">
        <f t="shared" si="2"/>
        <v>2</v>
      </c>
    </row>
    <row r="60" spans="1:13">
      <c r="A60" s="123" t="s">
        <v>72</v>
      </c>
      <c r="B60" s="117">
        <v>148</v>
      </c>
      <c r="C60" s="19">
        <v>0</v>
      </c>
      <c r="D60" s="19" t="s">
        <v>32</v>
      </c>
      <c r="E60" s="23">
        <v>722</v>
      </c>
      <c r="H60" s="22" t="s">
        <v>117</v>
      </c>
      <c r="K60" s="14">
        <f t="shared" si="0"/>
        <v>0</v>
      </c>
      <c r="L60" s="14">
        <f t="shared" si="1"/>
        <v>0</v>
      </c>
      <c r="M60" s="121">
        <f t="shared" si="2"/>
        <v>1</v>
      </c>
    </row>
    <row r="61" spans="1:13">
      <c r="A61" s="123" t="s">
        <v>73</v>
      </c>
      <c r="B61" s="117">
        <v>120</v>
      </c>
      <c r="C61" s="19">
        <v>0</v>
      </c>
      <c r="D61" s="19" t="s">
        <v>30</v>
      </c>
      <c r="E61" s="23">
        <v>731</v>
      </c>
      <c r="H61" s="22" t="s">
        <v>118</v>
      </c>
      <c r="K61" s="14">
        <f t="shared" si="0"/>
        <v>0</v>
      </c>
      <c r="L61" s="14">
        <f t="shared" si="1"/>
        <v>0</v>
      </c>
      <c r="M61" s="121">
        <f t="shared" si="2"/>
        <v>2</v>
      </c>
    </row>
    <row r="62" spans="1:13">
      <c r="A62" s="123" t="s">
        <v>74</v>
      </c>
      <c r="B62" s="117">
        <v>115</v>
      </c>
      <c r="C62" s="19">
        <v>0</v>
      </c>
      <c r="D62" s="19" t="s">
        <v>30</v>
      </c>
      <c r="E62" s="23">
        <v>736</v>
      </c>
      <c r="H62" s="22" t="s">
        <v>118</v>
      </c>
      <c r="K62" s="14">
        <f t="shared" si="0"/>
        <v>0</v>
      </c>
      <c r="L62" s="14">
        <f t="shared" si="1"/>
        <v>0</v>
      </c>
      <c r="M62" s="121">
        <f t="shared" si="2"/>
        <v>2</v>
      </c>
    </row>
    <row r="63" spans="1:13">
      <c r="A63" s="123" t="s">
        <v>75</v>
      </c>
      <c r="B63" s="117">
        <v>119</v>
      </c>
      <c r="C63" s="19">
        <v>0</v>
      </c>
      <c r="D63" s="19" t="s">
        <v>30</v>
      </c>
      <c r="E63" s="23">
        <v>737</v>
      </c>
      <c r="H63" s="22" t="s">
        <v>118</v>
      </c>
      <c r="K63" s="14">
        <f t="shared" si="0"/>
        <v>0</v>
      </c>
      <c r="L63" s="14">
        <f t="shared" si="1"/>
        <v>0</v>
      </c>
      <c r="M63" s="121">
        <f t="shared" si="2"/>
        <v>2</v>
      </c>
    </row>
    <row r="64" spans="1:13">
      <c r="A64" s="123" t="s">
        <v>76</v>
      </c>
      <c r="B64" s="117">
        <v>108</v>
      </c>
      <c r="C64" s="19">
        <v>0</v>
      </c>
      <c r="D64" s="19" t="s">
        <v>32</v>
      </c>
      <c r="E64" s="23">
        <v>738</v>
      </c>
      <c r="H64" s="22" t="s">
        <v>118</v>
      </c>
      <c r="K64" s="14">
        <f t="shared" si="0"/>
        <v>0</v>
      </c>
      <c r="L64" s="14">
        <f t="shared" si="1"/>
        <v>0</v>
      </c>
      <c r="M64" s="121">
        <f t="shared" si="2"/>
        <v>1</v>
      </c>
    </row>
    <row r="65" spans="1:13">
      <c r="A65" s="123" t="s">
        <v>77</v>
      </c>
      <c r="B65" s="117">
        <v>121</v>
      </c>
      <c r="C65" s="19">
        <v>0</v>
      </c>
      <c r="D65" s="19" t="s">
        <v>30</v>
      </c>
      <c r="E65" s="23">
        <v>739</v>
      </c>
      <c r="H65" s="22" t="s">
        <v>118</v>
      </c>
      <c r="K65" s="14">
        <f t="shared" si="0"/>
        <v>0</v>
      </c>
      <c r="L65" s="14">
        <f t="shared" si="1"/>
        <v>0</v>
      </c>
      <c r="M65" s="121">
        <f t="shared" si="2"/>
        <v>2</v>
      </c>
    </row>
    <row r="66" spans="1:13">
      <c r="A66" s="123" t="s">
        <v>78</v>
      </c>
      <c r="B66" s="117">
        <v>135</v>
      </c>
      <c r="C66" s="19">
        <v>0</v>
      </c>
      <c r="D66" s="19" t="s">
        <v>32</v>
      </c>
      <c r="E66" s="23">
        <v>723</v>
      </c>
      <c r="H66" s="22" t="s">
        <v>119</v>
      </c>
      <c r="K66" s="14">
        <f t="shared" si="0"/>
        <v>0</v>
      </c>
      <c r="L66" s="14">
        <f t="shared" si="1"/>
        <v>0</v>
      </c>
      <c r="M66" s="121">
        <f t="shared" si="2"/>
        <v>1</v>
      </c>
    </row>
    <row r="67" spans="1:13">
      <c r="A67" s="123" t="s">
        <v>79</v>
      </c>
      <c r="B67" s="117">
        <v>170</v>
      </c>
      <c r="C67" s="19">
        <v>0</v>
      </c>
      <c r="D67" s="19" t="s">
        <v>30</v>
      </c>
      <c r="E67" s="23">
        <v>724</v>
      </c>
      <c r="H67" s="22" t="s">
        <v>119</v>
      </c>
      <c r="K67" s="14">
        <f t="shared" ref="K67:K130" si="3">IF(C67&lt;0.5,0,1)</f>
        <v>0</v>
      </c>
      <c r="L67" s="14">
        <f t="shared" ref="L67:L130" si="4">IF(C67=0.1,"NA",K67)</f>
        <v>0</v>
      </c>
      <c r="M67" s="121">
        <f t="shared" ref="M67:M130" si="5">IF(D67="aa",1,2)</f>
        <v>2</v>
      </c>
    </row>
    <row r="68" spans="1:13">
      <c r="A68" s="123" t="s">
        <v>80</v>
      </c>
      <c r="B68" s="117">
        <v>170</v>
      </c>
      <c r="C68" s="19">
        <v>0</v>
      </c>
      <c r="D68" s="19" t="s">
        <v>30</v>
      </c>
      <c r="E68" s="23">
        <v>726</v>
      </c>
      <c r="H68" s="22" t="s">
        <v>119</v>
      </c>
      <c r="K68" s="14">
        <f t="shared" si="3"/>
        <v>0</v>
      </c>
      <c r="L68" s="14">
        <f t="shared" si="4"/>
        <v>0</v>
      </c>
      <c r="M68" s="121">
        <f t="shared" si="5"/>
        <v>2</v>
      </c>
    </row>
    <row r="69" spans="1:13">
      <c r="A69" s="123" t="s">
        <v>81</v>
      </c>
      <c r="B69" s="117">
        <v>170</v>
      </c>
      <c r="C69" s="19">
        <v>0</v>
      </c>
      <c r="D69" s="19" t="s">
        <v>30</v>
      </c>
      <c r="E69" s="23">
        <v>727</v>
      </c>
      <c r="H69" s="22" t="s">
        <v>119</v>
      </c>
      <c r="K69" s="14">
        <f t="shared" si="3"/>
        <v>0</v>
      </c>
      <c r="L69" s="14">
        <f t="shared" si="4"/>
        <v>0</v>
      </c>
      <c r="M69" s="121">
        <f t="shared" si="5"/>
        <v>2</v>
      </c>
    </row>
    <row r="70" spans="1:13">
      <c r="A70" s="123" t="s">
        <v>82</v>
      </c>
      <c r="B70" s="117">
        <v>160</v>
      </c>
      <c r="C70" s="19">
        <v>0</v>
      </c>
      <c r="D70" s="19" t="s">
        <v>30</v>
      </c>
      <c r="E70" s="23">
        <v>729</v>
      </c>
      <c r="H70" s="22" t="s">
        <v>119</v>
      </c>
      <c r="K70" s="14">
        <f t="shared" si="3"/>
        <v>0</v>
      </c>
      <c r="L70" s="14">
        <f t="shared" si="4"/>
        <v>0</v>
      </c>
      <c r="M70" s="121">
        <f t="shared" si="5"/>
        <v>2</v>
      </c>
    </row>
    <row r="71" spans="1:13">
      <c r="A71" s="123" t="s">
        <v>83</v>
      </c>
      <c r="B71" s="117">
        <v>143</v>
      </c>
      <c r="C71" s="19">
        <v>0</v>
      </c>
      <c r="D71" s="19" t="s">
        <v>32</v>
      </c>
      <c r="E71" s="23">
        <v>740</v>
      </c>
      <c r="H71" s="22" t="s">
        <v>120</v>
      </c>
      <c r="K71" s="14">
        <f t="shared" si="3"/>
        <v>0</v>
      </c>
      <c r="L71" s="14">
        <f t="shared" si="4"/>
        <v>0</v>
      </c>
      <c r="M71" s="121">
        <f t="shared" si="5"/>
        <v>1</v>
      </c>
    </row>
    <row r="72" spans="1:13">
      <c r="A72" s="123" t="s">
        <v>84</v>
      </c>
      <c r="B72" s="117">
        <v>182</v>
      </c>
      <c r="C72" s="19">
        <v>0</v>
      </c>
      <c r="D72" s="19" t="s">
        <v>32</v>
      </c>
      <c r="E72" s="23">
        <v>741</v>
      </c>
      <c r="H72" s="22" t="s">
        <v>120</v>
      </c>
      <c r="K72" s="14">
        <f t="shared" si="3"/>
        <v>0</v>
      </c>
      <c r="L72" s="14">
        <f t="shared" si="4"/>
        <v>0</v>
      </c>
      <c r="M72" s="121">
        <f t="shared" si="5"/>
        <v>1</v>
      </c>
    </row>
    <row r="73" spans="1:13">
      <c r="A73" s="123" t="s">
        <v>85</v>
      </c>
      <c r="B73" s="117">
        <v>153</v>
      </c>
      <c r="C73" s="19">
        <v>0</v>
      </c>
      <c r="D73" s="19" t="s">
        <v>32</v>
      </c>
      <c r="E73" s="23">
        <v>742</v>
      </c>
      <c r="H73" s="22" t="s">
        <v>120</v>
      </c>
      <c r="K73" s="14">
        <f t="shared" si="3"/>
        <v>0</v>
      </c>
      <c r="L73" s="14">
        <f t="shared" si="4"/>
        <v>0</v>
      </c>
      <c r="M73" s="121">
        <f t="shared" si="5"/>
        <v>1</v>
      </c>
    </row>
    <row r="74" spans="1:13">
      <c r="A74" s="123" t="s">
        <v>86</v>
      </c>
      <c r="B74" s="117">
        <v>131</v>
      </c>
      <c r="C74" s="19">
        <v>0</v>
      </c>
      <c r="D74" s="19" t="s">
        <v>32</v>
      </c>
      <c r="E74" s="23">
        <v>743</v>
      </c>
      <c r="H74" s="22" t="s">
        <v>120</v>
      </c>
      <c r="K74" s="14">
        <f t="shared" si="3"/>
        <v>0</v>
      </c>
      <c r="L74" s="14">
        <f t="shared" si="4"/>
        <v>0</v>
      </c>
      <c r="M74" s="121">
        <f t="shared" si="5"/>
        <v>1</v>
      </c>
    </row>
    <row r="75" spans="1:13">
      <c r="A75" s="123" t="s">
        <v>87</v>
      </c>
      <c r="B75" s="117">
        <v>148</v>
      </c>
      <c r="C75" s="19">
        <v>0</v>
      </c>
      <c r="D75" s="19" t="s">
        <v>32</v>
      </c>
      <c r="E75" s="23">
        <v>744</v>
      </c>
      <c r="H75" s="22" t="s">
        <v>120</v>
      </c>
      <c r="K75" s="14">
        <f t="shared" si="3"/>
        <v>0</v>
      </c>
      <c r="L75" s="14">
        <f t="shared" si="4"/>
        <v>0</v>
      </c>
      <c r="M75" s="121">
        <f t="shared" si="5"/>
        <v>1</v>
      </c>
    </row>
    <row r="76" spans="1:13">
      <c r="A76" s="123" t="s">
        <v>88</v>
      </c>
      <c r="B76" s="117">
        <v>89</v>
      </c>
      <c r="C76" s="19" t="s">
        <v>139</v>
      </c>
      <c r="D76" s="19" t="s">
        <v>32</v>
      </c>
      <c r="E76" s="23">
        <v>663</v>
      </c>
      <c r="H76" s="22" t="s">
        <v>116</v>
      </c>
      <c r="K76" s="14">
        <f t="shared" si="3"/>
        <v>1</v>
      </c>
      <c r="L76" s="14">
        <f t="shared" si="4"/>
        <v>1</v>
      </c>
      <c r="M76" s="121">
        <f t="shared" si="5"/>
        <v>1</v>
      </c>
    </row>
    <row r="77" spans="1:13">
      <c r="A77" s="123" t="s">
        <v>89</v>
      </c>
      <c r="B77" s="117">
        <v>112</v>
      </c>
      <c r="C77" s="19" t="s">
        <v>139</v>
      </c>
      <c r="D77" s="19" t="s">
        <v>32</v>
      </c>
      <c r="E77" s="23">
        <v>664</v>
      </c>
      <c r="H77" s="22" t="s">
        <v>116</v>
      </c>
      <c r="K77" s="14">
        <f t="shared" si="3"/>
        <v>1</v>
      </c>
      <c r="L77" s="14">
        <f t="shared" si="4"/>
        <v>1</v>
      </c>
      <c r="M77" s="121">
        <f t="shared" si="5"/>
        <v>1</v>
      </c>
    </row>
    <row r="78" spans="1:13">
      <c r="A78" s="123" t="s">
        <v>90</v>
      </c>
      <c r="B78" s="117">
        <v>96</v>
      </c>
      <c r="C78" s="19" t="s">
        <v>139</v>
      </c>
      <c r="D78" s="19" t="s">
        <v>32</v>
      </c>
      <c r="E78" s="23">
        <v>666</v>
      </c>
      <c r="H78" s="22" t="s">
        <v>116</v>
      </c>
      <c r="K78" s="14">
        <f t="shared" si="3"/>
        <v>1</v>
      </c>
      <c r="L78" s="14">
        <f t="shared" si="4"/>
        <v>1</v>
      </c>
      <c r="M78" s="121">
        <f t="shared" si="5"/>
        <v>1</v>
      </c>
    </row>
    <row r="79" spans="1:13">
      <c r="A79" s="123" t="s">
        <v>91</v>
      </c>
      <c r="B79" s="117">
        <v>89</v>
      </c>
      <c r="C79" s="19" t="s">
        <v>139</v>
      </c>
      <c r="D79" s="19" t="s">
        <v>30</v>
      </c>
      <c r="E79" s="23">
        <v>667</v>
      </c>
      <c r="H79" s="22" t="s">
        <v>116</v>
      </c>
      <c r="K79" s="14">
        <f t="shared" si="3"/>
        <v>1</v>
      </c>
      <c r="L79" s="14">
        <f t="shared" si="4"/>
        <v>1</v>
      </c>
      <c r="M79" s="121">
        <f t="shared" si="5"/>
        <v>2</v>
      </c>
    </row>
    <row r="80" spans="1:13">
      <c r="A80" s="123" t="s">
        <v>92</v>
      </c>
      <c r="B80" s="117">
        <v>121</v>
      </c>
      <c r="C80" s="19" t="s">
        <v>139</v>
      </c>
      <c r="D80" s="19" t="s">
        <v>32</v>
      </c>
      <c r="E80" s="23">
        <v>668</v>
      </c>
      <c r="H80" s="22" t="s">
        <v>116</v>
      </c>
      <c r="K80" s="14">
        <f t="shared" si="3"/>
        <v>1</v>
      </c>
      <c r="L80" s="14">
        <f t="shared" si="4"/>
        <v>1</v>
      </c>
      <c r="M80" s="121">
        <f t="shared" si="5"/>
        <v>1</v>
      </c>
    </row>
    <row r="81" spans="1:13">
      <c r="A81" s="123" t="s">
        <v>93</v>
      </c>
      <c r="B81" s="119">
        <v>126</v>
      </c>
      <c r="C81" s="19" t="s">
        <v>139</v>
      </c>
      <c r="D81" s="17" t="s">
        <v>32</v>
      </c>
      <c r="E81" s="25">
        <v>710</v>
      </c>
      <c r="H81" s="17" t="s">
        <v>115</v>
      </c>
      <c r="K81" s="14">
        <f t="shared" si="3"/>
        <v>1</v>
      </c>
      <c r="L81" s="14">
        <f t="shared" si="4"/>
        <v>1</v>
      </c>
      <c r="M81" s="121">
        <f t="shared" si="5"/>
        <v>1</v>
      </c>
    </row>
    <row r="82" spans="1:13">
      <c r="A82" s="123" t="s">
        <v>94</v>
      </c>
      <c r="B82" s="119">
        <v>114</v>
      </c>
      <c r="C82" s="19" t="s">
        <v>139</v>
      </c>
      <c r="D82" s="17" t="s">
        <v>32</v>
      </c>
      <c r="E82" s="25">
        <v>711</v>
      </c>
      <c r="H82" s="17" t="s">
        <v>115</v>
      </c>
      <c r="K82" s="14">
        <f t="shared" si="3"/>
        <v>1</v>
      </c>
      <c r="L82" s="14">
        <f t="shared" si="4"/>
        <v>1</v>
      </c>
      <c r="M82" s="121">
        <f t="shared" si="5"/>
        <v>1</v>
      </c>
    </row>
    <row r="83" spans="1:13">
      <c r="A83" s="123" t="s">
        <v>95</v>
      </c>
      <c r="B83" s="119">
        <v>115</v>
      </c>
      <c r="C83" s="19" t="s">
        <v>139</v>
      </c>
      <c r="D83" s="17" t="s">
        <v>32</v>
      </c>
      <c r="E83" s="25">
        <v>712</v>
      </c>
      <c r="H83" s="17" t="s">
        <v>115</v>
      </c>
      <c r="K83" s="14">
        <f t="shared" si="3"/>
        <v>1</v>
      </c>
      <c r="L83" s="14">
        <f t="shared" si="4"/>
        <v>1</v>
      </c>
      <c r="M83" s="121">
        <f t="shared" si="5"/>
        <v>1</v>
      </c>
    </row>
    <row r="84" spans="1:13">
      <c r="A84" s="123" t="s">
        <v>96</v>
      </c>
      <c r="B84" s="117">
        <v>109</v>
      </c>
      <c r="C84" s="19" t="s">
        <v>139</v>
      </c>
      <c r="D84" s="19" t="s">
        <v>30</v>
      </c>
      <c r="E84" s="23">
        <v>730</v>
      </c>
      <c r="H84" s="22" t="s">
        <v>118</v>
      </c>
      <c r="K84" s="14">
        <f t="shared" si="3"/>
        <v>1</v>
      </c>
      <c r="L84" s="14">
        <f t="shared" si="4"/>
        <v>1</v>
      </c>
      <c r="M84" s="121">
        <f t="shared" si="5"/>
        <v>2</v>
      </c>
    </row>
    <row r="85" spans="1:13">
      <c r="A85" s="123" t="s">
        <v>97</v>
      </c>
      <c r="B85" s="117">
        <v>125</v>
      </c>
      <c r="C85" s="19" t="s">
        <v>139</v>
      </c>
      <c r="D85" s="19" t="s">
        <v>32</v>
      </c>
      <c r="E85" s="23">
        <v>732</v>
      </c>
      <c r="H85" s="22" t="s">
        <v>118</v>
      </c>
      <c r="K85" s="14">
        <f t="shared" si="3"/>
        <v>1</v>
      </c>
      <c r="L85" s="14">
        <f t="shared" si="4"/>
        <v>1</v>
      </c>
      <c r="M85" s="121">
        <f t="shared" si="5"/>
        <v>1</v>
      </c>
    </row>
    <row r="86" spans="1:13">
      <c r="A86" s="123" t="s">
        <v>98</v>
      </c>
      <c r="B86" s="117">
        <v>91</v>
      </c>
      <c r="C86" s="19" t="s">
        <v>139</v>
      </c>
      <c r="D86" s="17" t="s">
        <v>30</v>
      </c>
      <c r="E86" s="23">
        <v>733</v>
      </c>
      <c r="H86" s="22" t="s">
        <v>118</v>
      </c>
      <c r="K86" s="14">
        <f t="shared" si="3"/>
        <v>1</v>
      </c>
      <c r="L86" s="14">
        <f t="shared" si="4"/>
        <v>1</v>
      </c>
      <c r="M86" s="121">
        <f t="shared" si="5"/>
        <v>2</v>
      </c>
    </row>
    <row r="87" spans="1:13">
      <c r="A87" s="123" t="s">
        <v>99</v>
      </c>
      <c r="B87" s="117">
        <v>116</v>
      </c>
      <c r="C87" s="19" t="s">
        <v>139</v>
      </c>
      <c r="D87" s="17" t="s">
        <v>30</v>
      </c>
      <c r="E87" s="23">
        <v>734</v>
      </c>
      <c r="H87" s="22" t="s">
        <v>118</v>
      </c>
      <c r="K87" s="14">
        <f t="shared" si="3"/>
        <v>1</v>
      </c>
      <c r="L87" s="14">
        <f t="shared" si="4"/>
        <v>1</v>
      </c>
      <c r="M87" s="121">
        <f t="shared" si="5"/>
        <v>2</v>
      </c>
    </row>
    <row r="88" spans="1:13">
      <c r="A88" s="123" t="s">
        <v>100</v>
      </c>
      <c r="B88" s="117">
        <v>93</v>
      </c>
      <c r="C88" s="19" t="s">
        <v>139</v>
      </c>
      <c r="D88" s="17" t="s">
        <v>32</v>
      </c>
      <c r="E88" s="23">
        <v>735</v>
      </c>
      <c r="H88" s="22" t="s">
        <v>118</v>
      </c>
      <c r="K88" s="14">
        <f t="shared" si="3"/>
        <v>1</v>
      </c>
      <c r="L88" s="14">
        <f t="shared" si="4"/>
        <v>1</v>
      </c>
      <c r="M88" s="121">
        <f t="shared" si="5"/>
        <v>1</v>
      </c>
    </row>
    <row r="89" spans="1:13">
      <c r="A89" s="123" t="s">
        <v>101</v>
      </c>
      <c r="B89" s="117">
        <v>120</v>
      </c>
      <c r="C89" s="19" t="s">
        <v>139</v>
      </c>
      <c r="D89" s="17" t="s">
        <v>32</v>
      </c>
      <c r="E89" s="23">
        <v>725</v>
      </c>
      <c r="H89" s="22" t="s">
        <v>119</v>
      </c>
      <c r="K89" s="14">
        <f t="shared" si="3"/>
        <v>1</v>
      </c>
      <c r="L89" s="14">
        <f t="shared" si="4"/>
        <v>1</v>
      </c>
      <c r="M89" s="121">
        <f t="shared" si="5"/>
        <v>1</v>
      </c>
    </row>
    <row r="90" spans="1:13">
      <c r="A90" s="123" t="s">
        <v>102</v>
      </c>
      <c r="B90" s="117">
        <v>200</v>
      </c>
      <c r="C90" s="19" t="s">
        <v>139</v>
      </c>
      <c r="D90" s="17" t="s">
        <v>30</v>
      </c>
      <c r="E90" s="23">
        <v>728</v>
      </c>
      <c r="H90" s="22" t="s">
        <v>119</v>
      </c>
      <c r="K90" s="14">
        <f t="shared" si="3"/>
        <v>1</v>
      </c>
      <c r="L90" s="14">
        <f t="shared" si="4"/>
        <v>1</v>
      </c>
      <c r="M90" s="121">
        <f t="shared" si="5"/>
        <v>2</v>
      </c>
    </row>
    <row r="91" spans="1:13">
      <c r="A91" s="123" t="s">
        <v>103</v>
      </c>
      <c r="B91" s="117">
        <v>103</v>
      </c>
      <c r="C91" s="19" t="s">
        <v>139</v>
      </c>
      <c r="D91" s="17" t="s">
        <v>32</v>
      </c>
      <c r="E91" s="23">
        <v>698</v>
      </c>
      <c r="H91" s="22" t="s">
        <v>121</v>
      </c>
      <c r="K91" s="14">
        <f t="shared" si="3"/>
        <v>1</v>
      </c>
      <c r="L91" s="14">
        <f t="shared" si="4"/>
        <v>1</v>
      </c>
      <c r="M91" s="121">
        <f t="shared" si="5"/>
        <v>1</v>
      </c>
    </row>
    <row r="92" spans="1:13">
      <c r="A92" s="123" t="s">
        <v>104</v>
      </c>
      <c r="B92" s="117">
        <v>115</v>
      </c>
      <c r="C92" s="19" t="s">
        <v>139</v>
      </c>
      <c r="D92" s="17" t="s">
        <v>32</v>
      </c>
      <c r="E92" s="23">
        <v>699</v>
      </c>
      <c r="H92" s="22" t="s">
        <v>121</v>
      </c>
      <c r="K92" s="14">
        <f t="shared" si="3"/>
        <v>1</v>
      </c>
      <c r="L92" s="14">
        <f t="shared" si="4"/>
        <v>1</v>
      </c>
      <c r="M92" s="121">
        <f t="shared" si="5"/>
        <v>1</v>
      </c>
    </row>
    <row r="93" spans="1:13">
      <c r="A93" s="123" t="s">
        <v>105</v>
      </c>
      <c r="B93" s="117">
        <v>116</v>
      </c>
      <c r="C93" s="19" t="s">
        <v>139</v>
      </c>
      <c r="D93" s="17" t="s">
        <v>32</v>
      </c>
      <c r="E93" s="23">
        <v>700</v>
      </c>
      <c r="H93" s="22" t="s">
        <v>121</v>
      </c>
      <c r="K93" s="14">
        <f t="shared" si="3"/>
        <v>1</v>
      </c>
      <c r="L93" s="14">
        <f t="shared" si="4"/>
        <v>1</v>
      </c>
      <c r="M93" s="121">
        <f t="shared" si="5"/>
        <v>1</v>
      </c>
    </row>
    <row r="94" spans="1:13">
      <c r="A94" s="123" t="s">
        <v>106</v>
      </c>
      <c r="B94" s="117">
        <v>92</v>
      </c>
      <c r="C94" s="19" t="s">
        <v>139</v>
      </c>
      <c r="D94" s="17" t="s">
        <v>32</v>
      </c>
      <c r="E94" s="23">
        <v>701</v>
      </c>
      <c r="H94" s="22" t="s">
        <v>121</v>
      </c>
      <c r="K94" s="14">
        <f t="shared" si="3"/>
        <v>1</v>
      </c>
      <c r="L94" s="14">
        <f t="shared" si="4"/>
        <v>1</v>
      </c>
      <c r="M94" s="121">
        <f t="shared" si="5"/>
        <v>1</v>
      </c>
    </row>
    <row r="95" spans="1:13">
      <c r="A95" s="123" t="s">
        <v>107</v>
      </c>
      <c r="B95" s="117">
        <v>117</v>
      </c>
      <c r="C95" s="19" t="s">
        <v>139</v>
      </c>
      <c r="D95" s="17" t="s">
        <v>30</v>
      </c>
      <c r="E95" s="23">
        <v>702</v>
      </c>
      <c r="H95" s="22" t="s">
        <v>121</v>
      </c>
      <c r="K95" s="14">
        <f t="shared" si="3"/>
        <v>1</v>
      </c>
      <c r="L95" s="14">
        <f t="shared" si="4"/>
        <v>1</v>
      </c>
      <c r="M95" s="121">
        <f t="shared" si="5"/>
        <v>2</v>
      </c>
    </row>
    <row r="96" spans="1:13">
      <c r="A96" s="123" t="s">
        <v>108</v>
      </c>
      <c r="B96" s="117">
        <v>91</v>
      </c>
      <c r="C96" s="19" t="s">
        <v>139</v>
      </c>
      <c r="D96" s="17" t="s">
        <v>30</v>
      </c>
      <c r="E96" s="23">
        <v>703</v>
      </c>
      <c r="H96" s="22" t="s">
        <v>121</v>
      </c>
      <c r="K96" s="14">
        <f t="shared" si="3"/>
        <v>1</v>
      </c>
      <c r="L96" s="14">
        <f t="shared" si="4"/>
        <v>1</v>
      </c>
      <c r="M96" s="121">
        <f t="shared" si="5"/>
        <v>2</v>
      </c>
    </row>
    <row r="97" spans="1:13">
      <c r="A97" s="123" t="s">
        <v>109</v>
      </c>
      <c r="B97" s="117">
        <v>101</v>
      </c>
      <c r="C97" s="19" t="s">
        <v>139</v>
      </c>
      <c r="D97" s="17" t="s">
        <v>32</v>
      </c>
      <c r="E97" s="23">
        <v>704</v>
      </c>
      <c r="H97" s="22" t="s">
        <v>121</v>
      </c>
      <c r="K97" s="14">
        <f t="shared" si="3"/>
        <v>1</v>
      </c>
      <c r="L97" s="14">
        <f t="shared" si="4"/>
        <v>1</v>
      </c>
      <c r="M97" s="121">
        <f t="shared" si="5"/>
        <v>1</v>
      </c>
    </row>
    <row r="98" spans="1:13">
      <c r="A98" s="123" t="s">
        <v>110</v>
      </c>
      <c r="B98" s="117">
        <v>80</v>
      </c>
      <c r="C98" s="19" t="s">
        <v>139</v>
      </c>
      <c r="D98" s="17" t="s">
        <v>32</v>
      </c>
      <c r="E98" s="23">
        <v>705</v>
      </c>
      <c r="H98" s="22" t="s">
        <v>121</v>
      </c>
      <c r="K98" s="14">
        <f t="shared" si="3"/>
        <v>1</v>
      </c>
      <c r="L98" s="14">
        <f t="shared" si="4"/>
        <v>1</v>
      </c>
      <c r="M98" s="121">
        <f t="shared" si="5"/>
        <v>1</v>
      </c>
    </row>
    <row r="99" spans="1:13">
      <c r="A99" s="123" t="s">
        <v>111</v>
      </c>
      <c r="B99" s="117">
        <v>88</v>
      </c>
      <c r="C99" s="19" t="s">
        <v>139</v>
      </c>
      <c r="D99" s="17" t="s">
        <v>32</v>
      </c>
      <c r="E99" s="23">
        <v>706</v>
      </c>
      <c r="H99" s="22" t="s">
        <v>121</v>
      </c>
      <c r="K99" s="14">
        <f t="shared" si="3"/>
        <v>1</v>
      </c>
      <c r="L99" s="14">
        <f t="shared" si="4"/>
        <v>1</v>
      </c>
      <c r="M99" s="121">
        <f t="shared" si="5"/>
        <v>1</v>
      </c>
    </row>
    <row r="100" spans="1:13">
      <c r="A100" s="123" t="s">
        <v>112</v>
      </c>
      <c r="B100" s="117">
        <v>89</v>
      </c>
      <c r="C100" s="19" t="s">
        <v>139</v>
      </c>
      <c r="D100" s="17" t="s">
        <v>32</v>
      </c>
      <c r="E100" s="23">
        <v>707</v>
      </c>
      <c r="H100" s="22" t="s">
        <v>121</v>
      </c>
      <c r="K100" s="14">
        <f t="shared" si="3"/>
        <v>1</v>
      </c>
      <c r="L100" s="14">
        <f t="shared" si="4"/>
        <v>1</v>
      </c>
      <c r="M100" s="121">
        <f t="shared" si="5"/>
        <v>1</v>
      </c>
    </row>
    <row r="101" spans="1:13">
      <c r="A101" s="26" t="s">
        <v>376</v>
      </c>
      <c r="B101" s="130">
        <v>133</v>
      </c>
      <c r="C101">
        <v>0.1</v>
      </c>
      <c r="D101" s="17" t="s">
        <v>32</v>
      </c>
      <c r="H101" s="29" t="s">
        <v>137</v>
      </c>
      <c r="K101" s="14">
        <f t="shared" si="3"/>
        <v>0</v>
      </c>
      <c r="L101" s="14" t="str">
        <f t="shared" si="4"/>
        <v>NA</v>
      </c>
      <c r="M101" s="121">
        <f t="shared" si="5"/>
        <v>1</v>
      </c>
    </row>
    <row r="102" spans="1:13">
      <c r="A102" s="26" t="s">
        <v>379</v>
      </c>
      <c r="B102" s="130">
        <v>85</v>
      </c>
      <c r="C102">
        <v>0.1</v>
      </c>
      <c r="D102" s="17" t="s">
        <v>32</v>
      </c>
      <c r="H102" s="30" t="s">
        <v>137</v>
      </c>
      <c r="K102" s="14">
        <f t="shared" si="3"/>
        <v>0</v>
      </c>
      <c r="L102" s="14" t="str">
        <f t="shared" si="4"/>
        <v>NA</v>
      </c>
      <c r="M102" s="121">
        <f t="shared" si="5"/>
        <v>1</v>
      </c>
    </row>
    <row r="103" spans="1:13">
      <c r="A103" s="26" t="s">
        <v>380</v>
      </c>
      <c r="B103" s="130">
        <v>99</v>
      </c>
      <c r="C103">
        <v>0.1</v>
      </c>
      <c r="D103" s="17" t="s">
        <v>30</v>
      </c>
      <c r="H103" s="30" t="s">
        <v>137</v>
      </c>
      <c r="K103" s="14">
        <f t="shared" si="3"/>
        <v>0</v>
      </c>
      <c r="L103" s="14" t="str">
        <f t="shared" si="4"/>
        <v>NA</v>
      </c>
      <c r="M103" s="121">
        <f t="shared" si="5"/>
        <v>2</v>
      </c>
    </row>
    <row r="104" spans="1:13">
      <c r="A104" s="26" t="s">
        <v>381</v>
      </c>
      <c r="B104" s="130">
        <v>74</v>
      </c>
      <c r="C104">
        <v>0.1</v>
      </c>
      <c r="D104" s="17" t="s">
        <v>32</v>
      </c>
      <c r="H104" s="30" t="s">
        <v>137</v>
      </c>
      <c r="K104" s="14">
        <f t="shared" si="3"/>
        <v>0</v>
      </c>
      <c r="L104" s="14" t="str">
        <f t="shared" si="4"/>
        <v>NA</v>
      </c>
      <c r="M104" s="121">
        <f t="shared" si="5"/>
        <v>1</v>
      </c>
    </row>
    <row r="105" spans="1:13">
      <c r="A105" s="26" t="s">
        <v>382</v>
      </c>
      <c r="B105" s="130">
        <v>96</v>
      </c>
      <c r="C105">
        <v>0.1</v>
      </c>
      <c r="D105" s="17" t="s">
        <v>32</v>
      </c>
      <c r="H105" s="30" t="s">
        <v>137</v>
      </c>
      <c r="K105" s="14">
        <f t="shared" si="3"/>
        <v>0</v>
      </c>
      <c r="L105" s="14" t="str">
        <f t="shared" si="4"/>
        <v>NA</v>
      </c>
      <c r="M105" s="121">
        <f t="shared" si="5"/>
        <v>1</v>
      </c>
    </row>
    <row r="106" spans="1:13">
      <c r="A106" s="27" t="s">
        <v>383</v>
      </c>
      <c r="B106" s="130">
        <v>131.5</v>
      </c>
      <c r="C106">
        <v>0</v>
      </c>
      <c r="D106" s="17" t="s">
        <v>32</v>
      </c>
      <c r="H106" s="30" t="s">
        <v>137</v>
      </c>
      <c r="K106" s="14">
        <f t="shared" si="3"/>
        <v>0</v>
      </c>
      <c r="L106" s="14">
        <f t="shared" si="4"/>
        <v>0</v>
      </c>
      <c r="M106" s="121">
        <f t="shared" si="5"/>
        <v>1</v>
      </c>
    </row>
    <row r="107" spans="1:13">
      <c r="A107" s="27" t="s">
        <v>384</v>
      </c>
      <c r="B107" s="130">
        <v>117.5</v>
      </c>
      <c r="C107">
        <v>0</v>
      </c>
      <c r="D107" s="17" t="s">
        <v>30</v>
      </c>
      <c r="H107" s="30" t="s">
        <v>137</v>
      </c>
      <c r="K107" s="14">
        <f t="shared" si="3"/>
        <v>0</v>
      </c>
      <c r="L107" s="14">
        <f t="shared" si="4"/>
        <v>0</v>
      </c>
      <c r="M107" s="121">
        <f t="shared" si="5"/>
        <v>2</v>
      </c>
    </row>
    <row r="108" spans="1:13">
      <c r="A108" s="27" t="s">
        <v>385</v>
      </c>
      <c r="B108" s="132"/>
      <c r="C108">
        <v>0.1</v>
      </c>
      <c r="D108" s="17" t="s">
        <v>30</v>
      </c>
      <c r="H108" s="30" t="s">
        <v>137</v>
      </c>
      <c r="K108" s="14">
        <f t="shared" si="3"/>
        <v>0</v>
      </c>
      <c r="L108" s="14" t="str">
        <f t="shared" si="4"/>
        <v>NA</v>
      </c>
      <c r="M108" s="121">
        <f t="shared" si="5"/>
        <v>2</v>
      </c>
    </row>
    <row r="109" spans="1:13">
      <c r="A109" s="27" t="s">
        <v>387</v>
      </c>
      <c r="B109" s="130"/>
      <c r="C109" t="s">
        <v>139</v>
      </c>
      <c r="D109" s="17" t="s">
        <v>32</v>
      </c>
      <c r="H109" s="30" t="s">
        <v>137</v>
      </c>
      <c r="K109" s="14">
        <f t="shared" si="3"/>
        <v>1</v>
      </c>
      <c r="L109" s="14">
        <f t="shared" si="4"/>
        <v>1</v>
      </c>
      <c r="M109" s="121">
        <f t="shared" si="5"/>
        <v>1</v>
      </c>
    </row>
    <row r="110" spans="1:13" ht="16" thickBot="1">
      <c r="A110" s="28" t="s">
        <v>388</v>
      </c>
      <c r="B110" s="133">
        <v>95</v>
      </c>
      <c r="C110">
        <v>0</v>
      </c>
      <c r="D110" s="17" t="s">
        <v>30</v>
      </c>
      <c r="H110" s="31" t="s">
        <v>137</v>
      </c>
      <c r="K110" s="14">
        <f t="shared" si="3"/>
        <v>0</v>
      </c>
      <c r="L110" s="14">
        <f t="shared" si="4"/>
        <v>0</v>
      </c>
      <c r="M110" s="121">
        <f t="shared" si="5"/>
        <v>2</v>
      </c>
    </row>
    <row r="111" spans="1:13">
      <c r="A111" s="26" t="s">
        <v>390</v>
      </c>
      <c r="B111" s="130">
        <v>71</v>
      </c>
      <c r="C111">
        <v>0.1</v>
      </c>
      <c r="D111" s="17" t="s">
        <v>30</v>
      </c>
      <c r="H111" s="29" t="s">
        <v>181</v>
      </c>
      <c r="K111" s="14">
        <f t="shared" si="3"/>
        <v>0</v>
      </c>
      <c r="L111" s="14" t="str">
        <f t="shared" si="4"/>
        <v>NA</v>
      </c>
      <c r="M111" s="121">
        <f t="shared" si="5"/>
        <v>2</v>
      </c>
    </row>
    <row r="112" spans="1:13">
      <c r="A112" s="26" t="s">
        <v>392</v>
      </c>
      <c r="B112" s="130">
        <v>144</v>
      </c>
      <c r="C112">
        <v>0.1</v>
      </c>
      <c r="D112" s="17" t="s">
        <v>32</v>
      </c>
      <c r="H112" s="29" t="s">
        <v>181</v>
      </c>
      <c r="K112" s="14">
        <f t="shared" si="3"/>
        <v>0</v>
      </c>
      <c r="L112" s="14" t="str">
        <f t="shared" si="4"/>
        <v>NA</v>
      </c>
      <c r="M112" s="121">
        <f t="shared" si="5"/>
        <v>1</v>
      </c>
    </row>
    <row r="113" spans="1:13">
      <c r="A113" s="26" t="s">
        <v>393</v>
      </c>
      <c r="B113" s="130">
        <v>100</v>
      </c>
      <c r="C113">
        <v>0.1</v>
      </c>
      <c r="D113" s="17" t="s">
        <v>32</v>
      </c>
      <c r="H113" s="29" t="s">
        <v>181</v>
      </c>
      <c r="K113" s="14">
        <f t="shared" si="3"/>
        <v>0</v>
      </c>
      <c r="L113" s="14" t="str">
        <f t="shared" si="4"/>
        <v>NA</v>
      </c>
      <c r="M113" s="121">
        <f t="shared" si="5"/>
        <v>1</v>
      </c>
    </row>
    <row r="114" spans="1:13">
      <c r="A114" s="26" t="s">
        <v>394</v>
      </c>
      <c r="B114" s="130">
        <v>68</v>
      </c>
      <c r="C114">
        <v>0.1</v>
      </c>
      <c r="D114" s="17" t="s">
        <v>32</v>
      </c>
      <c r="H114" s="29" t="s">
        <v>181</v>
      </c>
      <c r="K114" s="14">
        <f t="shared" si="3"/>
        <v>0</v>
      </c>
      <c r="L114" s="14" t="str">
        <f t="shared" si="4"/>
        <v>NA</v>
      </c>
      <c r="M114" s="121">
        <f t="shared" si="5"/>
        <v>1</v>
      </c>
    </row>
    <row r="115" spans="1:13">
      <c r="A115" s="26" t="s">
        <v>395</v>
      </c>
      <c r="B115" s="130"/>
      <c r="C115">
        <v>0</v>
      </c>
      <c r="D115" s="17" t="s">
        <v>32</v>
      </c>
      <c r="H115" s="29" t="s">
        <v>181</v>
      </c>
      <c r="K115" s="14">
        <f t="shared" si="3"/>
        <v>0</v>
      </c>
      <c r="L115" s="14">
        <f t="shared" si="4"/>
        <v>0</v>
      </c>
      <c r="M115" s="121">
        <f t="shared" si="5"/>
        <v>1</v>
      </c>
    </row>
    <row r="116" spans="1:13">
      <c r="A116" s="26" t="s">
        <v>396</v>
      </c>
      <c r="B116" s="130"/>
      <c r="C116">
        <v>0</v>
      </c>
      <c r="D116" s="17" t="s">
        <v>32</v>
      </c>
      <c r="H116" s="29" t="s">
        <v>181</v>
      </c>
      <c r="K116" s="14">
        <f t="shared" si="3"/>
        <v>0</v>
      </c>
      <c r="L116" s="14">
        <f t="shared" si="4"/>
        <v>0</v>
      </c>
      <c r="M116" s="121">
        <f t="shared" si="5"/>
        <v>1</v>
      </c>
    </row>
    <row r="117" spans="1:13">
      <c r="A117" s="26" t="s">
        <v>397</v>
      </c>
      <c r="B117" s="130"/>
      <c r="C117">
        <v>0</v>
      </c>
      <c r="D117" s="17" t="s">
        <v>32</v>
      </c>
      <c r="H117" s="29" t="s">
        <v>181</v>
      </c>
      <c r="K117" s="14">
        <f t="shared" si="3"/>
        <v>0</v>
      </c>
      <c r="L117" s="14">
        <f t="shared" si="4"/>
        <v>0</v>
      </c>
      <c r="M117" s="121">
        <f t="shared" si="5"/>
        <v>1</v>
      </c>
    </row>
    <row r="118" spans="1:13">
      <c r="A118" s="26" t="s">
        <v>398</v>
      </c>
      <c r="B118" s="130"/>
      <c r="C118">
        <v>0</v>
      </c>
      <c r="D118" s="17" t="s">
        <v>32</v>
      </c>
      <c r="H118" s="29" t="s">
        <v>181</v>
      </c>
      <c r="K118" s="14">
        <f t="shared" si="3"/>
        <v>0</v>
      </c>
      <c r="L118" s="14">
        <f t="shared" si="4"/>
        <v>0</v>
      </c>
      <c r="M118" s="121">
        <f t="shared" si="5"/>
        <v>1</v>
      </c>
    </row>
    <row r="119" spans="1:13">
      <c r="A119" s="26" t="s">
        <v>399</v>
      </c>
      <c r="B119" s="130"/>
      <c r="C119">
        <v>0.1</v>
      </c>
      <c r="D119" s="17" t="s">
        <v>32</v>
      </c>
      <c r="H119" s="29" t="s">
        <v>181</v>
      </c>
      <c r="K119" s="14">
        <f t="shared" si="3"/>
        <v>0</v>
      </c>
      <c r="L119" s="14" t="str">
        <f t="shared" si="4"/>
        <v>NA</v>
      </c>
      <c r="M119" s="121">
        <f t="shared" si="5"/>
        <v>1</v>
      </c>
    </row>
    <row r="120" spans="1:13" ht="16" thickBot="1">
      <c r="A120" s="28" t="s">
        <v>400</v>
      </c>
      <c r="B120" s="133">
        <v>120</v>
      </c>
      <c r="C120" t="s">
        <v>139</v>
      </c>
      <c r="D120" s="17" t="s">
        <v>32</v>
      </c>
      <c r="H120" s="29" t="s">
        <v>181</v>
      </c>
      <c r="K120" s="14">
        <f t="shared" si="3"/>
        <v>1</v>
      </c>
      <c r="L120" s="14">
        <f t="shared" si="4"/>
        <v>1</v>
      </c>
      <c r="M120" s="121">
        <f t="shared" si="5"/>
        <v>1</v>
      </c>
    </row>
    <row r="121" spans="1:13">
      <c r="A121" s="27" t="s">
        <v>404</v>
      </c>
      <c r="B121" s="130">
        <v>111</v>
      </c>
      <c r="C121">
        <v>0</v>
      </c>
      <c r="D121" s="17" t="s">
        <v>30</v>
      </c>
      <c r="H121" s="29" t="s">
        <v>188</v>
      </c>
      <c r="K121" s="14">
        <f t="shared" si="3"/>
        <v>0</v>
      </c>
      <c r="L121" s="14">
        <f t="shared" si="4"/>
        <v>0</v>
      </c>
      <c r="M121" s="121">
        <f t="shared" si="5"/>
        <v>2</v>
      </c>
    </row>
    <row r="122" spans="1:13">
      <c r="A122" s="27" t="s">
        <v>405</v>
      </c>
      <c r="B122" s="130">
        <v>61</v>
      </c>
      <c r="C122" t="s">
        <v>139</v>
      </c>
      <c r="D122" s="17" t="s">
        <v>32</v>
      </c>
      <c r="H122" s="29" t="s">
        <v>188</v>
      </c>
      <c r="K122" s="14">
        <f t="shared" si="3"/>
        <v>1</v>
      </c>
      <c r="L122" s="14">
        <f t="shared" si="4"/>
        <v>1</v>
      </c>
      <c r="M122" s="121">
        <f t="shared" si="5"/>
        <v>1</v>
      </c>
    </row>
    <row r="123" spans="1:13">
      <c r="A123" s="27" t="s">
        <v>406</v>
      </c>
      <c r="B123" s="130">
        <v>101</v>
      </c>
      <c r="C123">
        <v>0</v>
      </c>
      <c r="D123" s="17" t="s">
        <v>32</v>
      </c>
      <c r="H123" s="30" t="s">
        <v>188</v>
      </c>
      <c r="K123" s="14">
        <f t="shared" si="3"/>
        <v>0</v>
      </c>
      <c r="L123" s="14">
        <f t="shared" si="4"/>
        <v>0</v>
      </c>
      <c r="M123" s="121">
        <f t="shared" si="5"/>
        <v>1</v>
      </c>
    </row>
    <row r="124" spans="1:13">
      <c r="A124" s="27" t="s">
        <v>407</v>
      </c>
      <c r="B124" s="130">
        <v>95</v>
      </c>
      <c r="C124">
        <v>0.1</v>
      </c>
      <c r="D124" s="17" t="s">
        <v>32</v>
      </c>
      <c r="H124" s="29" t="s">
        <v>188</v>
      </c>
      <c r="K124" s="14">
        <f t="shared" si="3"/>
        <v>0</v>
      </c>
      <c r="L124" s="14" t="str">
        <f t="shared" si="4"/>
        <v>NA</v>
      </c>
      <c r="M124" s="121">
        <f t="shared" si="5"/>
        <v>1</v>
      </c>
    </row>
    <row r="125" spans="1:13">
      <c r="A125" s="27" t="s">
        <v>408</v>
      </c>
      <c r="B125" s="130">
        <v>115</v>
      </c>
      <c r="C125">
        <v>0</v>
      </c>
      <c r="D125" s="17" t="s">
        <v>32</v>
      </c>
      <c r="H125" s="30" t="s">
        <v>188</v>
      </c>
      <c r="K125" s="14">
        <f t="shared" si="3"/>
        <v>0</v>
      </c>
      <c r="L125" s="14">
        <f t="shared" si="4"/>
        <v>0</v>
      </c>
      <c r="M125" s="121">
        <f t="shared" si="5"/>
        <v>1</v>
      </c>
    </row>
    <row r="126" spans="1:13">
      <c r="A126" s="27" t="s">
        <v>409</v>
      </c>
      <c r="B126" s="130">
        <v>85</v>
      </c>
      <c r="C126">
        <v>0.1</v>
      </c>
      <c r="D126" s="17" t="s">
        <v>30</v>
      </c>
      <c r="H126" s="29" t="s">
        <v>188</v>
      </c>
      <c r="K126" s="14">
        <f t="shared" si="3"/>
        <v>0</v>
      </c>
      <c r="L126" s="14" t="str">
        <f t="shared" si="4"/>
        <v>NA</v>
      </c>
      <c r="M126" s="121">
        <f t="shared" si="5"/>
        <v>2</v>
      </c>
    </row>
    <row r="127" spans="1:13">
      <c r="A127" s="27" t="s">
        <v>410</v>
      </c>
      <c r="B127" s="130">
        <v>81</v>
      </c>
      <c r="C127">
        <v>0.1</v>
      </c>
      <c r="D127" s="17" t="s">
        <v>30</v>
      </c>
      <c r="H127" s="30" t="s">
        <v>188</v>
      </c>
      <c r="K127" s="14">
        <f t="shared" si="3"/>
        <v>0</v>
      </c>
      <c r="L127" s="14" t="str">
        <f t="shared" si="4"/>
        <v>NA</v>
      </c>
      <c r="M127" s="121">
        <f t="shared" si="5"/>
        <v>2</v>
      </c>
    </row>
    <row r="128" spans="1:13">
      <c r="A128" s="27" t="s">
        <v>411</v>
      </c>
      <c r="B128" s="130">
        <v>110</v>
      </c>
      <c r="C128">
        <v>0</v>
      </c>
      <c r="D128" s="17" t="s">
        <v>30</v>
      </c>
      <c r="H128" s="29" t="s">
        <v>188</v>
      </c>
      <c r="K128" s="14">
        <f t="shared" si="3"/>
        <v>0</v>
      </c>
      <c r="L128" s="14">
        <f t="shared" si="4"/>
        <v>0</v>
      </c>
      <c r="M128" s="121">
        <f t="shared" si="5"/>
        <v>2</v>
      </c>
    </row>
    <row r="129" spans="1:13">
      <c r="A129" s="27" t="s">
        <v>412</v>
      </c>
      <c r="B129" s="130"/>
      <c r="C129">
        <v>0.1</v>
      </c>
      <c r="D129" s="17" t="s">
        <v>30</v>
      </c>
      <c r="H129" s="30" t="s">
        <v>188</v>
      </c>
      <c r="K129" s="14">
        <f t="shared" si="3"/>
        <v>0</v>
      </c>
      <c r="L129" s="14" t="str">
        <f t="shared" si="4"/>
        <v>NA</v>
      </c>
      <c r="M129" s="121">
        <f t="shared" si="5"/>
        <v>2</v>
      </c>
    </row>
    <row r="130" spans="1:13" ht="16" thickBot="1">
      <c r="A130" s="33" t="s">
        <v>413</v>
      </c>
      <c r="B130" s="133">
        <v>75</v>
      </c>
      <c r="C130">
        <v>0.1</v>
      </c>
      <c r="D130" s="17" t="s">
        <v>30</v>
      </c>
      <c r="H130" s="34" t="s">
        <v>188</v>
      </c>
      <c r="K130" s="14">
        <f t="shared" si="3"/>
        <v>0</v>
      </c>
      <c r="L130" s="14" t="str">
        <f t="shared" si="4"/>
        <v>NA</v>
      </c>
      <c r="M130" s="121">
        <f t="shared" si="5"/>
        <v>2</v>
      </c>
    </row>
    <row r="131" spans="1:13">
      <c r="A131" s="27" t="s">
        <v>416</v>
      </c>
      <c r="B131" s="130">
        <v>112</v>
      </c>
      <c r="C131">
        <v>0</v>
      </c>
      <c r="D131" s="17" t="s">
        <v>32</v>
      </c>
      <c r="H131" s="30" t="s">
        <v>190</v>
      </c>
      <c r="K131" s="14">
        <f t="shared" ref="K131:K149" si="6">IF(C131&lt;0.5,0,1)</f>
        <v>0</v>
      </c>
      <c r="L131" s="14">
        <f t="shared" ref="L131:L149" si="7">IF(C131=0.1,"NA",K131)</f>
        <v>0</v>
      </c>
      <c r="M131" s="121">
        <f t="shared" ref="M131:M149" si="8">IF(D131="aa",1,2)</f>
        <v>1</v>
      </c>
    </row>
    <row r="132" spans="1:13">
      <c r="A132" s="27" t="s">
        <v>417</v>
      </c>
      <c r="B132" s="130"/>
      <c r="C132">
        <v>0.1</v>
      </c>
      <c r="D132" s="17" t="s">
        <v>32</v>
      </c>
      <c r="H132" s="29" t="s">
        <v>190</v>
      </c>
      <c r="K132" s="14">
        <f t="shared" si="6"/>
        <v>0</v>
      </c>
      <c r="L132" s="14" t="str">
        <f t="shared" si="7"/>
        <v>NA</v>
      </c>
      <c r="M132" s="121">
        <f t="shared" si="8"/>
        <v>1</v>
      </c>
    </row>
    <row r="133" spans="1:13">
      <c r="A133" s="27" t="s">
        <v>418</v>
      </c>
      <c r="B133" s="130"/>
      <c r="C133">
        <v>0</v>
      </c>
      <c r="D133" s="17" t="s">
        <v>30</v>
      </c>
      <c r="H133" s="30" t="s">
        <v>190</v>
      </c>
      <c r="K133" s="14">
        <f t="shared" si="6"/>
        <v>0</v>
      </c>
      <c r="L133" s="14">
        <f t="shared" si="7"/>
        <v>0</v>
      </c>
      <c r="M133" s="121">
        <f t="shared" si="8"/>
        <v>2</v>
      </c>
    </row>
    <row r="134" spans="1:13">
      <c r="A134" s="27" t="s">
        <v>419</v>
      </c>
      <c r="B134" s="130"/>
      <c r="C134">
        <v>0</v>
      </c>
      <c r="D134" s="17" t="s">
        <v>32</v>
      </c>
      <c r="H134" s="29" t="s">
        <v>190</v>
      </c>
      <c r="K134" s="14">
        <f t="shared" si="6"/>
        <v>0</v>
      </c>
      <c r="L134" s="14">
        <f t="shared" si="7"/>
        <v>0</v>
      </c>
      <c r="M134" s="121">
        <f t="shared" si="8"/>
        <v>1</v>
      </c>
    </row>
    <row r="135" spans="1:13">
      <c r="A135" s="27" t="s">
        <v>420</v>
      </c>
      <c r="B135" s="130"/>
      <c r="C135">
        <v>0</v>
      </c>
      <c r="D135" s="17" t="s">
        <v>30</v>
      </c>
      <c r="H135" s="30" t="s">
        <v>190</v>
      </c>
      <c r="K135" s="14">
        <f t="shared" si="6"/>
        <v>0</v>
      </c>
      <c r="L135" s="14">
        <f t="shared" si="7"/>
        <v>0</v>
      </c>
      <c r="M135" s="121">
        <f t="shared" si="8"/>
        <v>2</v>
      </c>
    </row>
    <row r="136" spans="1:13">
      <c r="A136" s="27" t="s">
        <v>421</v>
      </c>
      <c r="B136" s="130">
        <v>45</v>
      </c>
      <c r="C136">
        <v>0</v>
      </c>
      <c r="D136" s="17" t="s">
        <v>32</v>
      </c>
      <c r="H136" s="29" t="s">
        <v>190</v>
      </c>
      <c r="K136" s="14">
        <f t="shared" si="6"/>
        <v>0</v>
      </c>
      <c r="L136" s="14">
        <f t="shared" si="7"/>
        <v>0</v>
      </c>
      <c r="M136" s="121">
        <f t="shared" si="8"/>
        <v>1</v>
      </c>
    </row>
    <row r="137" spans="1:13">
      <c r="A137" s="27" t="s">
        <v>422</v>
      </c>
      <c r="B137" s="130">
        <v>190</v>
      </c>
      <c r="C137" t="s">
        <v>139</v>
      </c>
      <c r="D137" s="17" t="s">
        <v>32</v>
      </c>
      <c r="H137" s="30" t="s">
        <v>190</v>
      </c>
      <c r="K137" s="14">
        <f t="shared" si="6"/>
        <v>1</v>
      </c>
      <c r="L137" s="14">
        <f t="shared" si="7"/>
        <v>1</v>
      </c>
      <c r="M137" s="121">
        <f t="shared" si="8"/>
        <v>1</v>
      </c>
    </row>
    <row r="138" spans="1:13">
      <c r="A138" s="27" t="s">
        <v>423</v>
      </c>
      <c r="B138" s="130">
        <v>134</v>
      </c>
      <c r="C138">
        <v>0.1</v>
      </c>
      <c r="D138" s="17" t="s">
        <v>32</v>
      </c>
      <c r="H138" s="29" t="s">
        <v>190</v>
      </c>
      <c r="K138" s="14">
        <f t="shared" si="6"/>
        <v>0</v>
      </c>
      <c r="L138" s="14" t="str">
        <f t="shared" si="7"/>
        <v>NA</v>
      </c>
      <c r="M138" s="121">
        <f t="shared" si="8"/>
        <v>1</v>
      </c>
    </row>
    <row r="139" spans="1:13">
      <c r="A139" s="27" t="s">
        <v>424</v>
      </c>
      <c r="B139" s="130">
        <v>136</v>
      </c>
      <c r="C139">
        <v>0.1</v>
      </c>
      <c r="D139" s="17" t="s">
        <v>30</v>
      </c>
      <c r="H139" s="30" t="s">
        <v>190</v>
      </c>
      <c r="K139" s="14">
        <f t="shared" si="6"/>
        <v>0</v>
      </c>
      <c r="L139" s="14" t="str">
        <f t="shared" si="7"/>
        <v>NA</v>
      </c>
      <c r="M139" s="121">
        <f t="shared" si="8"/>
        <v>2</v>
      </c>
    </row>
    <row r="140" spans="1:13" ht="16" thickBot="1">
      <c r="A140" s="33" t="s">
        <v>425</v>
      </c>
      <c r="B140" s="133">
        <v>116</v>
      </c>
      <c r="C140">
        <v>0.1</v>
      </c>
      <c r="D140" s="17" t="s">
        <v>30</v>
      </c>
      <c r="H140" s="31" t="s">
        <v>190</v>
      </c>
      <c r="K140" s="14">
        <f t="shared" si="6"/>
        <v>0</v>
      </c>
      <c r="L140" s="14" t="str">
        <f t="shared" si="7"/>
        <v>NA</v>
      </c>
      <c r="M140" s="121">
        <f t="shared" si="8"/>
        <v>2</v>
      </c>
    </row>
    <row r="141" spans="1:13">
      <c r="A141" s="124" t="s">
        <v>191</v>
      </c>
      <c r="B141" s="130">
        <v>180</v>
      </c>
      <c r="C141">
        <v>0</v>
      </c>
      <c r="D141" s="17" t="s">
        <v>32</v>
      </c>
      <c r="H141" s="30" t="s">
        <v>199</v>
      </c>
      <c r="K141" s="14">
        <f t="shared" si="6"/>
        <v>0</v>
      </c>
      <c r="L141" s="14">
        <f t="shared" si="7"/>
        <v>0</v>
      </c>
      <c r="M141" s="121">
        <f t="shared" si="8"/>
        <v>1</v>
      </c>
    </row>
    <row r="142" spans="1:13">
      <c r="A142" s="124" t="s">
        <v>192</v>
      </c>
      <c r="B142" s="130">
        <v>135</v>
      </c>
      <c r="C142" t="s">
        <v>139</v>
      </c>
      <c r="D142" s="17" t="s">
        <v>32</v>
      </c>
      <c r="H142" s="30" t="s">
        <v>199</v>
      </c>
      <c r="K142" s="14">
        <f t="shared" si="6"/>
        <v>1</v>
      </c>
      <c r="L142" s="14">
        <f t="shared" si="7"/>
        <v>1</v>
      </c>
      <c r="M142" s="121">
        <f t="shared" si="8"/>
        <v>1</v>
      </c>
    </row>
    <row r="143" spans="1:13">
      <c r="A143" s="124" t="s">
        <v>193</v>
      </c>
      <c r="B143" s="130"/>
      <c r="C143" t="s">
        <v>139</v>
      </c>
      <c r="D143" s="17" t="s">
        <v>32</v>
      </c>
      <c r="H143" s="30" t="s">
        <v>200</v>
      </c>
      <c r="K143" s="14">
        <f t="shared" si="6"/>
        <v>1</v>
      </c>
      <c r="L143" s="14">
        <f t="shared" si="7"/>
        <v>1</v>
      </c>
      <c r="M143" s="121">
        <f t="shared" si="8"/>
        <v>1</v>
      </c>
    </row>
    <row r="144" spans="1:13">
      <c r="A144" s="124" t="s">
        <v>194</v>
      </c>
      <c r="B144" s="130">
        <v>73</v>
      </c>
      <c r="C144">
        <v>0</v>
      </c>
      <c r="D144" s="17" t="s">
        <v>32</v>
      </c>
      <c r="H144" s="30" t="s">
        <v>201</v>
      </c>
      <c r="K144" s="14">
        <f t="shared" si="6"/>
        <v>0</v>
      </c>
      <c r="L144" s="14">
        <f t="shared" si="7"/>
        <v>0</v>
      </c>
      <c r="M144" s="121">
        <f t="shared" si="8"/>
        <v>1</v>
      </c>
    </row>
    <row r="145" spans="1:13">
      <c r="A145" s="124" t="s">
        <v>195</v>
      </c>
      <c r="B145" s="130">
        <v>150</v>
      </c>
      <c r="C145" t="s">
        <v>139</v>
      </c>
      <c r="D145" s="17" t="s">
        <v>32</v>
      </c>
      <c r="H145" s="30" t="s">
        <v>201</v>
      </c>
      <c r="K145" s="14">
        <f t="shared" si="6"/>
        <v>1</v>
      </c>
      <c r="L145" s="14">
        <f t="shared" si="7"/>
        <v>1</v>
      </c>
      <c r="M145" s="121">
        <f t="shared" si="8"/>
        <v>1</v>
      </c>
    </row>
    <row r="146" spans="1:13">
      <c r="A146" s="124" t="s">
        <v>196</v>
      </c>
      <c r="B146" s="130">
        <v>125</v>
      </c>
      <c r="C146">
        <v>0.1</v>
      </c>
      <c r="D146" s="17" t="s">
        <v>30</v>
      </c>
      <c r="H146" s="30" t="s">
        <v>201</v>
      </c>
      <c r="K146" s="14">
        <f t="shared" si="6"/>
        <v>0</v>
      </c>
      <c r="L146" s="14" t="str">
        <f t="shared" si="7"/>
        <v>NA</v>
      </c>
      <c r="M146" s="121">
        <f t="shared" si="8"/>
        <v>2</v>
      </c>
    </row>
    <row r="147" spans="1:13">
      <c r="A147" s="27" t="s">
        <v>438</v>
      </c>
      <c r="B147" s="130"/>
      <c r="C147" t="s">
        <v>139</v>
      </c>
      <c r="D147" s="17" t="s">
        <v>30</v>
      </c>
      <c r="H147" s="30" t="s">
        <v>202</v>
      </c>
      <c r="K147" s="14">
        <f t="shared" si="6"/>
        <v>1</v>
      </c>
      <c r="L147" s="14">
        <f t="shared" si="7"/>
        <v>1</v>
      </c>
      <c r="M147" s="121">
        <f t="shared" si="8"/>
        <v>2</v>
      </c>
    </row>
    <row r="148" spans="1:13">
      <c r="A148" s="27" t="s">
        <v>442</v>
      </c>
      <c r="B148" s="130">
        <v>88</v>
      </c>
      <c r="C148">
        <v>0.1</v>
      </c>
      <c r="D148" s="17" t="s">
        <v>32</v>
      </c>
      <c r="H148" s="30" t="s">
        <v>137</v>
      </c>
      <c r="K148" s="14">
        <f t="shared" si="6"/>
        <v>0</v>
      </c>
      <c r="L148" s="14" t="str">
        <f t="shared" si="7"/>
        <v>NA</v>
      </c>
      <c r="M148" s="121">
        <f t="shared" si="8"/>
        <v>1</v>
      </c>
    </row>
    <row r="149" spans="1:13">
      <c r="A149" s="124" t="s">
        <v>198</v>
      </c>
      <c r="B149" s="130"/>
      <c r="C149" t="s">
        <v>139</v>
      </c>
      <c r="D149" s="17" t="s">
        <v>32</v>
      </c>
      <c r="H149" s="30" t="s">
        <v>203</v>
      </c>
      <c r="K149" s="14">
        <f t="shared" si="6"/>
        <v>1</v>
      </c>
      <c r="L149" s="14">
        <f t="shared" si="7"/>
        <v>1</v>
      </c>
      <c r="M149" s="121">
        <f t="shared" si="8"/>
        <v>1</v>
      </c>
    </row>
  </sheetData>
  <conditionalFormatting sqref="B1:B100 B150:B1048576">
    <cfRule type="cellIs" dxfId="4" priority="1" operator="lessThan">
      <formula>51</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9"/>
  <sheetViews>
    <sheetView workbookViewId="0">
      <selection activeCell="B140" sqref="B140"/>
    </sheetView>
  </sheetViews>
  <sheetFormatPr baseColWidth="10" defaultRowHeight="15" x14ac:dyDescent="0"/>
  <sheetData>
    <row r="1" spans="1:5">
      <c r="A1" s="122" t="s">
        <v>0</v>
      </c>
      <c r="B1" s="116" t="s">
        <v>2</v>
      </c>
      <c r="C1" s="115" t="s">
        <v>179</v>
      </c>
      <c r="D1" s="115" t="s">
        <v>180</v>
      </c>
      <c r="E1" s="120" t="s">
        <v>178</v>
      </c>
    </row>
    <row r="2" spans="1:5">
      <c r="A2" t="str">
        <f>'Master Data'!A2</f>
        <v>PisNan1</v>
      </c>
      <c r="B2">
        <f>'Master Data'!B2</f>
        <v>85</v>
      </c>
      <c r="C2">
        <f>'Master Data'!K2</f>
        <v>0</v>
      </c>
      <c r="D2">
        <f>'Master Data'!L2</f>
        <v>0</v>
      </c>
      <c r="E2">
        <f>'Master Data'!M2</f>
        <v>2</v>
      </c>
    </row>
    <row r="3" spans="1:5">
      <c r="A3" t="str">
        <f>'Master Data'!A3</f>
        <v>PisNan2</v>
      </c>
      <c r="B3">
        <f>'Master Data'!B3</f>
        <v>49</v>
      </c>
      <c r="C3">
        <f>'Master Data'!K3</f>
        <v>0</v>
      </c>
      <c r="D3">
        <f>'Master Data'!L3</f>
        <v>0</v>
      </c>
      <c r="E3">
        <f>'Master Data'!M3</f>
        <v>2</v>
      </c>
    </row>
    <row r="4" spans="1:5">
      <c r="A4" t="str">
        <f>'Master Data'!A4</f>
        <v>PisNan3</v>
      </c>
      <c r="B4">
        <f>'Master Data'!B4</f>
        <v>78</v>
      </c>
      <c r="C4">
        <f>'Master Data'!K4</f>
        <v>0</v>
      </c>
      <c r="D4">
        <f>'Master Data'!L4</f>
        <v>0</v>
      </c>
      <c r="E4">
        <f>'Master Data'!M4</f>
        <v>2</v>
      </c>
    </row>
    <row r="5" spans="1:5">
      <c r="A5" t="str">
        <f>'Master Data'!A5</f>
        <v>PisNan4</v>
      </c>
      <c r="B5">
        <f>'Master Data'!B5</f>
        <v>56</v>
      </c>
      <c r="C5">
        <f>'Master Data'!K5</f>
        <v>0</v>
      </c>
      <c r="D5">
        <f>'Master Data'!L5</f>
        <v>0</v>
      </c>
      <c r="E5">
        <f>'Master Data'!M5</f>
        <v>1</v>
      </c>
    </row>
    <row r="6" spans="1:5">
      <c r="A6" t="str">
        <f>'Master Data'!A6</f>
        <v>PisNan5</v>
      </c>
      <c r="B6">
        <f>'Master Data'!B6</f>
        <v>42</v>
      </c>
      <c r="C6">
        <f>'Master Data'!K6</f>
        <v>0</v>
      </c>
      <c r="D6">
        <f>'Master Data'!L6</f>
        <v>0</v>
      </c>
      <c r="E6">
        <f>'Master Data'!M6</f>
        <v>1</v>
      </c>
    </row>
    <row r="7" spans="1:5">
      <c r="A7" t="str">
        <f>'Master Data'!A7</f>
        <v>PisNan6</v>
      </c>
      <c r="B7">
        <f>'Master Data'!B7</f>
        <v>59</v>
      </c>
      <c r="C7">
        <f>'Master Data'!K7</f>
        <v>0</v>
      </c>
      <c r="D7">
        <f>'Master Data'!L7</f>
        <v>0</v>
      </c>
      <c r="E7">
        <f>'Master Data'!M7</f>
        <v>1</v>
      </c>
    </row>
    <row r="8" spans="1:5">
      <c r="A8" t="str">
        <f>'Master Data'!A8</f>
        <v>PisNan7</v>
      </c>
      <c r="B8">
        <f>'Master Data'!B8</f>
        <v>54</v>
      </c>
      <c r="C8">
        <f>'Master Data'!K8</f>
        <v>0</v>
      </c>
      <c r="D8">
        <f>'Master Data'!L8</f>
        <v>0</v>
      </c>
      <c r="E8">
        <f>'Master Data'!M8</f>
        <v>1</v>
      </c>
    </row>
    <row r="9" spans="1:5">
      <c r="A9" t="str">
        <f>'Master Data'!A9</f>
        <v>PisNan8</v>
      </c>
      <c r="B9">
        <f>'Master Data'!B9</f>
        <v>76</v>
      </c>
      <c r="C9">
        <f>'Master Data'!K9</f>
        <v>0</v>
      </c>
      <c r="D9">
        <f>'Master Data'!L9</f>
        <v>0</v>
      </c>
      <c r="E9">
        <f>'Master Data'!M9</f>
        <v>1</v>
      </c>
    </row>
    <row r="10" spans="1:5">
      <c r="A10" t="str">
        <f>'Master Data'!A10</f>
        <v>PisNan9</v>
      </c>
      <c r="B10">
        <f>'Master Data'!B10</f>
        <v>82</v>
      </c>
      <c r="C10">
        <f>'Master Data'!K10</f>
        <v>0</v>
      </c>
      <c r="D10">
        <f>'Master Data'!L10</f>
        <v>0</v>
      </c>
      <c r="E10">
        <f>'Master Data'!M10</f>
        <v>1</v>
      </c>
    </row>
    <row r="11" spans="1:5">
      <c r="A11" t="str">
        <f>'Master Data'!A11</f>
        <v>PisNan10</v>
      </c>
      <c r="B11">
        <f>'Master Data'!B11</f>
        <v>96</v>
      </c>
      <c r="C11">
        <f>'Master Data'!K11</f>
        <v>0</v>
      </c>
      <c r="D11">
        <f>'Master Data'!L11</f>
        <v>0</v>
      </c>
      <c r="E11">
        <f>'Master Data'!M11</f>
        <v>2</v>
      </c>
    </row>
    <row r="12" spans="1:5">
      <c r="A12" t="str">
        <f>'Master Data'!A12</f>
        <v>PisNan11</v>
      </c>
      <c r="B12">
        <f>'Master Data'!B12</f>
        <v>71</v>
      </c>
      <c r="C12">
        <f>'Master Data'!K12</f>
        <v>0</v>
      </c>
      <c r="D12">
        <f>'Master Data'!L12</f>
        <v>0</v>
      </c>
      <c r="E12">
        <f>'Master Data'!M12</f>
        <v>2</v>
      </c>
    </row>
    <row r="13" spans="1:5">
      <c r="A13" t="str">
        <f>'Master Data'!A13</f>
        <v>PisNan12</v>
      </c>
      <c r="B13">
        <f>'Master Data'!B13</f>
        <v>72</v>
      </c>
      <c r="C13">
        <f>'Master Data'!K13</f>
        <v>0</v>
      </c>
      <c r="D13">
        <f>'Master Data'!L13</f>
        <v>0</v>
      </c>
      <c r="E13">
        <f>'Master Data'!M13</f>
        <v>1</v>
      </c>
    </row>
    <row r="14" spans="1:5">
      <c r="A14" t="str">
        <f>'Master Data'!A14</f>
        <v>PisNan13</v>
      </c>
      <c r="B14">
        <f>'Master Data'!B14</f>
        <v>83</v>
      </c>
      <c r="C14">
        <f>'Master Data'!K14</f>
        <v>1</v>
      </c>
      <c r="D14">
        <f>'Master Data'!L14</f>
        <v>1</v>
      </c>
      <c r="E14">
        <f>'Master Data'!M14</f>
        <v>1</v>
      </c>
    </row>
    <row r="15" spans="1:5">
      <c r="A15" t="str">
        <f>'Master Data'!A15</f>
        <v>PisNan14</v>
      </c>
      <c r="B15">
        <f>'Master Data'!B15</f>
        <v>84</v>
      </c>
      <c r="C15">
        <f>'Master Data'!K15</f>
        <v>1</v>
      </c>
      <c r="D15">
        <f>'Master Data'!L15</f>
        <v>1</v>
      </c>
      <c r="E15">
        <f>'Master Data'!M15</f>
        <v>2</v>
      </c>
    </row>
    <row r="16" spans="1:5">
      <c r="A16" t="str">
        <f>'Master Data'!A16</f>
        <v>PisNan15</v>
      </c>
      <c r="B16">
        <f>'Master Data'!B16</f>
        <v>105</v>
      </c>
      <c r="C16">
        <f>'Master Data'!K16</f>
        <v>1</v>
      </c>
      <c r="D16">
        <f>'Master Data'!L16</f>
        <v>1</v>
      </c>
      <c r="E16">
        <f>'Master Data'!M16</f>
        <v>2</v>
      </c>
    </row>
    <row r="17" spans="1:5">
      <c r="A17" t="str">
        <f>'Master Data'!A17</f>
        <v>PisNan16</v>
      </c>
      <c r="B17">
        <f>'Master Data'!B17</f>
        <v>89</v>
      </c>
      <c r="C17">
        <f>'Master Data'!K17</f>
        <v>1</v>
      </c>
      <c r="D17">
        <f>'Master Data'!L17</f>
        <v>1</v>
      </c>
      <c r="E17">
        <f>'Master Data'!M17</f>
        <v>1</v>
      </c>
    </row>
    <row r="18" spans="1:5">
      <c r="A18" t="str">
        <f>'Master Data'!A18</f>
        <v>PisNan17</v>
      </c>
      <c r="B18">
        <f>'Master Data'!B18</f>
        <v>93</v>
      </c>
      <c r="C18">
        <f>'Master Data'!K18</f>
        <v>1</v>
      </c>
      <c r="D18">
        <f>'Master Data'!L18</f>
        <v>1</v>
      </c>
      <c r="E18">
        <f>'Master Data'!M18</f>
        <v>1</v>
      </c>
    </row>
    <row r="19" spans="1:5">
      <c r="A19" t="str">
        <f>'Master Data'!A19</f>
        <v>PisNan18</v>
      </c>
      <c r="B19">
        <f>'Master Data'!B19</f>
        <v>98</v>
      </c>
      <c r="C19">
        <f>'Master Data'!K19</f>
        <v>1</v>
      </c>
      <c r="D19">
        <f>'Master Data'!L19</f>
        <v>1</v>
      </c>
      <c r="E19">
        <f>'Master Data'!M19</f>
        <v>1</v>
      </c>
    </row>
    <row r="20" spans="1:5">
      <c r="A20" t="str">
        <f>'Master Data'!A20</f>
        <v>PisNan19</v>
      </c>
      <c r="B20">
        <f>'Master Data'!B20</f>
        <v>94</v>
      </c>
      <c r="C20">
        <f>'Master Data'!K20</f>
        <v>1</v>
      </c>
      <c r="D20">
        <f>'Master Data'!L20</f>
        <v>1</v>
      </c>
      <c r="E20">
        <f>'Master Data'!M20</f>
        <v>1</v>
      </c>
    </row>
    <row r="21" spans="1:5">
      <c r="A21" t="str">
        <f>'Master Data'!A21</f>
        <v>PisNan20</v>
      </c>
      <c r="B21">
        <f>'Master Data'!B21</f>
        <v>76</v>
      </c>
      <c r="C21">
        <f>'Master Data'!K21</f>
        <v>1</v>
      </c>
      <c r="D21">
        <f>'Master Data'!L21</f>
        <v>1</v>
      </c>
      <c r="E21">
        <f>'Master Data'!M21</f>
        <v>1</v>
      </c>
    </row>
    <row r="22" spans="1:5">
      <c r="A22" t="str">
        <f>'Master Data'!A22</f>
        <v>PisNan21</v>
      </c>
      <c r="B22">
        <f>'Master Data'!B22</f>
        <v>89</v>
      </c>
      <c r="C22">
        <f>'Master Data'!K22</f>
        <v>1</v>
      </c>
      <c r="D22">
        <f>'Master Data'!L22</f>
        <v>1</v>
      </c>
      <c r="E22">
        <f>'Master Data'!M22</f>
        <v>1</v>
      </c>
    </row>
    <row r="23" spans="1:5">
      <c r="A23" t="str">
        <f>'Master Data'!A23</f>
        <v>PisNan22</v>
      </c>
      <c r="B23">
        <f>'Master Data'!B23</f>
        <v>64</v>
      </c>
      <c r="C23">
        <f>'Master Data'!K23</f>
        <v>1</v>
      </c>
      <c r="D23">
        <f>'Master Data'!L23</f>
        <v>1</v>
      </c>
      <c r="E23">
        <f>'Master Data'!M23</f>
        <v>1</v>
      </c>
    </row>
    <row r="24" spans="1:5">
      <c r="A24" t="str">
        <f>'Master Data'!A24</f>
        <v>PisNan23</v>
      </c>
      <c r="B24">
        <f>'Master Data'!B24</f>
        <v>81</v>
      </c>
      <c r="C24">
        <f>'Master Data'!K24</f>
        <v>1</v>
      </c>
      <c r="D24">
        <f>'Master Data'!L24</f>
        <v>1</v>
      </c>
      <c r="E24">
        <f>'Master Data'!M24</f>
        <v>2</v>
      </c>
    </row>
    <row r="25" spans="1:5">
      <c r="A25" t="str">
        <f>'Master Data'!A25</f>
        <v>PisNan24</v>
      </c>
      <c r="B25">
        <f>'Master Data'!B25</f>
        <v>78</v>
      </c>
      <c r="C25">
        <f>'Master Data'!K25</f>
        <v>1</v>
      </c>
      <c r="D25">
        <f>'Master Data'!L25</f>
        <v>1</v>
      </c>
      <c r="E25">
        <f>'Master Data'!M25</f>
        <v>2</v>
      </c>
    </row>
    <row r="26" spans="1:5">
      <c r="A26" t="str">
        <f>'Master Data'!A26</f>
        <v>FHLP1</v>
      </c>
      <c r="B26">
        <f>'Master Data'!B26</f>
        <v>42</v>
      </c>
      <c r="C26">
        <f>'Master Data'!K26</f>
        <v>0</v>
      </c>
      <c r="D26">
        <f>'Master Data'!L26</f>
        <v>0</v>
      </c>
      <c r="E26">
        <f>'Master Data'!M26</f>
        <v>2</v>
      </c>
    </row>
    <row r="27" spans="1:5">
      <c r="A27" t="str">
        <f>'Master Data'!A27</f>
        <v>FHLP2</v>
      </c>
      <c r="B27">
        <f>'Master Data'!B27</f>
        <v>18</v>
      </c>
      <c r="C27">
        <f>'Master Data'!K27</f>
        <v>0</v>
      </c>
      <c r="D27">
        <f>'Master Data'!L27</f>
        <v>0</v>
      </c>
      <c r="E27">
        <f>'Master Data'!M27</f>
        <v>2</v>
      </c>
    </row>
    <row r="28" spans="1:5">
      <c r="A28" t="str">
        <f>'Master Data'!A28</f>
        <v>FHLP3</v>
      </c>
      <c r="B28">
        <f>'Master Data'!B28</f>
        <v>22</v>
      </c>
      <c r="C28">
        <f>'Master Data'!K28</f>
        <v>0</v>
      </c>
      <c r="D28">
        <f>'Master Data'!L28</f>
        <v>0</v>
      </c>
      <c r="E28">
        <f>'Master Data'!M28</f>
        <v>1</v>
      </c>
    </row>
    <row r="29" spans="1:5">
      <c r="A29" t="str">
        <f>'Master Data'!A29</f>
        <v>FHLP4</v>
      </c>
      <c r="B29">
        <f>'Master Data'!B29</f>
        <v>29</v>
      </c>
      <c r="C29">
        <f>'Master Data'!K29</f>
        <v>0</v>
      </c>
      <c r="D29">
        <f>'Master Data'!L29</f>
        <v>0</v>
      </c>
      <c r="E29">
        <f>'Master Data'!M29</f>
        <v>1</v>
      </c>
    </row>
    <row r="30" spans="1:5">
      <c r="A30" t="str">
        <f>'Master Data'!A30</f>
        <v>FHLP5</v>
      </c>
      <c r="B30">
        <f>'Master Data'!B30</f>
        <v>20</v>
      </c>
      <c r="C30">
        <f>'Master Data'!K30</f>
        <v>0</v>
      </c>
      <c r="D30">
        <f>'Master Data'!L30</f>
        <v>0</v>
      </c>
      <c r="E30">
        <f>'Master Data'!M30</f>
        <v>2</v>
      </c>
    </row>
    <row r="31" spans="1:5">
      <c r="A31" t="str">
        <f>'Master Data'!A31</f>
        <v>FHLP6</v>
      </c>
      <c r="B31">
        <f>'Master Data'!B31</f>
        <v>20</v>
      </c>
      <c r="C31">
        <f>'Master Data'!K31</f>
        <v>0</v>
      </c>
      <c r="D31">
        <f>'Master Data'!L31</f>
        <v>0</v>
      </c>
      <c r="E31">
        <f>'Master Data'!M31</f>
        <v>2</v>
      </c>
    </row>
    <row r="32" spans="1:5">
      <c r="A32" t="str">
        <f>'Master Data'!A32</f>
        <v>FHLP7</v>
      </c>
      <c r="B32">
        <f>'Master Data'!B32</f>
        <v>35</v>
      </c>
      <c r="C32">
        <f>'Master Data'!K32</f>
        <v>0</v>
      </c>
      <c r="D32">
        <f>'Master Data'!L32</f>
        <v>0</v>
      </c>
      <c r="E32">
        <f>'Master Data'!M32</f>
        <v>2</v>
      </c>
    </row>
    <row r="33" spans="1:5">
      <c r="A33" t="str">
        <f>'Master Data'!A33</f>
        <v>FHLP8</v>
      </c>
      <c r="B33">
        <f>'Master Data'!B33</f>
        <v>24</v>
      </c>
      <c r="C33">
        <f>'Master Data'!K33</f>
        <v>0</v>
      </c>
      <c r="D33">
        <f>'Master Data'!L33</f>
        <v>0</v>
      </c>
      <c r="E33">
        <f>'Master Data'!M33</f>
        <v>1</v>
      </c>
    </row>
    <row r="34" spans="1:5">
      <c r="A34" t="str">
        <f>'Master Data'!A34</f>
        <v>FHLP9</v>
      </c>
      <c r="B34" s="135">
        <f>'Master Data'!B34</f>
        <v>50</v>
      </c>
      <c r="C34">
        <f>'Master Data'!K34</f>
        <v>1</v>
      </c>
      <c r="D34">
        <f>'Master Data'!L34</f>
        <v>1</v>
      </c>
      <c r="E34">
        <f>'Master Data'!M34</f>
        <v>2</v>
      </c>
    </row>
    <row r="35" spans="1:5">
      <c r="A35" t="str">
        <f>'Master Data'!A35</f>
        <v>FHLP10</v>
      </c>
      <c r="B35" s="135">
        <f>'Master Data'!B35</f>
        <v>50</v>
      </c>
      <c r="C35">
        <f>'Master Data'!K35</f>
        <v>1</v>
      </c>
      <c r="D35">
        <f>'Master Data'!L35</f>
        <v>1</v>
      </c>
      <c r="E35">
        <f>'Master Data'!M35</f>
        <v>1</v>
      </c>
    </row>
    <row r="36" spans="1:5">
      <c r="A36" t="str">
        <f>'Master Data'!A36</f>
        <v>FHLP11</v>
      </c>
      <c r="B36" s="135">
        <f>'Master Data'!B36</f>
        <v>50</v>
      </c>
      <c r="C36">
        <f>'Master Data'!K36</f>
        <v>1</v>
      </c>
      <c r="D36">
        <f>'Master Data'!L36</f>
        <v>1</v>
      </c>
      <c r="E36">
        <f>'Master Data'!M36</f>
        <v>1</v>
      </c>
    </row>
    <row r="37" spans="1:5">
      <c r="A37" t="str">
        <f>'Master Data'!A37</f>
        <v>FHLP12</v>
      </c>
      <c r="B37" s="135">
        <f>'Master Data'!B37</f>
        <v>50</v>
      </c>
      <c r="C37">
        <f>'Master Data'!K37</f>
        <v>1</v>
      </c>
      <c r="D37">
        <f>'Master Data'!L37</f>
        <v>1</v>
      </c>
      <c r="E37">
        <f>'Master Data'!M37</f>
        <v>1</v>
      </c>
    </row>
    <row r="38" spans="1:5">
      <c r="A38" t="str">
        <f>'Master Data'!A38</f>
        <v>FHLP13</v>
      </c>
      <c r="B38" s="135">
        <f>'Master Data'!B38</f>
        <v>50</v>
      </c>
      <c r="C38">
        <f>'Master Data'!K38</f>
        <v>1</v>
      </c>
      <c r="D38">
        <f>'Master Data'!L38</f>
        <v>1</v>
      </c>
      <c r="E38">
        <f>'Master Data'!M38</f>
        <v>2</v>
      </c>
    </row>
    <row r="39" spans="1:5">
      <c r="A39" t="str">
        <f>'Master Data'!A39</f>
        <v>FHLP14</v>
      </c>
      <c r="B39" s="135">
        <f>'Master Data'!B39</f>
        <v>50</v>
      </c>
      <c r="C39">
        <f>'Master Data'!K39</f>
        <v>1</v>
      </c>
      <c r="D39">
        <f>'Master Data'!L39</f>
        <v>1</v>
      </c>
      <c r="E39">
        <f>'Master Data'!M39</f>
        <v>2</v>
      </c>
    </row>
    <row r="40" spans="1:5">
      <c r="A40" t="str">
        <f>'Master Data'!A40</f>
        <v>FHLP15</v>
      </c>
      <c r="B40" s="135">
        <f>'Master Data'!B40</f>
        <v>50</v>
      </c>
      <c r="C40">
        <f>'Master Data'!K40</f>
        <v>1</v>
      </c>
      <c r="D40">
        <f>'Master Data'!L40</f>
        <v>1</v>
      </c>
      <c r="E40">
        <f>'Master Data'!M40</f>
        <v>2</v>
      </c>
    </row>
    <row r="41" spans="1:5">
      <c r="A41" t="str">
        <f>'Master Data'!A41</f>
        <v>FHLP16</v>
      </c>
      <c r="B41" s="135">
        <f>'Master Data'!B41</f>
        <v>50</v>
      </c>
      <c r="C41">
        <f>'Master Data'!K41</f>
        <v>1</v>
      </c>
      <c r="D41">
        <f>'Master Data'!L41</f>
        <v>1</v>
      </c>
      <c r="E41">
        <f>'Master Data'!M41</f>
        <v>2</v>
      </c>
    </row>
    <row r="42" spans="1:5">
      <c r="A42" t="str">
        <f>'Master Data'!A42</f>
        <v>FHLP17</v>
      </c>
      <c r="B42" s="135">
        <f>'Master Data'!B42</f>
        <v>50</v>
      </c>
      <c r="C42">
        <f>'Master Data'!K42</f>
        <v>1</v>
      </c>
      <c r="D42">
        <f>'Master Data'!L42</f>
        <v>1</v>
      </c>
      <c r="E42">
        <f>'Master Data'!M42</f>
        <v>1</v>
      </c>
    </row>
    <row r="43" spans="1:5">
      <c r="A43" t="str">
        <f>'Master Data'!A43</f>
        <v>FHLP18</v>
      </c>
      <c r="B43" s="135">
        <f>'Master Data'!B43</f>
        <v>50</v>
      </c>
      <c r="C43">
        <f>'Master Data'!K43</f>
        <v>1</v>
      </c>
      <c r="D43">
        <f>'Master Data'!L43</f>
        <v>1</v>
      </c>
      <c r="E43">
        <f>'Master Data'!M43</f>
        <v>1</v>
      </c>
    </row>
    <row r="44" spans="1:5">
      <c r="A44" t="str">
        <f>'Master Data'!A44</f>
        <v>FHLP19</v>
      </c>
      <c r="B44" s="135">
        <f>'Master Data'!B44</f>
        <v>50</v>
      </c>
      <c r="C44">
        <f>'Master Data'!K44</f>
        <v>1</v>
      </c>
      <c r="D44">
        <f>'Master Data'!L44</f>
        <v>1</v>
      </c>
      <c r="E44">
        <f>'Master Data'!M44</f>
        <v>2</v>
      </c>
    </row>
    <row r="45" spans="1:5">
      <c r="A45" t="str">
        <f>'Master Data'!A45</f>
        <v>FHLP20</v>
      </c>
      <c r="B45" s="135">
        <f>'Master Data'!B45</f>
        <v>50</v>
      </c>
      <c r="C45">
        <f>'Master Data'!K45</f>
        <v>1</v>
      </c>
      <c r="D45">
        <f>'Master Data'!L45</f>
        <v>1</v>
      </c>
      <c r="E45">
        <f>'Master Data'!M45</f>
        <v>2</v>
      </c>
    </row>
    <row r="46" spans="1:5">
      <c r="A46" t="str">
        <f>'Master Data'!A46</f>
        <v>FHLP21</v>
      </c>
      <c r="B46" s="135">
        <f>'Master Data'!B46</f>
        <v>50</v>
      </c>
      <c r="C46">
        <f>'Master Data'!K46</f>
        <v>1</v>
      </c>
      <c r="D46">
        <f>'Master Data'!L46</f>
        <v>1</v>
      </c>
      <c r="E46">
        <f>'Master Data'!M46</f>
        <v>2</v>
      </c>
    </row>
    <row r="47" spans="1:5">
      <c r="A47" t="str">
        <f>'Master Data'!A47</f>
        <v>FHLP22</v>
      </c>
      <c r="B47" s="135">
        <f>'Master Data'!B47</f>
        <v>50</v>
      </c>
      <c r="C47">
        <f>'Master Data'!K47</f>
        <v>1</v>
      </c>
      <c r="D47">
        <f>'Master Data'!L47</f>
        <v>1</v>
      </c>
      <c r="E47">
        <f>'Master Data'!M47</f>
        <v>2</v>
      </c>
    </row>
    <row r="48" spans="1:5">
      <c r="A48" t="str">
        <f>'Master Data'!A48</f>
        <v>FHLP23</v>
      </c>
      <c r="B48" s="135">
        <f>'Master Data'!B48</f>
        <v>50</v>
      </c>
      <c r="C48">
        <f>'Master Data'!K48</f>
        <v>1</v>
      </c>
      <c r="D48">
        <f>'Master Data'!L48</f>
        <v>1</v>
      </c>
      <c r="E48">
        <f>'Master Data'!M48</f>
        <v>1</v>
      </c>
    </row>
    <row r="49" spans="1:5">
      <c r="A49" t="str">
        <f>'Master Data'!A49</f>
        <v>FHLP24</v>
      </c>
      <c r="B49" s="135">
        <f>'Master Data'!B49</f>
        <v>50</v>
      </c>
      <c r="C49">
        <f>'Master Data'!K49</f>
        <v>1</v>
      </c>
      <c r="D49">
        <f>'Master Data'!L49</f>
        <v>1</v>
      </c>
      <c r="E49">
        <f>'Master Data'!M49</f>
        <v>1</v>
      </c>
    </row>
    <row r="50" spans="1:5">
      <c r="A50" t="str">
        <f>'Master Data'!A50</f>
        <v>FHLP25</v>
      </c>
      <c r="B50" s="135">
        <f>'Master Data'!B50</f>
        <v>50</v>
      </c>
      <c r="C50">
        <f>'Master Data'!K50</f>
        <v>1</v>
      </c>
      <c r="D50">
        <f>'Master Data'!L50</f>
        <v>1</v>
      </c>
      <c r="E50">
        <f>'Master Data'!M50</f>
        <v>2</v>
      </c>
    </row>
    <row r="51" spans="1:5">
      <c r="A51" t="str">
        <f>'Master Data'!A51</f>
        <v>FHLP26</v>
      </c>
      <c r="B51">
        <f>'Master Data'!B51</f>
        <v>120</v>
      </c>
      <c r="C51">
        <f>'Master Data'!K51</f>
        <v>0</v>
      </c>
      <c r="D51">
        <f>'Master Data'!L51</f>
        <v>0</v>
      </c>
      <c r="E51">
        <f>'Master Data'!M51</f>
        <v>1</v>
      </c>
    </row>
    <row r="52" spans="1:5">
      <c r="A52" t="str">
        <f>'Master Data'!A52</f>
        <v>FHLP27</v>
      </c>
      <c r="B52">
        <f>'Master Data'!B52</f>
        <v>120</v>
      </c>
      <c r="C52">
        <f>'Master Data'!K52</f>
        <v>0</v>
      </c>
      <c r="D52">
        <f>'Master Data'!L52</f>
        <v>0</v>
      </c>
      <c r="E52">
        <f>'Master Data'!M52</f>
        <v>1</v>
      </c>
    </row>
    <row r="53" spans="1:5">
      <c r="A53" t="str">
        <f>'Master Data'!A53</f>
        <v>FHLP28</v>
      </c>
      <c r="B53">
        <f>'Master Data'!B53</f>
        <v>100</v>
      </c>
      <c r="C53">
        <f>'Master Data'!K53</f>
        <v>0</v>
      </c>
      <c r="D53">
        <f>'Master Data'!L53</f>
        <v>0</v>
      </c>
      <c r="E53">
        <f>'Master Data'!M53</f>
        <v>2</v>
      </c>
    </row>
    <row r="54" spans="1:5">
      <c r="A54" t="str">
        <f>'Master Data'!A54</f>
        <v>FHLP29</v>
      </c>
      <c r="B54">
        <f>'Master Data'!B54</f>
        <v>93</v>
      </c>
      <c r="C54">
        <f>'Master Data'!K54</f>
        <v>0</v>
      </c>
      <c r="D54">
        <f>'Master Data'!L54</f>
        <v>0</v>
      </c>
      <c r="E54">
        <f>'Master Data'!M54</f>
        <v>2</v>
      </c>
    </row>
    <row r="55" spans="1:5">
      <c r="A55" t="str">
        <f>'Master Data'!A55</f>
        <v>FHLP30</v>
      </c>
      <c r="B55">
        <f>'Master Data'!B55</f>
        <v>79</v>
      </c>
      <c r="C55">
        <f>'Master Data'!K55</f>
        <v>0</v>
      </c>
      <c r="D55">
        <f>'Master Data'!L55</f>
        <v>0</v>
      </c>
      <c r="E55">
        <f>'Master Data'!M55</f>
        <v>2</v>
      </c>
    </row>
    <row r="56" spans="1:5">
      <c r="A56" t="str">
        <f>'Master Data'!A56</f>
        <v>FHLP31</v>
      </c>
      <c r="B56">
        <f>'Master Data'!B56</f>
        <v>150</v>
      </c>
      <c r="C56">
        <f>'Master Data'!K56</f>
        <v>0</v>
      </c>
      <c r="D56">
        <f>'Master Data'!L56</f>
        <v>0</v>
      </c>
      <c r="E56">
        <f>'Master Data'!M56</f>
        <v>1</v>
      </c>
    </row>
    <row r="57" spans="1:5">
      <c r="A57" t="str">
        <f>'Master Data'!A57</f>
        <v>FHLP32</v>
      </c>
      <c r="B57">
        <f>'Master Data'!B57</f>
        <v>140</v>
      </c>
      <c r="C57">
        <f>'Master Data'!K57</f>
        <v>0</v>
      </c>
      <c r="D57">
        <f>'Master Data'!L57</f>
        <v>0</v>
      </c>
      <c r="E57">
        <f>'Master Data'!M57</f>
        <v>1</v>
      </c>
    </row>
    <row r="58" spans="1:5">
      <c r="A58" t="str">
        <f>'Master Data'!A58</f>
        <v>FHLP33</v>
      </c>
      <c r="B58">
        <f>'Master Data'!B58</f>
        <v>137</v>
      </c>
      <c r="C58">
        <f>'Master Data'!K58</f>
        <v>0</v>
      </c>
      <c r="D58">
        <f>'Master Data'!L58</f>
        <v>0</v>
      </c>
      <c r="E58">
        <f>'Master Data'!M58</f>
        <v>2</v>
      </c>
    </row>
    <row r="59" spans="1:5">
      <c r="A59" t="str">
        <f>'Master Data'!A59</f>
        <v>FHLP34</v>
      </c>
      <c r="B59">
        <f>'Master Data'!B59</f>
        <v>122</v>
      </c>
      <c r="C59">
        <f>'Master Data'!K59</f>
        <v>0</v>
      </c>
      <c r="D59">
        <f>'Master Data'!L59</f>
        <v>0</v>
      </c>
      <c r="E59">
        <f>'Master Data'!M59</f>
        <v>2</v>
      </c>
    </row>
    <row r="60" spans="1:5">
      <c r="A60" t="str">
        <f>'Master Data'!A60</f>
        <v>FHLP35</v>
      </c>
      <c r="B60">
        <f>'Master Data'!B60</f>
        <v>148</v>
      </c>
      <c r="C60">
        <f>'Master Data'!K60</f>
        <v>0</v>
      </c>
      <c r="D60">
        <f>'Master Data'!L60</f>
        <v>0</v>
      </c>
      <c r="E60">
        <f>'Master Data'!M60</f>
        <v>1</v>
      </c>
    </row>
    <row r="61" spans="1:5">
      <c r="A61" t="str">
        <f>'Master Data'!A61</f>
        <v>FHLP36</v>
      </c>
      <c r="B61">
        <f>'Master Data'!B61</f>
        <v>120</v>
      </c>
      <c r="C61">
        <f>'Master Data'!K61</f>
        <v>0</v>
      </c>
      <c r="D61">
        <f>'Master Data'!L61</f>
        <v>0</v>
      </c>
      <c r="E61">
        <f>'Master Data'!M61</f>
        <v>2</v>
      </c>
    </row>
    <row r="62" spans="1:5">
      <c r="A62" t="str">
        <f>'Master Data'!A62</f>
        <v>FHLP37</v>
      </c>
      <c r="B62">
        <f>'Master Data'!B62</f>
        <v>115</v>
      </c>
      <c r="C62">
        <f>'Master Data'!K62</f>
        <v>0</v>
      </c>
      <c r="D62">
        <f>'Master Data'!L62</f>
        <v>0</v>
      </c>
      <c r="E62">
        <f>'Master Data'!M62</f>
        <v>2</v>
      </c>
    </row>
    <row r="63" spans="1:5">
      <c r="A63" t="str">
        <f>'Master Data'!A63</f>
        <v>FHLP38</v>
      </c>
      <c r="B63">
        <f>'Master Data'!B63</f>
        <v>119</v>
      </c>
      <c r="C63">
        <f>'Master Data'!K63</f>
        <v>0</v>
      </c>
      <c r="D63">
        <f>'Master Data'!L63</f>
        <v>0</v>
      </c>
      <c r="E63">
        <f>'Master Data'!M63</f>
        <v>2</v>
      </c>
    </row>
    <row r="64" spans="1:5">
      <c r="A64" t="str">
        <f>'Master Data'!A64</f>
        <v>FHLP39</v>
      </c>
      <c r="B64">
        <f>'Master Data'!B64</f>
        <v>108</v>
      </c>
      <c r="C64">
        <f>'Master Data'!K64</f>
        <v>0</v>
      </c>
      <c r="D64">
        <f>'Master Data'!L64</f>
        <v>0</v>
      </c>
      <c r="E64">
        <f>'Master Data'!M64</f>
        <v>1</v>
      </c>
    </row>
    <row r="65" spans="1:5">
      <c r="A65" t="str">
        <f>'Master Data'!A65</f>
        <v>FHLP40</v>
      </c>
      <c r="B65">
        <f>'Master Data'!B65</f>
        <v>121</v>
      </c>
      <c r="C65">
        <f>'Master Data'!K65</f>
        <v>0</v>
      </c>
      <c r="D65">
        <f>'Master Data'!L65</f>
        <v>0</v>
      </c>
      <c r="E65">
        <f>'Master Data'!M65</f>
        <v>2</v>
      </c>
    </row>
    <row r="66" spans="1:5">
      <c r="A66" t="str">
        <f>'Master Data'!A66</f>
        <v>FHLP41</v>
      </c>
      <c r="B66">
        <f>'Master Data'!B66</f>
        <v>135</v>
      </c>
      <c r="C66">
        <f>'Master Data'!K66</f>
        <v>0</v>
      </c>
      <c r="D66">
        <f>'Master Data'!L66</f>
        <v>0</v>
      </c>
      <c r="E66">
        <f>'Master Data'!M66</f>
        <v>1</v>
      </c>
    </row>
    <row r="67" spans="1:5">
      <c r="A67" t="str">
        <f>'Master Data'!A67</f>
        <v>FHLP42</v>
      </c>
      <c r="B67">
        <f>'Master Data'!B67</f>
        <v>170</v>
      </c>
      <c r="C67">
        <f>'Master Data'!K67</f>
        <v>0</v>
      </c>
      <c r="D67">
        <f>'Master Data'!L67</f>
        <v>0</v>
      </c>
      <c r="E67">
        <f>'Master Data'!M67</f>
        <v>2</v>
      </c>
    </row>
    <row r="68" spans="1:5">
      <c r="A68" t="str">
        <f>'Master Data'!A68</f>
        <v>FHLP43</v>
      </c>
      <c r="B68">
        <f>'Master Data'!B68</f>
        <v>170</v>
      </c>
      <c r="C68">
        <f>'Master Data'!K68</f>
        <v>0</v>
      </c>
      <c r="D68">
        <f>'Master Data'!L68</f>
        <v>0</v>
      </c>
      <c r="E68">
        <f>'Master Data'!M68</f>
        <v>2</v>
      </c>
    </row>
    <row r="69" spans="1:5">
      <c r="A69" t="str">
        <f>'Master Data'!A69</f>
        <v>FHLP44</v>
      </c>
      <c r="B69">
        <f>'Master Data'!B69</f>
        <v>170</v>
      </c>
      <c r="C69">
        <f>'Master Data'!K69</f>
        <v>0</v>
      </c>
      <c r="D69">
        <f>'Master Data'!L69</f>
        <v>0</v>
      </c>
      <c r="E69">
        <f>'Master Data'!M69</f>
        <v>2</v>
      </c>
    </row>
    <row r="70" spans="1:5">
      <c r="A70" t="str">
        <f>'Master Data'!A70</f>
        <v>FHLP45</v>
      </c>
      <c r="B70">
        <f>'Master Data'!B70</f>
        <v>160</v>
      </c>
      <c r="C70">
        <f>'Master Data'!K70</f>
        <v>0</v>
      </c>
      <c r="D70">
        <f>'Master Data'!L70</f>
        <v>0</v>
      </c>
      <c r="E70">
        <f>'Master Data'!M70</f>
        <v>2</v>
      </c>
    </row>
    <row r="71" spans="1:5">
      <c r="A71" t="str">
        <f>'Master Data'!A71</f>
        <v>FHLP46</v>
      </c>
      <c r="B71">
        <f>'Master Data'!B71</f>
        <v>143</v>
      </c>
      <c r="C71">
        <f>'Master Data'!K71</f>
        <v>0</v>
      </c>
      <c r="D71">
        <f>'Master Data'!L71</f>
        <v>0</v>
      </c>
      <c r="E71">
        <f>'Master Data'!M71</f>
        <v>1</v>
      </c>
    </row>
    <row r="72" spans="1:5">
      <c r="A72" t="str">
        <f>'Master Data'!A72</f>
        <v>FHLP47</v>
      </c>
      <c r="B72">
        <f>'Master Data'!B72</f>
        <v>182</v>
      </c>
      <c r="C72">
        <f>'Master Data'!K72</f>
        <v>0</v>
      </c>
      <c r="D72">
        <f>'Master Data'!L72</f>
        <v>0</v>
      </c>
      <c r="E72">
        <f>'Master Data'!M72</f>
        <v>1</v>
      </c>
    </row>
    <row r="73" spans="1:5">
      <c r="A73" t="str">
        <f>'Master Data'!A73</f>
        <v>FHLP48</v>
      </c>
      <c r="B73">
        <f>'Master Data'!B73</f>
        <v>153</v>
      </c>
      <c r="C73">
        <f>'Master Data'!K73</f>
        <v>0</v>
      </c>
      <c r="D73">
        <f>'Master Data'!L73</f>
        <v>0</v>
      </c>
      <c r="E73">
        <f>'Master Data'!M73</f>
        <v>1</v>
      </c>
    </row>
    <row r="74" spans="1:5">
      <c r="A74" t="str">
        <f>'Master Data'!A74</f>
        <v>FHLP49</v>
      </c>
      <c r="B74">
        <f>'Master Data'!B74</f>
        <v>131</v>
      </c>
      <c r="C74">
        <f>'Master Data'!K74</f>
        <v>0</v>
      </c>
      <c r="D74">
        <f>'Master Data'!L74</f>
        <v>0</v>
      </c>
      <c r="E74">
        <f>'Master Data'!M74</f>
        <v>1</v>
      </c>
    </row>
    <row r="75" spans="1:5">
      <c r="A75" t="str">
        <f>'Master Data'!A75</f>
        <v>FHLP50</v>
      </c>
      <c r="B75">
        <f>'Master Data'!B75</f>
        <v>148</v>
      </c>
      <c r="C75">
        <f>'Master Data'!K75</f>
        <v>0</v>
      </c>
      <c r="D75">
        <f>'Master Data'!L75</f>
        <v>0</v>
      </c>
      <c r="E75">
        <f>'Master Data'!M75</f>
        <v>1</v>
      </c>
    </row>
    <row r="76" spans="1:5">
      <c r="A76" t="str">
        <f>'Master Data'!A76</f>
        <v>FHLP51</v>
      </c>
      <c r="B76">
        <f>'Master Data'!B76</f>
        <v>89</v>
      </c>
      <c r="C76">
        <f>'Master Data'!K76</f>
        <v>1</v>
      </c>
      <c r="D76">
        <f>'Master Data'!L76</f>
        <v>1</v>
      </c>
      <c r="E76">
        <f>'Master Data'!M76</f>
        <v>1</v>
      </c>
    </row>
    <row r="77" spans="1:5">
      <c r="A77" t="str">
        <f>'Master Data'!A77</f>
        <v>FHLP52</v>
      </c>
      <c r="B77">
        <f>'Master Data'!B77</f>
        <v>112</v>
      </c>
      <c r="C77">
        <f>'Master Data'!K77</f>
        <v>1</v>
      </c>
      <c r="D77">
        <f>'Master Data'!L77</f>
        <v>1</v>
      </c>
      <c r="E77">
        <f>'Master Data'!M77</f>
        <v>1</v>
      </c>
    </row>
    <row r="78" spans="1:5">
      <c r="A78" t="str">
        <f>'Master Data'!A78</f>
        <v>FHLP53</v>
      </c>
      <c r="B78">
        <f>'Master Data'!B78</f>
        <v>96</v>
      </c>
      <c r="C78">
        <f>'Master Data'!K78</f>
        <v>1</v>
      </c>
      <c r="D78">
        <f>'Master Data'!L78</f>
        <v>1</v>
      </c>
      <c r="E78">
        <f>'Master Data'!M78</f>
        <v>1</v>
      </c>
    </row>
    <row r="79" spans="1:5">
      <c r="A79" t="str">
        <f>'Master Data'!A79</f>
        <v>FHLP54</v>
      </c>
      <c r="B79">
        <f>'Master Data'!B79</f>
        <v>89</v>
      </c>
      <c r="C79">
        <f>'Master Data'!K79</f>
        <v>1</v>
      </c>
      <c r="D79">
        <f>'Master Data'!L79</f>
        <v>1</v>
      </c>
      <c r="E79">
        <f>'Master Data'!M79</f>
        <v>2</v>
      </c>
    </row>
    <row r="80" spans="1:5">
      <c r="A80" t="str">
        <f>'Master Data'!A80</f>
        <v>FHLP55</v>
      </c>
      <c r="B80">
        <f>'Master Data'!B80</f>
        <v>121</v>
      </c>
      <c r="C80">
        <f>'Master Data'!K80</f>
        <v>1</v>
      </c>
      <c r="D80">
        <f>'Master Data'!L80</f>
        <v>1</v>
      </c>
      <c r="E80">
        <f>'Master Data'!M80</f>
        <v>1</v>
      </c>
    </row>
    <row r="81" spans="1:5">
      <c r="A81" t="str">
        <f>'Master Data'!A81</f>
        <v>FHLP56</v>
      </c>
      <c r="B81">
        <f>'Master Data'!B81</f>
        <v>126</v>
      </c>
      <c r="C81">
        <f>'Master Data'!K81</f>
        <v>1</v>
      </c>
      <c r="D81">
        <f>'Master Data'!L81</f>
        <v>1</v>
      </c>
      <c r="E81">
        <f>'Master Data'!M81</f>
        <v>1</v>
      </c>
    </row>
    <row r="82" spans="1:5">
      <c r="A82" t="str">
        <f>'Master Data'!A82</f>
        <v>FHLP57</v>
      </c>
      <c r="B82">
        <f>'Master Data'!B82</f>
        <v>114</v>
      </c>
      <c r="C82">
        <f>'Master Data'!K82</f>
        <v>1</v>
      </c>
      <c r="D82">
        <f>'Master Data'!L82</f>
        <v>1</v>
      </c>
      <c r="E82">
        <f>'Master Data'!M82</f>
        <v>1</v>
      </c>
    </row>
    <row r="83" spans="1:5">
      <c r="A83" t="str">
        <f>'Master Data'!A83</f>
        <v>FHLP58</v>
      </c>
      <c r="B83">
        <f>'Master Data'!B83</f>
        <v>115</v>
      </c>
      <c r="C83">
        <f>'Master Data'!K83</f>
        <v>1</v>
      </c>
      <c r="D83">
        <f>'Master Data'!L83</f>
        <v>1</v>
      </c>
      <c r="E83">
        <f>'Master Data'!M83</f>
        <v>1</v>
      </c>
    </row>
    <row r="84" spans="1:5">
      <c r="A84" t="str">
        <f>'Master Data'!A84</f>
        <v>FHLP59</v>
      </c>
      <c r="B84">
        <f>'Master Data'!B84</f>
        <v>109</v>
      </c>
      <c r="C84">
        <f>'Master Data'!K84</f>
        <v>1</v>
      </c>
      <c r="D84">
        <f>'Master Data'!L84</f>
        <v>1</v>
      </c>
      <c r="E84">
        <f>'Master Data'!M84</f>
        <v>2</v>
      </c>
    </row>
    <row r="85" spans="1:5">
      <c r="A85" t="str">
        <f>'Master Data'!A85</f>
        <v>FHLP60</v>
      </c>
      <c r="B85">
        <f>'Master Data'!B85</f>
        <v>125</v>
      </c>
      <c r="C85">
        <f>'Master Data'!K85</f>
        <v>1</v>
      </c>
      <c r="D85">
        <f>'Master Data'!L85</f>
        <v>1</v>
      </c>
      <c r="E85">
        <f>'Master Data'!M85</f>
        <v>1</v>
      </c>
    </row>
    <row r="86" spans="1:5">
      <c r="A86" t="str">
        <f>'Master Data'!A86</f>
        <v>FHLP61</v>
      </c>
      <c r="B86">
        <f>'Master Data'!B86</f>
        <v>91</v>
      </c>
      <c r="C86">
        <f>'Master Data'!K86</f>
        <v>1</v>
      </c>
      <c r="D86">
        <f>'Master Data'!L86</f>
        <v>1</v>
      </c>
      <c r="E86">
        <f>'Master Data'!M86</f>
        <v>2</v>
      </c>
    </row>
    <row r="87" spans="1:5">
      <c r="A87" t="str">
        <f>'Master Data'!A87</f>
        <v>FHLP62</v>
      </c>
      <c r="B87">
        <f>'Master Data'!B87</f>
        <v>116</v>
      </c>
      <c r="C87">
        <f>'Master Data'!K87</f>
        <v>1</v>
      </c>
      <c r="D87">
        <f>'Master Data'!L87</f>
        <v>1</v>
      </c>
      <c r="E87">
        <f>'Master Data'!M87</f>
        <v>2</v>
      </c>
    </row>
    <row r="88" spans="1:5">
      <c r="A88" t="str">
        <f>'Master Data'!A88</f>
        <v>FHLP63</v>
      </c>
      <c r="B88">
        <f>'Master Data'!B88</f>
        <v>93</v>
      </c>
      <c r="C88">
        <f>'Master Data'!K88</f>
        <v>1</v>
      </c>
      <c r="D88">
        <f>'Master Data'!L88</f>
        <v>1</v>
      </c>
      <c r="E88">
        <f>'Master Data'!M88</f>
        <v>1</v>
      </c>
    </row>
    <row r="89" spans="1:5">
      <c r="A89" t="str">
        <f>'Master Data'!A89</f>
        <v>FHLP64</v>
      </c>
      <c r="B89">
        <f>'Master Data'!B89</f>
        <v>120</v>
      </c>
      <c r="C89">
        <f>'Master Data'!K89</f>
        <v>1</v>
      </c>
      <c r="D89">
        <f>'Master Data'!L89</f>
        <v>1</v>
      </c>
      <c r="E89">
        <f>'Master Data'!M89</f>
        <v>1</v>
      </c>
    </row>
    <row r="90" spans="1:5">
      <c r="A90" t="str">
        <f>'Master Data'!A90</f>
        <v>FHLP65</v>
      </c>
      <c r="B90">
        <f>'Master Data'!B90</f>
        <v>200</v>
      </c>
      <c r="C90">
        <f>'Master Data'!K90</f>
        <v>1</v>
      </c>
      <c r="D90">
        <f>'Master Data'!L90</f>
        <v>1</v>
      </c>
      <c r="E90">
        <f>'Master Data'!M90</f>
        <v>2</v>
      </c>
    </row>
    <row r="91" spans="1:5">
      <c r="A91" t="str">
        <f>'Master Data'!A91</f>
        <v>FHLP66</v>
      </c>
      <c r="B91">
        <f>'Master Data'!B91</f>
        <v>103</v>
      </c>
      <c r="C91">
        <f>'Master Data'!K91</f>
        <v>1</v>
      </c>
      <c r="D91">
        <f>'Master Data'!L91</f>
        <v>1</v>
      </c>
      <c r="E91">
        <f>'Master Data'!M91</f>
        <v>1</v>
      </c>
    </row>
    <row r="92" spans="1:5">
      <c r="A92" t="str">
        <f>'Master Data'!A92</f>
        <v>FHLP67</v>
      </c>
      <c r="B92">
        <f>'Master Data'!B92</f>
        <v>115</v>
      </c>
      <c r="C92">
        <f>'Master Data'!K92</f>
        <v>1</v>
      </c>
      <c r="D92">
        <f>'Master Data'!L92</f>
        <v>1</v>
      </c>
      <c r="E92">
        <f>'Master Data'!M92</f>
        <v>1</v>
      </c>
    </row>
    <row r="93" spans="1:5">
      <c r="A93" t="str">
        <f>'Master Data'!A93</f>
        <v>FHLP68</v>
      </c>
      <c r="B93">
        <f>'Master Data'!B93</f>
        <v>116</v>
      </c>
      <c r="C93">
        <f>'Master Data'!K93</f>
        <v>1</v>
      </c>
      <c r="D93">
        <f>'Master Data'!L93</f>
        <v>1</v>
      </c>
      <c r="E93">
        <f>'Master Data'!M93</f>
        <v>1</v>
      </c>
    </row>
    <row r="94" spans="1:5">
      <c r="A94" t="str">
        <f>'Master Data'!A94</f>
        <v>FHLP69</v>
      </c>
      <c r="B94">
        <f>'Master Data'!B94</f>
        <v>92</v>
      </c>
      <c r="C94">
        <f>'Master Data'!K94</f>
        <v>1</v>
      </c>
      <c r="D94">
        <f>'Master Data'!L94</f>
        <v>1</v>
      </c>
      <c r="E94">
        <f>'Master Data'!M94</f>
        <v>1</v>
      </c>
    </row>
    <row r="95" spans="1:5">
      <c r="A95" t="str">
        <f>'Master Data'!A95</f>
        <v>FHLP70</v>
      </c>
      <c r="B95">
        <f>'Master Data'!B95</f>
        <v>117</v>
      </c>
      <c r="C95">
        <f>'Master Data'!K95</f>
        <v>1</v>
      </c>
      <c r="D95">
        <f>'Master Data'!L95</f>
        <v>1</v>
      </c>
      <c r="E95">
        <f>'Master Data'!M95</f>
        <v>2</v>
      </c>
    </row>
    <row r="96" spans="1:5">
      <c r="A96" t="str">
        <f>'Master Data'!A96</f>
        <v>FHLP71</v>
      </c>
      <c r="B96">
        <f>'Master Data'!B96</f>
        <v>91</v>
      </c>
      <c r="C96">
        <f>'Master Data'!K96</f>
        <v>1</v>
      </c>
      <c r="D96">
        <f>'Master Data'!L96</f>
        <v>1</v>
      </c>
      <c r="E96">
        <f>'Master Data'!M96</f>
        <v>2</v>
      </c>
    </row>
    <row r="97" spans="1:5">
      <c r="A97" t="str">
        <f>'Master Data'!A97</f>
        <v>FHLP72</v>
      </c>
      <c r="B97">
        <f>'Master Data'!B97</f>
        <v>101</v>
      </c>
      <c r="C97">
        <f>'Master Data'!K97</f>
        <v>1</v>
      </c>
      <c r="D97">
        <f>'Master Data'!L97</f>
        <v>1</v>
      </c>
      <c r="E97">
        <f>'Master Data'!M97</f>
        <v>1</v>
      </c>
    </row>
    <row r="98" spans="1:5">
      <c r="A98" t="str">
        <f>'Master Data'!A98</f>
        <v>FHLP73</v>
      </c>
      <c r="B98">
        <f>'Master Data'!B98</f>
        <v>80</v>
      </c>
      <c r="C98">
        <f>'Master Data'!K98</f>
        <v>1</v>
      </c>
      <c r="D98">
        <f>'Master Data'!L98</f>
        <v>1</v>
      </c>
      <c r="E98">
        <f>'Master Data'!M98</f>
        <v>1</v>
      </c>
    </row>
    <row r="99" spans="1:5">
      <c r="A99" t="str">
        <f>'Master Data'!A99</f>
        <v>FHLP74</v>
      </c>
      <c r="B99">
        <f>'Master Data'!B99</f>
        <v>88</v>
      </c>
      <c r="C99">
        <f>'Master Data'!K99</f>
        <v>1</v>
      </c>
      <c r="D99">
        <f>'Master Data'!L99</f>
        <v>1</v>
      </c>
      <c r="E99">
        <f>'Master Data'!M99</f>
        <v>1</v>
      </c>
    </row>
    <row r="100" spans="1:5">
      <c r="A100" t="str">
        <f>'Master Data'!A100</f>
        <v>FHLP75</v>
      </c>
      <c r="B100">
        <f>'Master Data'!B100</f>
        <v>89</v>
      </c>
      <c r="C100">
        <f>'Master Data'!K100</f>
        <v>1</v>
      </c>
      <c r="D100">
        <f>'Master Data'!L100</f>
        <v>1</v>
      </c>
      <c r="E100">
        <f>'Master Data'!M100</f>
        <v>1</v>
      </c>
    </row>
    <row r="101" spans="1:5">
      <c r="A101" t="str">
        <f>'Master Data'!A101</f>
        <v>M0D051311Y</v>
      </c>
      <c r="B101">
        <f>'Master Data'!B101</f>
        <v>133</v>
      </c>
      <c r="C101">
        <f>'Master Data'!K101</f>
        <v>0</v>
      </c>
      <c r="D101" t="str">
        <f>'Master Data'!L101</f>
        <v>NA</v>
      </c>
      <c r="E101">
        <f>'Master Data'!M101</f>
        <v>1</v>
      </c>
    </row>
    <row r="102" spans="1:5">
      <c r="A102" t="str">
        <f>'Master Data'!A102</f>
        <v>M0D051312Z</v>
      </c>
      <c r="B102">
        <f>'Master Data'!B102</f>
        <v>85</v>
      </c>
      <c r="C102">
        <f>'Master Data'!K102</f>
        <v>0</v>
      </c>
      <c r="D102" t="str">
        <f>'Master Data'!L102</f>
        <v>NA</v>
      </c>
      <c r="E102">
        <f>'Master Data'!M102</f>
        <v>1</v>
      </c>
    </row>
    <row r="103" spans="1:5">
      <c r="A103" t="str">
        <f>'Master Data'!A103</f>
        <v>M0D051313A</v>
      </c>
      <c r="B103">
        <f>'Master Data'!B103</f>
        <v>99</v>
      </c>
      <c r="C103">
        <f>'Master Data'!K103</f>
        <v>0</v>
      </c>
      <c r="D103" t="str">
        <f>'Master Data'!L103</f>
        <v>NA</v>
      </c>
      <c r="E103">
        <f>'Master Data'!M103</f>
        <v>2</v>
      </c>
    </row>
    <row r="104" spans="1:5">
      <c r="A104" t="str">
        <f>'Master Data'!A104</f>
        <v>M0D051314B</v>
      </c>
      <c r="B104">
        <f>'Master Data'!B104</f>
        <v>74</v>
      </c>
      <c r="C104">
        <f>'Master Data'!K104</f>
        <v>0</v>
      </c>
      <c r="D104" t="str">
        <f>'Master Data'!L104</f>
        <v>NA</v>
      </c>
      <c r="E104">
        <f>'Master Data'!M104</f>
        <v>1</v>
      </c>
    </row>
    <row r="105" spans="1:5">
      <c r="A105" t="str">
        <f>'Master Data'!A105</f>
        <v>M0D051315C</v>
      </c>
      <c r="B105">
        <f>'Master Data'!B105</f>
        <v>96</v>
      </c>
      <c r="C105">
        <f>'Master Data'!K105</f>
        <v>0</v>
      </c>
      <c r="D105" t="str">
        <f>'Master Data'!L105</f>
        <v>NA</v>
      </c>
      <c r="E105">
        <f>'Master Data'!M105</f>
        <v>1</v>
      </c>
    </row>
    <row r="106" spans="1:5">
      <c r="A106" t="str">
        <f>'Master Data'!A106</f>
        <v>M0D051399I</v>
      </c>
      <c r="B106">
        <f>'Master Data'!B106</f>
        <v>131.5</v>
      </c>
      <c r="C106">
        <f>'Master Data'!K106</f>
        <v>0</v>
      </c>
      <c r="D106">
        <f>'Master Data'!L106</f>
        <v>0</v>
      </c>
      <c r="E106">
        <f>'Master Data'!M106</f>
        <v>1</v>
      </c>
    </row>
    <row r="107" spans="1:5">
      <c r="A107" t="str">
        <f>'Master Data'!A107</f>
        <v>M0D051400J</v>
      </c>
      <c r="B107">
        <f>'Master Data'!B107</f>
        <v>117.5</v>
      </c>
      <c r="C107">
        <f>'Master Data'!K107</f>
        <v>0</v>
      </c>
      <c r="D107">
        <f>'Master Data'!L107</f>
        <v>0</v>
      </c>
      <c r="E107">
        <f>'Master Data'!M107</f>
        <v>2</v>
      </c>
    </row>
    <row r="108" spans="1:5">
      <c r="A108" t="str">
        <f>'Master Data'!A108</f>
        <v>M0D051401K</v>
      </c>
      <c r="B108" t="s">
        <v>334</v>
      </c>
      <c r="C108">
        <f>'Master Data'!K108</f>
        <v>0</v>
      </c>
      <c r="D108" t="str">
        <f>'Master Data'!L108</f>
        <v>NA</v>
      </c>
      <c r="E108">
        <f>'Master Data'!M108</f>
        <v>2</v>
      </c>
    </row>
    <row r="109" spans="1:5">
      <c r="A109" t="str">
        <f>'Master Data'!A109</f>
        <v>M0D051404N</v>
      </c>
      <c r="B109" t="s">
        <v>334</v>
      </c>
      <c r="C109">
        <f>'Master Data'!K109</f>
        <v>1</v>
      </c>
      <c r="D109">
        <f>'Master Data'!L109</f>
        <v>1</v>
      </c>
      <c r="E109">
        <f>'Master Data'!M109</f>
        <v>1</v>
      </c>
    </row>
    <row r="110" spans="1:5">
      <c r="A110" t="str">
        <f>'Master Data'!A110</f>
        <v>M0D051405O</v>
      </c>
      <c r="B110">
        <f>'Master Data'!B110</f>
        <v>95</v>
      </c>
      <c r="C110">
        <f>'Master Data'!K110</f>
        <v>0</v>
      </c>
      <c r="D110">
        <f>'Master Data'!L110</f>
        <v>0</v>
      </c>
      <c r="E110">
        <f>'Master Data'!M110</f>
        <v>2</v>
      </c>
    </row>
    <row r="111" spans="1:5">
      <c r="A111" t="str">
        <f>'Master Data'!A111</f>
        <v>M0D052516H</v>
      </c>
      <c r="B111">
        <f>'Master Data'!B111</f>
        <v>71</v>
      </c>
      <c r="C111">
        <f>'Master Data'!K111</f>
        <v>0</v>
      </c>
      <c r="D111" t="str">
        <f>'Master Data'!L111</f>
        <v>NA</v>
      </c>
      <c r="E111">
        <f>'Master Data'!M111</f>
        <v>2</v>
      </c>
    </row>
    <row r="112" spans="1:5">
      <c r="A112" t="str">
        <f>'Master Data'!A112</f>
        <v>M0D052548N</v>
      </c>
      <c r="B112">
        <f>'Master Data'!B112</f>
        <v>144</v>
      </c>
      <c r="C112">
        <f>'Master Data'!K112</f>
        <v>0</v>
      </c>
      <c r="D112" t="str">
        <f>'Master Data'!L112</f>
        <v>NA</v>
      </c>
      <c r="E112">
        <f>'Master Data'!M112</f>
        <v>1</v>
      </c>
    </row>
    <row r="113" spans="1:5">
      <c r="A113" t="str">
        <f>'Master Data'!A113</f>
        <v>M0D052549O</v>
      </c>
      <c r="B113">
        <f>'Master Data'!B113</f>
        <v>100</v>
      </c>
      <c r="C113">
        <f>'Master Data'!K113</f>
        <v>0</v>
      </c>
      <c r="D113" t="str">
        <f>'Master Data'!L113</f>
        <v>NA</v>
      </c>
      <c r="E113">
        <f>'Master Data'!M113</f>
        <v>1</v>
      </c>
    </row>
    <row r="114" spans="1:5">
      <c r="A114" t="str">
        <f>'Master Data'!A114</f>
        <v>M0D052550P</v>
      </c>
      <c r="B114">
        <f>'Master Data'!B114</f>
        <v>68</v>
      </c>
      <c r="C114">
        <f>'Master Data'!K114</f>
        <v>0</v>
      </c>
      <c r="D114" t="str">
        <f>'Master Data'!L114</f>
        <v>NA</v>
      </c>
      <c r="E114">
        <f>'Master Data'!M114</f>
        <v>1</v>
      </c>
    </row>
    <row r="115" spans="1:5">
      <c r="A115" t="str">
        <f>'Master Data'!A115</f>
        <v>M0D052624L</v>
      </c>
      <c r="B115" t="s">
        <v>334</v>
      </c>
      <c r="C115">
        <f>'Master Data'!K115</f>
        <v>0</v>
      </c>
      <c r="D115">
        <f>'Master Data'!L115</f>
        <v>0</v>
      </c>
      <c r="E115">
        <f>'Master Data'!M115</f>
        <v>1</v>
      </c>
    </row>
    <row r="116" spans="1:5">
      <c r="A116" t="str">
        <f>'Master Data'!A116</f>
        <v>M0D052625M</v>
      </c>
      <c r="B116" t="s">
        <v>334</v>
      </c>
      <c r="C116">
        <f>'Master Data'!K116</f>
        <v>0</v>
      </c>
      <c r="D116">
        <f>'Master Data'!L116</f>
        <v>0</v>
      </c>
      <c r="E116">
        <f>'Master Data'!M116</f>
        <v>1</v>
      </c>
    </row>
    <row r="117" spans="1:5">
      <c r="A117" t="str">
        <f>'Master Data'!A117</f>
        <v>M0D052626N</v>
      </c>
      <c r="B117" t="s">
        <v>334</v>
      </c>
      <c r="C117">
        <f>'Master Data'!K117</f>
        <v>0</v>
      </c>
      <c r="D117">
        <f>'Master Data'!L117</f>
        <v>0</v>
      </c>
      <c r="E117">
        <f>'Master Data'!M117</f>
        <v>1</v>
      </c>
    </row>
    <row r="118" spans="1:5">
      <c r="A118" t="str">
        <f>'Master Data'!A118</f>
        <v>M0D052627O</v>
      </c>
      <c r="B118" t="s">
        <v>334</v>
      </c>
      <c r="C118">
        <f>'Master Data'!K118</f>
        <v>0</v>
      </c>
      <c r="D118">
        <f>'Master Data'!L118</f>
        <v>0</v>
      </c>
      <c r="E118">
        <f>'Master Data'!M118</f>
        <v>1</v>
      </c>
    </row>
    <row r="119" spans="1:5">
      <c r="A119" t="str">
        <f>'Master Data'!A119</f>
        <v>M0D052628P</v>
      </c>
      <c r="B119" t="s">
        <v>334</v>
      </c>
      <c r="C119">
        <f>'Master Data'!K119</f>
        <v>0</v>
      </c>
      <c r="D119" t="str">
        <f>'Master Data'!L119</f>
        <v>NA</v>
      </c>
      <c r="E119">
        <f>'Master Data'!M119</f>
        <v>1</v>
      </c>
    </row>
    <row r="120" spans="1:5">
      <c r="A120" t="str">
        <f>'Master Data'!A120</f>
        <v>M0D052632T</v>
      </c>
      <c r="B120">
        <f>'Master Data'!B120</f>
        <v>120</v>
      </c>
      <c r="C120">
        <f>'Master Data'!K120</f>
        <v>1</v>
      </c>
      <c r="D120">
        <f>'Master Data'!L120</f>
        <v>1</v>
      </c>
      <c r="E120">
        <f>'Master Data'!M120</f>
        <v>1</v>
      </c>
    </row>
    <row r="121" spans="1:5">
      <c r="A121" t="str">
        <f>'Master Data'!A121</f>
        <v>M0D051699W</v>
      </c>
      <c r="B121">
        <f>'Master Data'!B121</f>
        <v>111</v>
      </c>
      <c r="C121">
        <f>'Master Data'!K121</f>
        <v>0</v>
      </c>
      <c r="D121">
        <f>'Master Data'!L121</f>
        <v>0</v>
      </c>
      <c r="E121">
        <f>'Master Data'!M121</f>
        <v>2</v>
      </c>
    </row>
    <row r="122" spans="1:5">
      <c r="A122" t="str">
        <f>'Master Data'!A122</f>
        <v>M0D051700X</v>
      </c>
      <c r="B122">
        <f>'Master Data'!B122</f>
        <v>61</v>
      </c>
      <c r="C122">
        <f>'Master Data'!K122</f>
        <v>1</v>
      </c>
      <c r="D122">
        <f>'Master Data'!L122</f>
        <v>1</v>
      </c>
      <c r="E122">
        <f>'Master Data'!M122</f>
        <v>1</v>
      </c>
    </row>
    <row r="123" spans="1:5">
      <c r="A123" t="str">
        <f>'Master Data'!A123</f>
        <v>M0D051665O</v>
      </c>
      <c r="B123">
        <f>'Master Data'!B123</f>
        <v>101</v>
      </c>
      <c r="C123">
        <f>'Master Data'!K123</f>
        <v>0</v>
      </c>
      <c r="D123">
        <f>'Master Data'!L123</f>
        <v>0</v>
      </c>
      <c r="E123">
        <f>'Master Data'!M123</f>
        <v>1</v>
      </c>
    </row>
    <row r="124" spans="1:5">
      <c r="A124" t="str">
        <f>'Master Data'!A124</f>
        <v>M0D051670T</v>
      </c>
      <c r="B124">
        <f>'Master Data'!B124</f>
        <v>95</v>
      </c>
      <c r="C124">
        <f>'Master Data'!K124</f>
        <v>0</v>
      </c>
      <c r="D124" t="str">
        <f>'Master Data'!L124</f>
        <v>NA</v>
      </c>
      <c r="E124">
        <f>'Master Data'!M124</f>
        <v>1</v>
      </c>
    </row>
    <row r="125" spans="1:5">
      <c r="A125" t="str">
        <f>'Master Data'!A125</f>
        <v>M0D051671U</v>
      </c>
      <c r="B125">
        <f>'Master Data'!B125</f>
        <v>115</v>
      </c>
      <c r="C125">
        <f>'Master Data'!K125</f>
        <v>0</v>
      </c>
      <c r="D125">
        <f>'Master Data'!L125</f>
        <v>0</v>
      </c>
      <c r="E125">
        <f>'Master Data'!M125</f>
        <v>1</v>
      </c>
    </row>
    <row r="126" spans="1:5">
      <c r="A126" t="str">
        <f>'Master Data'!A126</f>
        <v>M0D051708F</v>
      </c>
      <c r="B126">
        <f>'Master Data'!B126</f>
        <v>85</v>
      </c>
      <c r="C126">
        <f>'Master Data'!K126</f>
        <v>0</v>
      </c>
      <c r="D126" t="str">
        <f>'Master Data'!L126</f>
        <v>NA</v>
      </c>
      <c r="E126">
        <f>'Master Data'!M126</f>
        <v>2</v>
      </c>
    </row>
    <row r="127" spans="1:5">
      <c r="A127" t="str">
        <f>'Master Data'!A127</f>
        <v>M0D051709G</v>
      </c>
      <c r="B127">
        <f>'Master Data'!B127</f>
        <v>81</v>
      </c>
      <c r="C127">
        <f>'Master Data'!K127</f>
        <v>0</v>
      </c>
      <c r="D127" t="str">
        <f>'Master Data'!L127</f>
        <v>NA</v>
      </c>
      <c r="E127">
        <f>'Master Data'!M127</f>
        <v>2</v>
      </c>
    </row>
    <row r="128" spans="1:5">
      <c r="A128" t="str">
        <f>'Master Data'!A128</f>
        <v>M0D051710H</v>
      </c>
      <c r="B128">
        <f>'Master Data'!B128</f>
        <v>110</v>
      </c>
      <c r="C128">
        <f>'Master Data'!K128</f>
        <v>0</v>
      </c>
      <c r="D128">
        <f>'Master Data'!L128</f>
        <v>0</v>
      </c>
      <c r="E128">
        <f>'Master Data'!M128</f>
        <v>2</v>
      </c>
    </row>
    <row r="129" spans="1:5">
      <c r="A129" t="str">
        <f>'Master Data'!A129</f>
        <v>M0D051711I</v>
      </c>
      <c r="B129" t="s">
        <v>334</v>
      </c>
      <c r="C129">
        <f>'Master Data'!K129</f>
        <v>0</v>
      </c>
      <c r="D129" t="str">
        <f>'Master Data'!L129</f>
        <v>NA</v>
      </c>
      <c r="E129">
        <f>'Master Data'!M129</f>
        <v>2</v>
      </c>
    </row>
    <row r="130" spans="1:5">
      <c r="A130" t="str">
        <f>'Master Data'!A130</f>
        <v>M0D051712J</v>
      </c>
      <c r="B130">
        <f>'Master Data'!B130</f>
        <v>75</v>
      </c>
      <c r="C130">
        <f>'Master Data'!K130</f>
        <v>0</v>
      </c>
      <c r="D130" t="str">
        <f>'Master Data'!L130</f>
        <v>NA</v>
      </c>
      <c r="E130">
        <f>'Master Data'!M130</f>
        <v>2</v>
      </c>
    </row>
    <row r="131" spans="1:5">
      <c r="A131" t="str">
        <f>'Master Data'!A131</f>
        <v>M0D051517W</v>
      </c>
      <c r="B131">
        <f>'Master Data'!B131</f>
        <v>112</v>
      </c>
      <c r="C131">
        <f>'Master Data'!K131</f>
        <v>0</v>
      </c>
      <c r="D131">
        <f>'Master Data'!L131</f>
        <v>0</v>
      </c>
      <c r="E131">
        <f>'Master Data'!M131</f>
        <v>1</v>
      </c>
    </row>
    <row r="132" spans="1:5">
      <c r="A132" t="str">
        <f>'Master Data'!A132</f>
        <v>M0D051518X</v>
      </c>
      <c r="B132" t="s">
        <v>334</v>
      </c>
      <c r="C132">
        <f>'Master Data'!K132</f>
        <v>0</v>
      </c>
      <c r="D132" t="str">
        <f>'Master Data'!L132</f>
        <v>NA</v>
      </c>
      <c r="E132">
        <f>'Master Data'!M132</f>
        <v>1</v>
      </c>
    </row>
    <row r="133" spans="1:5">
      <c r="A133" t="str">
        <f>'Master Data'!A133</f>
        <v>M0D051519Y</v>
      </c>
      <c r="B133" t="s">
        <v>334</v>
      </c>
      <c r="C133">
        <f>'Master Data'!K133</f>
        <v>0</v>
      </c>
      <c r="D133">
        <f>'Master Data'!L133</f>
        <v>0</v>
      </c>
      <c r="E133">
        <f>'Master Data'!M133</f>
        <v>2</v>
      </c>
    </row>
    <row r="134" spans="1:5">
      <c r="A134" t="str">
        <f>'Master Data'!A134</f>
        <v>M0D051520Z</v>
      </c>
      <c r="B134" t="s">
        <v>334</v>
      </c>
      <c r="C134">
        <f>'Master Data'!K134</f>
        <v>0</v>
      </c>
      <c r="D134">
        <f>'Master Data'!L134</f>
        <v>0</v>
      </c>
      <c r="E134">
        <f>'Master Data'!M134</f>
        <v>1</v>
      </c>
    </row>
    <row r="135" spans="1:5">
      <c r="A135" t="str">
        <f>'Master Data'!A135</f>
        <v>M0D051527G</v>
      </c>
      <c r="B135" t="s">
        <v>334</v>
      </c>
      <c r="C135">
        <f>'Master Data'!K135</f>
        <v>0</v>
      </c>
      <c r="D135">
        <f>'Master Data'!L135</f>
        <v>0</v>
      </c>
      <c r="E135">
        <f>'Master Data'!M135</f>
        <v>2</v>
      </c>
    </row>
    <row r="136" spans="1:5">
      <c r="A136" t="str">
        <f>'Master Data'!A136</f>
        <v>M0D051642R</v>
      </c>
      <c r="B136">
        <f>'Master Data'!B136</f>
        <v>45</v>
      </c>
      <c r="C136">
        <f>'Master Data'!K136</f>
        <v>0</v>
      </c>
      <c r="D136">
        <f>'Master Data'!L136</f>
        <v>0</v>
      </c>
      <c r="E136">
        <f>'Master Data'!M136</f>
        <v>1</v>
      </c>
    </row>
    <row r="137" spans="1:5">
      <c r="A137" t="str">
        <f>'Master Data'!A137</f>
        <v>M0D051643S</v>
      </c>
      <c r="B137">
        <f>'Master Data'!B137</f>
        <v>190</v>
      </c>
      <c r="C137">
        <f>'Master Data'!K137</f>
        <v>1</v>
      </c>
      <c r="D137">
        <f>'Master Data'!L137</f>
        <v>1</v>
      </c>
      <c r="E137">
        <f>'Master Data'!M137</f>
        <v>1</v>
      </c>
    </row>
    <row r="138" spans="1:5">
      <c r="A138" t="str">
        <f>'Master Data'!A138</f>
        <v>M0D051646V</v>
      </c>
      <c r="B138">
        <f>'Master Data'!B138</f>
        <v>134</v>
      </c>
      <c r="C138">
        <f>'Master Data'!K138</f>
        <v>0</v>
      </c>
      <c r="D138" t="str">
        <f>'Master Data'!L138</f>
        <v>NA</v>
      </c>
      <c r="E138">
        <f>'Master Data'!M138</f>
        <v>1</v>
      </c>
    </row>
    <row r="139" spans="1:5">
      <c r="A139" t="str">
        <f>'Master Data'!A139</f>
        <v>M0D051647W</v>
      </c>
      <c r="B139">
        <f>'Master Data'!B139</f>
        <v>136</v>
      </c>
      <c r="C139">
        <f>'Master Data'!K139</f>
        <v>0</v>
      </c>
      <c r="D139" t="str">
        <f>'Master Data'!L139</f>
        <v>NA</v>
      </c>
      <c r="E139">
        <f>'Master Data'!M139</f>
        <v>2</v>
      </c>
    </row>
    <row r="140" spans="1:5">
      <c r="A140" t="str">
        <f>'Master Data'!A140</f>
        <v>M0D051648X</v>
      </c>
      <c r="B140">
        <f>'Master Data'!B140</f>
        <v>116</v>
      </c>
      <c r="C140">
        <f>'Master Data'!K140</f>
        <v>0</v>
      </c>
      <c r="D140" t="str">
        <f>'Master Data'!L140</f>
        <v>NA</v>
      </c>
      <c r="E140">
        <f>'Master Data'!M140</f>
        <v>2</v>
      </c>
    </row>
    <row r="141" spans="1:5">
      <c r="A141" t="str">
        <f>'Master Data'!A141</f>
        <v>M0D029920T</v>
      </c>
      <c r="B141">
        <f>'Master Data'!B141</f>
        <v>180</v>
      </c>
      <c r="C141">
        <f>'Master Data'!K141</f>
        <v>0</v>
      </c>
      <c r="D141">
        <f>'Master Data'!L141</f>
        <v>0</v>
      </c>
      <c r="E141">
        <f>'Master Data'!M141</f>
        <v>1</v>
      </c>
    </row>
    <row r="142" spans="1:5">
      <c r="A142" t="str">
        <f>'Master Data'!A142</f>
        <v>M0D029928B</v>
      </c>
      <c r="B142">
        <f>'Master Data'!B142</f>
        <v>135</v>
      </c>
      <c r="C142">
        <f>'Master Data'!K142</f>
        <v>1</v>
      </c>
      <c r="D142">
        <f>'Master Data'!L142</f>
        <v>1</v>
      </c>
      <c r="E142">
        <f>'Master Data'!M142</f>
        <v>1</v>
      </c>
    </row>
    <row r="143" spans="1:5">
      <c r="A143" t="str">
        <f>'Master Data'!A143</f>
        <v>M0D030124P</v>
      </c>
      <c r="B143" t="s">
        <v>334</v>
      </c>
      <c r="C143">
        <f>'Master Data'!K143</f>
        <v>1</v>
      </c>
      <c r="D143">
        <f>'Master Data'!L143</f>
        <v>1</v>
      </c>
      <c r="E143">
        <f>'Master Data'!M143</f>
        <v>1</v>
      </c>
    </row>
    <row r="144" spans="1:5">
      <c r="A144" t="str">
        <f>'Master Data'!A144</f>
        <v>M0D030226N</v>
      </c>
      <c r="B144">
        <f>'Master Data'!B144</f>
        <v>73</v>
      </c>
      <c r="C144">
        <f>'Master Data'!K144</f>
        <v>0</v>
      </c>
      <c r="D144">
        <f>'Master Data'!L144</f>
        <v>0</v>
      </c>
      <c r="E144">
        <f>'Master Data'!M144</f>
        <v>1</v>
      </c>
    </row>
    <row r="145" spans="1:5">
      <c r="A145" t="str">
        <f>'Master Data'!A145</f>
        <v>M0D030265A</v>
      </c>
      <c r="B145">
        <f>'Master Data'!B145</f>
        <v>150</v>
      </c>
      <c r="C145">
        <f>'Master Data'!K145</f>
        <v>1</v>
      </c>
      <c r="D145">
        <f>'Master Data'!L145</f>
        <v>1</v>
      </c>
      <c r="E145">
        <f>'Master Data'!M145</f>
        <v>1</v>
      </c>
    </row>
    <row r="146" spans="1:5">
      <c r="A146" t="str">
        <f>'Master Data'!A146</f>
        <v>M0D030231S</v>
      </c>
      <c r="B146">
        <f>'Master Data'!B146</f>
        <v>125</v>
      </c>
      <c r="C146">
        <f>'Master Data'!K146</f>
        <v>0</v>
      </c>
      <c r="D146" t="str">
        <f>'Master Data'!L146</f>
        <v>NA</v>
      </c>
      <c r="E146">
        <f>'Master Data'!M146</f>
        <v>2</v>
      </c>
    </row>
    <row r="147" spans="1:5">
      <c r="A147" t="str">
        <f>'Master Data'!A147</f>
        <v>M0D051549C</v>
      </c>
      <c r="B147" t="s">
        <v>334</v>
      </c>
      <c r="C147">
        <f>'Master Data'!K147</f>
        <v>1</v>
      </c>
      <c r="D147">
        <f>'Master Data'!L147</f>
        <v>1</v>
      </c>
      <c r="E147">
        <f>'Master Data'!M147</f>
        <v>2</v>
      </c>
    </row>
    <row r="148" spans="1:5">
      <c r="A148" t="str">
        <f>'Master Data'!A148</f>
        <v>M0D051407Q</v>
      </c>
      <c r="B148">
        <f>'Master Data'!B148</f>
        <v>88</v>
      </c>
      <c r="C148">
        <f>'Master Data'!K148</f>
        <v>0</v>
      </c>
      <c r="D148" t="str">
        <f>'Master Data'!L148</f>
        <v>NA</v>
      </c>
      <c r="E148">
        <f>'Master Data'!M148</f>
        <v>1</v>
      </c>
    </row>
    <row r="149" spans="1:5">
      <c r="A149" t="str">
        <f>'Master Data'!A149</f>
        <v>M0D030581E</v>
      </c>
      <c r="B149" t="s">
        <v>334</v>
      </c>
      <c r="C149">
        <f>'Master Data'!K149</f>
        <v>1</v>
      </c>
      <c r="D149">
        <f>'Master Data'!L149</f>
        <v>1</v>
      </c>
      <c r="E149">
        <f>'Master Data'!M149</f>
        <v>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96"/>
  <sheetViews>
    <sheetView topLeftCell="A41" workbookViewId="0">
      <selection activeCell="I86" sqref="I86:I94"/>
    </sheetView>
  </sheetViews>
  <sheetFormatPr baseColWidth="10" defaultRowHeight="15" x14ac:dyDescent="0"/>
  <cols>
    <col min="2" max="2" width="9.1640625" style="100" customWidth="1"/>
    <col min="3" max="4" width="13.83203125" customWidth="1"/>
    <col min="5" max="5" width="13" style="100" customWidth="1"/>
    <col min="6" max="6" width="10.83203125" style="100"/>
    <col min="7" max="7" width="13.33203125" style="100" customWidth="1"/>
    <col min="8" max="8" width="16.6640625" style="100" customWidth="1"/>
    <col min="9" max="9" width="16.6640625" style="134" customWidth="1"/>
    <col min="10" max="10" width="31.5" style="100" customWidth="1"/>
    <col min="11" max="11" width="27.6640625" customWidth="1"/>
    <col min="12" max="12" width="13.1640625" style="100" customWidth="1"/>
    <col min="13" max="17" width="11.6640625" style="100" customWidth="1"/>
    <col min="19" max="19" width="34.6640625" customWidth="1"/>
    <col min="20" max="24" width="10" style="100" customWidth="1"/>
    <col min="25" max="26" width="10" style="101" customWidth="1"/>
    <col min="27" max="32" width="10" style="100" customWidth="1"/>
  </cols>
  <sheetData>
    <row r="1" spans="1:31" s="37" customFormat="1" ht="16" thickBot="1">
      <c r="A1" s="35" t="s">
        <v>335</v>
      </c>
      <c r="B1" s="36"/>
      <c r="E1" s="36"/>
      <c r="F1" s="36"/>
      <c r="G1" s="36"/>
      <c r="H1" s="36"/>
      <c r="I1" s="126"/>
      <c r="K1" s="36"/>
      <c r="L1" s="36"/>
      <c r="M1" s="36" t="s">
        <v>336</v>
      </c>
      <c r="N1" s="36" t="s">
        <v>336</v>
      </c>
      <c r="O1" s="36" t="s">
        <v>336</v>
      </c>
      <c r="P1" s="36" t="s">
        <v>336</v>
      </c>
    </row>
    <row r="2" spans="1:31" s="37" customFormat="1" ht="30">
      <c r="B2" s="36"/>
      <c r="E2" s="36"/>
      <c r="F2" s="38"/>
      <c r="G2" s="38"/>
      <c r="H2" s="38"/>
      <c r="I2" s="127"/>
      <c r="K2" s="36"/>
      <c r="L2" s="36"/>
      <c r="M2" s="36">
        <f>SUM(M5:M94)</f>
        <v>8</v>
      </c>
      <c r="N2" s="36">
        <f>SUM(N5:N94)</f>
        <v>11</v>
      </c>
      <c r="O2" s="36">
        <f>SUM(O5:O94)</f>
        <v>6</v>
      </c>
      <c r="P2" s="36">
        <f>SUM(P5:P94)</f>
        <v>5</v>
      </c>
      <c r="R2" s="39"/>
      <c r="S2" s="40"/>
      <c r="T2" s="41" t="s">
        <v>337</v>
      </c>
      <c r="U2" s="41" t="s">
        <v>337</v>
      </c>
      <c r="V2" s="42" t="s">
        <v>338</v>
      </c>
      <c r="W2" s="42" t="s">
        <v>338</v>
      </c>
      <c r="X2" s="43" t="s">
        <v>339</v>
      </c>
      <c r="Y2" s="43" t="s">
        <v>339</v>
      </c>
      <c r="Z2" s="42" t="s">
        <v>340</v>
      </c>
      <c r="AA2" s="42" t="s">
        <v>340</v>
      </c>
      <c r="AB2" s="43" t="s">
        <v>339</v>
      </c>
      <c r="AC2" s="41" t="s">
        <v>339</v>
      </c>
      <c r="AD2" s="44" t="s">
        <v>340</v>
      </c>
      <c r="AE2" s="45" t="s">
        <v>340</v>
      </c>
    </row>
    <row r="3" spans="1:31" s="48" customFormat="1" ht="27" thickBot="1">
      <c r="A3" s="46" t="s">
        <v>341</v>
      </c>
      <c r="B3" s="47" t="s">
        <v>342</v>
      </c>
      <c r="C3" s="46" t="s">
        <v>343</v>
      </c>
      <c r="D3" s="46" t="s">
        <v>344</v>
      </c>
      <c r="E3" s="47" t="s">
        <v>345</v>
      </c>
      <c r="F3" s="47" t="s">
        <v>346</v>
      </c>
      <c r="G3" s="47" t="s">
        <v>347</v>
      </c>
      <c r="H3" s="47" t="s">
        <v>207</v>
      </c>
      <c r="I3" s="128" t="s">
        <v>223</v>
      </c>
      <c r="J3" s="46" t="s">
        <v>348</v>
      </c>
      <c r="K3" s="47" t="s">
        <v>349</v>
      </c>
      <c r="L3" s="47" t="s">
        <v>350</v>
      </c>
      <c r="M3" s="47" t="s">
        <v>351</v>
      </c>
      <c r="N3" s="47" t="s">
        <v>352</v>
      </c>
      <c r="O3" s="47" t="s">
        <v>353</v>
      </c>
      <c r="P3" s="47" t="s">
        <v>354</v>
      </c>
      <c r="R3" s="49" t="s">
        <v>345</v>
      </c>
      <c r="S3" s="50" t="s">
        <v>355</v>
      </c>
      <c r="T3" s="51" t="s">
        <v>356</v>
      </c>
      <c r="U3" s="51" t="s">
        <v>357</v>
      </c>
      <c r="V3" s="52" t="s">
        <v>356</v>
      </c>
      <c r="W3" s="52" t="s">
        <v>357</v>
      </c>
      <c r="X3" s="53" t="s">
        <v>356</v>
      </c>
      <c r="Y3" s="51" t="s">
        <v>357</v>
      </c>
      <c r="Z3" s="54" t="s">
        <v>356</v>
      </c>
      <c r="AA3" s="52" t="s">
        <v>357</v>
      </c>
      <c r="AB3" s="53" t="s">
        <v>358</v>
      </c>
      <c r="AC3" s="53" t="s">
        <v>359</v>
      </c>
      <c r="AD3" s="54" t="s">
        <v>358</v>
      </c>
      <c r="AE3" s="55" t="s">
        <v>359</v>
      </c>
    </row>
    <row r="4" spans="1:31" s="56" customFormat="1">
      <c r="B4" s="57"/>
      <c r="C4" s="58" t="s">
        <v>360</v>
      </c>
      <c r="D4" s="58"/>
      <c r="E4" s="57"/>
      <c r="F4" s="59"/>
      <c r="G4" s="59"/>
      <c r="H4" s="59"/>
      <c r="I4" s="129"/>
      <c r="K4" s="59"/>
      <c r="L4" s="59"/>
      <c r="M4" s="59"/>
      <c r="N4" s="59"/>
      <c r="O4" s="59"/>
      <c r="P4" s="59"/>
      <c r="R4" s="60" t="s">
        <v>361</v>
      </c>
      <c r="S4" s="30">
        <v>20</v>
      </c>
      <c r="T4" s="61">
        <f>COUNTIF($L5:$L14,"SS")</f>
        <v>6</v>
      </c>
      <c r="U4" s="61">
        <f>COUNTIF($L5:$L14,"LS")</f>
        <v>4</v>
      </c>
      <c r="V4" s="62">
        <f>COUNTIF($L15:$L24,"SS")</f>
        <v>6</v>
      </c>
      <c r="W4" s="62">
        <f>COUNTIF($L15:$L24,"LS")</f>
        <v>4</v>
      </c>
      <c r="X4" s="63">
        <f>T4/($S4/2)</f>
        <v>0.6</v>
      </c>
      <c r="Y4" s="63">
        <f>U4/($S4/2)</f>
        <v>0.4</v>
      </c>
      <c r="Z4" s="64">
        <f>V4/($S4/2)</f>
        <v>0.6</v>
      </c>
      <c r="AA4" s="64">
        <f>W4/($S4/2)</f>
        <v>0.4</v>
      </c>
      <c r="AB4" s="63">
        <f>(T4+T4+U4)/(2*SUM(T4:U4))</f>
        <v>0.8</v>
      </c>
      <c r="AC4" s="63">
        <f>U4/(2*SUM(T4:U4))</f>
        <v>0.2</v>
      </c>
      <c r="AD4" s="64">
        <f>(V4+V4+W4)/(2*SUM(V4:W4))</f>
        <v>0.8</v>
      </c>
      <c r="AE4" s="65">
        <f>W4/(2*SUM(V4:W4))</f>
        <v>0.2</v>
      </c>
    </row>
    <row r="5" spans="1:31" s="56" customFormat="1">
      <c r="A5" s="56" t="s">
        <v>362</v>
      </c>
      <c r="B5" s="59">
        <v>1</v>
      </c>
      <c r="C5" s="27" t="s">
        <v>204</v>
      </c>
      <c r="D5" s="27"/>
      <c r="E5" s="30" t="s">
        <v>363</v>
      </c>
      <c r="F5" s="66" t="s">
        <v>205</v>
      </c>
      <c r="G5" s="59" t="s">
        <v>206</v>
      </c>
      <c r="H5" s="59">
        <v>48</v>
      </c>
      <c r="I5" s="129"/>
      <c r="K5" s="59"/>
      <c r="L5" s="59" t="s">
        <v>364</v>
      </c>
      <c r="M5" s="59" t="str">
        <f>IF(AND(K5="waster", L5="SS"), 1, "")</f>
        <v/>
      </c>
      <c r="N5" s="59" t="str">
        <f>IF(AND(K5="healthy", L5="SS"), 1, "")</f>
        <v/>
      </c>
      <c r="O5" s="59" t="str">
        <f>IF(AND(K5="recovered?", L5="SS"), 1, "")</f>
        <v/>
      </c>
      <c r="P5" s="59" t="str">
        <f>IF(AND(K5="unsure", L5="SS"), 1, "")</f>
        <v/>
      </c>
      <c r="R5" s="60" t="s">
        <v>365</v>
      </c>
      <c r="S5" s="30">
        <v>20</v>
      </c>
      <c r="T5" s="61">
        <f>COUNTIF($L25:$L34,"SS")</f>
        <v>6</v>
      </c>
      <c r="U5" s="61">
        <f>COUNTIF($L15:$L24,"LS")</f>
        <v>4</v>
      </c>
      <c r="V5" s="62">
        <f>COUNTIF($L35:$L44,"SS")</f>
        <v>7</v>
      </c>
      <c r="W5" s="62">
        <f>COUNTIF($L35:$L44,"LS")</f>
        <v>3</v>
      </c>
      <c r="X5" s="63">
        <f t="shared" ref="X5:AA8" si="0">T5/($S5/2)</f>
        <v>0.6</v>
      </c>
      <c r="Y5" s="63">
        <f t="shared" si="0"/>
        <v>0.4</v>
      </c>
      <c r="Z5" s="64">
        <f t="shared" si="0"/>
        <v>0.7</v>
      </c>
      <c r="AA5" s="64">
        <f t="shared" si="0"/>
        <v>0.3</v>
      </c>
      <c r="AB5" s="63">
        <f>(T5+T5+U5)/(2*SUM(T5:U5))</f>
        <v>0.8</v>
      </c>
      <c r="AC5" s="63">
        <f>U5/(2*SUM(T5:U5))</f>
        <v>0.2</v>
      </c>
      <c r="AD5" s="64">
        <f>(V5+V5+W5)/(2*SUM(V5:W5))</f>
        <v>0.85</v>
      </c>
      <c r="AE5" s="65">
        <f>W5/(2*SUM(V5:W5))</f>
        <v>0.15</v>
      </c>
    </row>
    <row r="6" spans="1:31" s="56" customFormat="1">
      <c r="A6" s="56" t="s">
        <v>362</v>
      </c>
      <c r="B6" s="59">
        <v>2</v>
      </c>
      <c r="C6" s="27" t="s">
        <v>208</v>
      </c>
      <c r="D6" s="27"/>
      <c r="E6" s="30" t="s">
        <v>363</v>
      </c>
      <c r="F6" s="66" t="s">
        <v>205</v>
      </c>
      <c r="G6" s="59" t="s">
        <v>206</v>
      </c>
      <c r="H6" s="59">
        <v>52</v>
      </c>
      <c r="I6" s="129"/>
      <c r="K6" s="59"/>
      <c r="L6" s="59" t="s">
        <v>364</v>
      </c>
      <c r="M6" s="59" t="str">
        <f t="shared" ref="M6:M69" si="1">IF(AND(K6="waster", L6="SS"), 1, "")</f>
        <v/>
      </c>
      <c r="N6" s="59" t="str">
        <f t="shared" ref="N6:N69" si="2">IF(AND(K6="healthy", L6="SS"), 1, "")</f>
        <v/>
      </c>
      <c r="O6" s="59" t="str">
        <f t="shared" ref="O6:O69" si="3">IF(AND(K6="recovered?", L6="SS"), 1, "")</f>
        <v/>
      </c>
      <c r="P6" s="59" t="str">
        <f t="shared" ref="P6:P69" si="4">IF(AND(K6="unsure", L6="SS"), 1, "")</f>
        <v/>
      </c>
      <c r="R6" s="60" t="s">
        <v>366</v>
      </c>
      <c r="S6" s="30">
        <v>20</v>
      </c>
      <c r="T6" s="61">
        <f>COUNTIF($L45:$L54,"SS")</f>
        <v>4</v>
      </c>
      <c r="U6" s="61">
        <f>COUNTIF($L45:$L54,"LS")</f>
        <v>6</v>
      </c>
      <c r="V6" s="62">
        <f>COUNTIF($L55:$L64,"SS")</f>
        <v>4</v>
      </c>
      <c r="W6" s="62">
        <f>COUNTIF($L55:$L64,"LS")</f>
        <v>6</v>
      </c>
      <c r="X6" s="63">
        <f t="shared" si="0"/>
        <v>0.4</v>
      </c>
      <c r="Y6" s="63">
        <f t="shared" si="0"/>
        <v>0.6</v>
      </c>
      <c r="Z6" s="64">
        <f t="shared" si="0"/>
        <v>0.4</v>
      </c>
      <c r="AA6" s="64">
        <f t="shared" si="0"/>
        <v>0.6</v>
      </c>
      <c r="AB6" s="63">
        <f>(T6+T6+U6)/(2*SUM(T6:U6))</f>
        <v>0.7</v>
      </c>
      <c r="AC6" s="63">
        <f>U6/(2*SUM(T6:U6))</f>
        <v>0.3</v>
      </c>
      <c r="AD6" s="64">
        <f>(V6+V6+W6)/(2*SUM(V6:W6))</f>
        <v>0.7</v>
      </c>
      <c r="AE6" s="65">
        <f>W6/(2*SUM(V6:W6))</f>
        <v>0.3</v>
      </c>
    </row>
    <row r="7" spans="1:31" s="56" customFormat="1">
      <c r="A7" s="56" t="s">
        <v>362</v>
      </c>
      <c r="B7" s="59">
        <v>3</v>
      </c>
      <c r="C7" s="27" t="s">
        <v>209</v>
      </c>
      <c r="D7" s="27"/>
      <c r="E7" s="30" t="s">
        <v>363</v>
      </c>
      <c r="F7" s="66" t="s">
        <v>205</v>
      </c>
      <c r="G7" s="59" t="s">
        <v>206</v>
      </c>
      <c r="H7" s="59">
        <v>55</v>
      </c>
      <c r="I7" s="129"/>
      <c r="K7" s="59"/>
      <c r="L7" s="59" t="s">
        <v>367</v>
      </c>
      <c r="M7" s="59" t="str">
        <f t="shared" si="1"/>
        <v/>
      </c>
      <c r="N7" s="59" t="str">
        <f t="shared" si="2"/>
        <v/>
      </c>
      <c r="O7" s="59" t="str">
        <f t="shared" si="3"/>
        <v/>
      </c>
      <c r="P7" s="59" t="str">
        <f t="shared" si="4"/>
        <v/>
      </c>
      <c r="R7" s="60" t="s">
        <v>368</v>
      </c>
      <c r="S7" s="30">
        <v>20</v>
      </c>
      <c r="T7" s="61">
        <f>COUNTIF($L65:$L74,"SS")</f>
        <v>5</v>
      </c>
      <c r="U7" s="61">
        <f>COUNTIF($L65:$L74,"LS")</f>
        <v>5</v>
      </c>
      <c r="V7" s="62">
        <f>COUNTIF($L75:$L84,"SS")</f>
        <v>6</v>
      </c>
      <c r="W7" s="62">
        <f>COUNTIF($L75:$L84,"LS")</f>
        <v>4</v>
      </c>
      <c r="X7" s="63">
        <f t="shared" si="0"/>
        <v>0.5</v>
      </c>
      <c r="Y7" s="63">
        <f t="shared" si="0"/>
        <v>0.5</v>
      </c>
      <c r="Z7" s="64">
        <f t="shared" si="0"/>
        <v>0.6</v>
      </c>
      <c r="AA7" s="64">
        <f>W7/($S7/2)</f>
        <v>0.4</v>
      </c>
      <c r="AB7" s="63">
        <f>(T7+T7+U7)/(2*SUM(T7:U7))</f>
        <v>0.75</v>
      </c>
      <c r="AC7" s="63">
        <f>U7/(2*SUM(T7:U7))</f>
        <v>0.25</v>
      </c>
      <c r="AD7" s="64">
        <f>(V7+V7+W7)/(2*SUM(V7:W7))</f>
        <v>0.8</v>
      </c>
      <c r="AE7" s="65">
        <f>W7/(2*SUM(V7:W7))</f>
        <v>0.2</v>
      </c>
    </row>
    <row r="8" spans="1:31" s="56" customFormat="1">
      <c r="A8" s="56" t="s">
        <v>362</v>
      </c>
      <c r="B8" s="59">
        <v>4</v>
      </c>
      <c r="C8" s="27" t="s">
        <v>210</v>
      </c>
      <c r="D8" s="27"/>
      <c r="E8" s="30" t="s">
        <v>363</v>
      </c>
      <c r="F8" s="66" t="s">
        <v>205</v>
      </c>
      <c r="G8" s="59" t="s">
        <v>206</v>
      </c>
      <c r="H8" s="59">
        <v>45</v>
      </c>
      <c r="I8" s="129"/>
      <c r="K8" s="59"/>
      <c r="L8" s="59" t="s">
        <v>367</v>
      </c>
      <c r="M8" s="59" t="str">
        <f t="shared" si="1"/>
        <v/>
      </c>
      <c r="N8" s="59" t="str">
        <f t="shared" si="2"/>
        <v/>
      </c>
      <c r="O8" s="59" t="str">
        <f t="shared" si="3"/>
        <v/>
      </c>
      <c r="P8" s="59" t="str">
        <f t="shared" si="4"/>
        <v/>
      </c>
      <c r="R8" s="67" t="s">
        <v>369</v>
      </c>
      <c r="S8" s="68">
        <f>SUM(S4:S7)</f>
        <v>80</v>
      </c>
      <c r="T8" s="69">
        <f>SUM(T4:T7)</f>
        <v>21</v>
      </c>
      <c r="U8" s="69">
        <f>SUM(U4:U7)</f>
        <v>19</v>
      </c>
      <c r="V8" s="70">
        <f>SUM(V4:V7)</f>
        <v>23</v>
      </c>
      <c r="W8" s="70">
        <f>SUM(W4:W7)</f>
        <v>17</v>
      </c>
      <c r="X8" s="71">
        <f t="shared" si="0"/>
        <v>0.52500000000000002</v>
      </c>
      <c r="Y8" s="71">
        <f t="shared" si="0"/>
        <v>0.47499999999999998</v>
      </c>
      <c r="Z8" s="72">
        <f t="shared" si="0"/>
        <v>0.57499999999999996</v>
      </c>
      <c r="AA8" s="72">
        <f t="shared" si="0"/>
        <v>0.42499999999999999</v>
      </c>
      <c r="AB8" s="71">
        <f>(T8+T8+U8)/(2*SUM(T8:U8))</f>
        <v>0.76249999999999996</v>
      </c>
      <c r="AC8" s="71">
        <f>U8/(2*SUM(T8:U8))</f>
        <v>0.23749999999999999</v>
      </c>
      <c r="AD8" s="72">
        <f>(V8+V8+W8)/(2*SUM(V8:W8))</f>
        <v>0.78749999999999998</v>
      </c>
      <c r="AE8" s="73">
        <f>W8/(2*SUM(V8:W8))</f>
        <v>0.21249999999999999</v>
      </c>
    </row>
    <row r="9" spans="1:31" s="56" customFormat="1">
      <c r="A9" s="56" t="s">
        <v>362</v>
      </c>
      <c r="B9" s="59">
        <v>5</v>
      </c>
      <c r="C9" s="27" t="s">
        <v>211</v>
      </c>
      <c r="D9" s="27"/>
      <c r="E9" s="30" t="s">
        <v>363</v>
      </c>
      <c r="F9" s="66" t="s">
        <v>205</v>
      </c>
      <c r="G9" s="59" t="s">
        <v>206</v>
      </c>
      <c r="H9" s="59">
        <v>45</v>
      </c>
      <c r="I9" s="129"/>
      <c r="K9" s="59"/>
      <c r="L9" s="59" t="s">
        <v>364</v>
      </c>
      <c r="M9" s="59" t="str">
        <f t="shared" si="1"/>
        <v/>
      </c>
      <c r="N9" s="59" t="str">
        <f t="shared" si="2"/>
        <v/>
      </c>
      <c r="O9" s="59" t="str">
        <f t="shared" si="3"/>
        <v/>
      </c>
      <c r="P9" s="59" t="str">
        <f t="shared" si="4"/>
        <v/>
      </c>
      <c r="R9" s="60"/>
      <c r="S9" s="30"/>
      <c r="T9" s="61"/>
      <c r="U9" s="61"/>
      <c r="V9" s="62"/>
      <c r="W9" s="62"/>
      <c r="X9" s="63"/>
      <c r="Y9" s="63"/>
      <c r="Z9" s="62"/>
      <c r="AA9" s="62"/>
      <c r="AB9" s="63"/>
      <c r="AC9" s="63"/>
      <c r="AD9" s="64"/>
      <c r="AE9" s="65"/>
    </row>
    <row r="10" spans="1:31" s="56" customFormat="1">
      <c r="A10" s="56" t="s">
        <v>362</v>
      </c>
      <c r="B10" s="59">
        <v>6</v>
      </c>
      <c r="C10" s="27" t="s">
        <v>212</v>
      </c>
      <c r="D10" s="27"/>
      <c r="E10" s="30" t="s">
        <v>363</v>
      </c>
      <c r="F10" s="66" t="s">
        <v>205</v>
      </c>
      <c r="G10" s="59" t="s">
        <v>206</v>
      </c>
      <c r="H10" s="59">
        <v>60</v>
      </c>
      <c r="I10" s="129"/>
      <c r="K10" s="59"/>
      <c r="L10" s="59" t="s">
        <v>364</v>
      </c>
      <c r="M10" s="59" t="str">
        <f t="shared" si="1"/>
        <v/>
      </c>
      <c r="N10" s="59" t="str">
        <f t="shared" si="2"/>
        <v/>
      </c>
      <c r="O10" s="59" t="str">
        <f t="shared" si="3"/>
        <v/>
      </c>
      <c r="P10" s="59" t="str">
        <f t="shared" si="4"/>
        <v/>
      </c>
      <c r="R10" s="60"/>
      <c r="S10" s="30"/>
      <c r="T10" s="74"/>
      <c r="U10" s="74"/>
      <c r="V10" s="30"/>
      <c r="W10" s="30"/>
      <c r="X10" s="75"/>
      <c r="Y10" s="75"/>
      <c r="Z10" s="30"/>
      <c r="AA10" s="30"/>
      <c r="AB10" s="75"/>
      <c r="AC10" s="75"/>
      <c r="AD10" s="76"/>
      <c r="AE10" s="77"/>
    </row>
    <row r="11" spans="1:31" s="27" customFormat="1">
      <c r="A11" s="27" t="s">
        <v>362</v>
      </c>
      <c r="B11" s="30">
        <v>7</v>
      </c>
      <c r="C11" s="27" t="s">
        <v>370</v>
      </c>
      <c r="E11" s="30" t="s">
        <v>363</v>
      </c>
      <c r="F11" s="66" t="s">
        <v>205</v>
      </c>
      <c r="G11" s="30" t="s">
        <v>206</v>
      </c>
      <c r="H11" s="30">
        <v>45</v>
      </c>
      <c r="I11" s="130"/>
      <c r="K11" s="30"/>
      <c r="L11" s="30" t="s">
        <v>367</v>
      </c>
      <c r="M11" s="30" t="str">
        <f t="shared" si="1"/>
        <v/>
      </c>
      <c r="N11" s="30" t="str">
        <f t="shared" si="2"/>
        <v/>
      </c>
      <c r="O11" s="30" t="str">
        <f t="shared" si="3"/>
        <v/>
      </c>
      <c r="P11" s="30" t="str">
        <f t="shared" si="4"/>
        <v/>
      </c>
      <c r="R11" s="67" t="s">
        <v>371</v>
      </c>
      <c r="S11" s="30"/>
      <c r="T11" s="61"/>
      <c r="U11" s="61"/>
      <c r="V11" s="62"/>
      <c r="W11" s="62"/>
      <c r="X11" s="63"/>
      <c r="Y11" s="63"/>
      <c r="Z11" s="62"/>
      <c r="AA11" s="62"/>
      <c r="AB11" s="63"/>
      <c r="AC11" s="63"/>
      <c r="AD11" s="64"/>
      <c r="AE11" s="78"/>
    </row>
    <row r="12" spans="1:31" s="27" customFormat="1">
      <c r="A12" s="27" t="s">
        <v>362</v>
      </c>
      <c r="B12" s="30">
        <v>8</v>
      </c>
      <c r="C12" s="27" t="s">
        <v>372</v>
      </c>
      <c r="E12" s="30" t="s">
        <v>363</v>
      </c>
      <c r="F12" s="66" t="s">
        <v>205</v>
      </c>
      <c r="G12" s="30" t="s">
        <v>206</v>
      </c>
      <c r="H12" s="30">
        <v>44</v>
      </c>
      <c r="I12" s="130"/>
      <c r="K12" s="30"/>
      <c r="L12" s="30" t="s">
        <v>367</v>
      </c>
      <c r="M12" s="30" t="str">
        <f t="shared" si="1"/>
        <v/>
      </c>
      <c r="N12" s="30" t="str">
        <f t="shared" si="2"/>
        <v/>
      </c>
      <c r="O12" s="30" t="str">
        <f t="shared" si="3"/>
        <v/>
      </c>
      <c r="P12" s="30" t="str">
        <f t="shared" si="4"/>
        <v/>
      </c>
      <c r="R12" s="60" t="s">
        <v>373</v>
      </c>
      <c r="S12" s="30">
        <f>COUNTIF(K5:K94,"waster")</f>
        <v>9</v>
      </c>
      <c r="T12" s="61"/>
      <c r="U12" s="61"/>
      <c r="V12" s="62">
        <f>M2</f>
        <v>8</v>
      </c>
      <c r="W12" s="62">
        <f>S12-V12</f>
        <v>1</v>
      </c>
      <c r="X12" s="63"/>
      <c r="Y12" s="63"/>
      <c r="Z12" s="64">
        <f>V12/S12</f>
        <v>0.88888888888888884</v>
      </c>
      <c r="AA12" s="64">
        <f>W12/($S12/2)</f>
        <v>0.22222222222222221</v>
      </c>
      <c r="AB12" s="63"/>
      <c r="AC12" s="63"/>
      <c r="AD12" s="64">
        <f>(V12+V12+W12)/(2*SUM(V12:W12))</f>
        <v>0.94444444444444442</v>
      </c>
      <c r="AE12" s="65">
        <f>W12/(2*SUM(V12:W12))</f>
        <v>5.5555555555555552E-2</v>
      </c>
    </row>
    <row r="13" spans="1:31" s="27" customFormat="1">
      <c r="A13" s="27" t="s">
        <v>362</v>
      </c>
      <c r="B13" s="30">
        <v>9</v>
      </c>
      <c r="C13" s="27" t="s">
        <v>213</v>
      </c>
      <c r="E13" s="30" t="s">
        <v>363</v>
      </c>
      <c r="F13" s="66" t="s">
        <v>205</v>
      </c>
      <c r="G13" s="30" t="s">
        <v>206</v>
      </c>
      <c r="H13" s="30">
        <v>70</v>
      </c>
      <c r="I13" s="130"/>
      <c r="K13" s="30"/>
      <c r="L13" s="29" t="s">
        <v>364</v>
      </c>
      <c r="M13" s="30" t="str">
        <f t="shared" si="1"/>
        <v/>
      </c>
      <c r="N13" s="30" t="str">
        <f t="shared" si="2"/>
        <v/>
      </c>
      <c r="O13" s="30" t="str">
        <f t="shared" si="3"/>
        <v/>
      </c>
      <c r="P13" s="30" t="str">
        <f t="shared" si="4"/>
        <v/>
      </c>
      <c r="R13" s="60" t="s">
        <v>374</v>
      </c>
      <c r="S13" s="30">
        <f>COUNTIF(K5:K94,"healthy")</f>
        <v>18</v>
      </c>
      <c r="T13" s="61"/>
      <c r="U13" s="61"/>
      <c r="V13" s="62">
        <f>N2</f>
        <v>11</v>
      </c>
      <c r="W13" s="62">
        <f>S13-V13</f>
        <v>7</v>
      </c>
      <c r="X13" s="63"/>
      <c r="Y13" s="63"/>
      <c r="Z13" s="64">
        <f>V13/S13</f>
        <v>0.61111111111111116</v>
      </c>
      <c r="AA13" s="64">
        <f>W13/($S13/2)</f>
        <v>0.77777777777777779</v>
      </c>
      <c r="AB13" s="63"/>
      <c r="AC13" s="63"/>
      <c r="AD13" s="64">
        <f>(V13+V13+W13)/(2*SUM(V13:W13))</f>
        <v>0.80555555555555558</v>
      </c>
      <c r="AE13" s="65">
        <f>W13/(2*SUM(V13:W13))</f>
        <v>0.19444444444444445</v>
      </c>
    </row>
    <row r="14" spans="1:31" s="27" customFormat="1">
      <c r="A14" s="79" t="s">
        <v>362</v>
      </c>
      <c r="B14" s="80">
        <v>10</v>
      </c>
      <c r="C14" s="79" t="s">
        <v>214</v>
      </c>
      <c r="D14" s="79"/>
      <c r="E14" s="80" t="s">
        <v>363</v>
      </c>
      <c r="F14" s="81" t="s">
        <v>205</v>
      </c>
      <c r="G14" s="80" t="s">
        <v>206</v>
      </c>
      <c r="H14" s="80">
        <v>46</v>
      </c>
      <c r="I14" s="131"/>
      <c r="J14" s="79"/>
      <c r="K14" s="80"/>
      <c r="L14" s="82" t="s">
        <v>364</v>
      </c>
      <c r="M14" s="80" t="str">
        <f t="shared" si="1"/>
        <v/>
      </c>
      <c r="N14" s="80" t="str">
        <f t="shared" si="2"/>
        <v/>
      </c>
      <c r="O14" s="80" t="str">
        <f t="shared" si="3"/>
        <v/>
      </c>
      <c r="P14" s="80" t="str">
        <f t="shared" si="4"/>
        <v/>
      </c>
      <c r="R14" s="60" t="s">
        <v>375</v>
      </c>
      <c r="S14" s="30">
        <f>COUNTIF(K5:K94,"recovered?")</f>
        <v>9</v>
      </c>
      <c r="T14" s="61"/>
      <c r="U14" s="61"/>
      <c r="V14" s="62">
        <f>O2</f>
        <v>6</v>
      </c>
      <c r="W14" s="62">
        <f>S14-V14</f>
        <v>3</v>
      </c>
      <c r="X14" s="63"/>
      <c r="Y14" s="63"/>
      <c r="Z14" s="64">
        <f>V14/S14</f>
        <v>0.66666666666666663</v>
      </c>
      <c r="AA14" s="64">
        <f>W14/($S14/2)</f>
        <v>0.66666666666666663</v>
      </c>
      <c r="AB14" s="63"/>
      <c r="AC14" s="63"/>
      <c r="AD14" s="64">
        <f>(V14+V14+W14)/(2*SUM(V14:W14))</f>
        <v>0.83333333333333337</v>
      </c>
      <c r="AE14" s="65">
        <f>W14/(2*SUM(V14:W14))</f>
        <v>0.16666666666666666</v>
      </c>
    </row>
    <row r="15" spans="1:31" s="27" customFormat="1">
      <c r="A15" s="27" t="s">
        <v>362</v>
      </c>
      <c r="B15" s="30">
        <v>11</v>
      </c>
      <c r="C15" s="26" t="s">
        <v>376</v>
      </c>
      <c r="D15" s="26" t="s">
        <v>127</v>
      </c>
      <c r="E15" s="29" t="s">
        <v>363</v>
      </c>
      <c r="F15" s="66" t="s">
        <v>377</v>
      </c>
      <c r="G15" s="30" t="s">
        <v>215</v>
      </c>
      <c r="H15" s="30">
        <v>69</v>
      </c>
      <c r="I15" s="130">
        <v>133</v>
      </c>
      <c r="J15" s="27" t="s">
        <v>216</v>
      </c>
      <c r="K15" s="30" t="s">
        <v>217</v>
      </c>
      <c r="L15" s="29" t="s">
        <v>364</v>
      </c>
      <c r="M15" s="30" t="str">
        <f>IF(AND(K15="waster", L15="SS"), 1, "")</f>
        <v/>
      </c>
      <c r="N15" s="30" t="str">
        <f t="shared" si="2"/>
        <v/>
      </c>
      <c r="O15" s="30" t="str">
        <f t="shared" si="3"/>
        <v/>
      </c>
      <c r="P15" s="30">
        <f t="shared" si="4"/>
        <v>1</v>
      </c>
      <c r="R15" s="60" t="s">
        <v>378</v>
      </c>
      <c r="S15" s="30">
        <f>COUNTIF(K5:K94,"unsure")</f>
        <v>13</v>
      </c>
      <c r="T15" s="61"/>
      <c r="U15" s="61"/>
      <c r="V15" s="62">
        <f>P2</f>
        <v>5</v>
      </c>
      <c r="W15" s="62">
        <f>S15-V15</f>
        <v>8</v>
      </c>
      <c r="X15" s="61"/>
      <c r="Y15" s="61"/>
      <c r="Z15" s="64">
        <f>V15/S15</f>
        <v>0.38461538461538464</v>
      </c>
      <c r="AA15" s="64">
        <f>W15/($S15/2)</f>
        <v>1.2307692307692308</v>
      </c>
      <c r="AB15" s="63"/>
      <c r="AC15" s="63"/>
      <c r="AD15" s="64">
        <f>(V15+V15+W15)/(2*SUM(V15:W15))</f>
        <v>0.69230769230769229</v>
      </c>
      <c r="AE15" s="65">
        <f>W15/(2*SUM(V15:W15))</f>
        <v>0.30769230769230771</v>
      </c>
    </row>
    <row r="16" spans="1:31" s="27" customFormat="1" ht="16" thickBot="1">
      <c r="A16" s="27" t="s">
        <v>362</v>
      </c>
      <c r="B16" s="30">
        <v>12</v>
      </c>
      <c r="C16" s="26" t="s">
        <v>379</v>
      </c>
      <c r="D16" s="27" t="s">
        <v>128</v>
      </c>
      <c r="E16" s="30" t="s">
        <v>363</v>
      </c>
      <c r="F16" s="66" t="s">
        <v>377</v>
      </c>
      <c r="G16" s="30" t="s">
        <v>215</v>
      </c>
      <c r="H16" s="30">
        <v>53</v>
      </c>
      <c r="I16" s="130">
        <v>85</v>
      </c>
      <c r="J16" s="27" t="s">
        <v>218</v>
      </c>
      <c r="K16" s="30" t="s">
        <v>217</v>
      </c>
      <c r="L16" s="29" t="s">
        <v>364</v>
      </c>
      <c r="M16" s="30" t="str">
        <f t="shared" si="1"/>
        <v/>
      </c>
      <c r="N16" s="30" t="str">
        <f t="shared" si="2"/>
        <v/>
      </c>
      <c r="O16" s="30" t="str">
        <f t="shared" si="3"/>
        <v/>
      </c>
      <c r="P16" s="30">
        <f t="shared" si="4"/>
        <v>1</v>
      </c>
      <c r="R16" s="83"/>
      <c r="S16" s="31"/>
      <c r="T16" s="84"/>
      <c r="U16" s="84"/>
      <c r="V16" s="85"/>
      <c r="W16" s="85"/>
      <c r="X16" s="86"/>
      <c r="Y16" s="86"/>
      <c r="Z16" s="85"/>
      <c r="AA16" s="85"/>
      <c r="AB16" s="86"/>
      <c r="AC16" s="86"/>
      <c r="AD16" s="87"/>
      <c r="AE16" s="88"/>
    </row>
    <row r="17" spans="1:31" s="27" customFormat="1">
      <c r="A17" s="27" t="s">
        <v>362</v>
      </c>
      <c r="B17" s="30">
        <v>13</v>
      </c>
      <c r="C17" s="26" t="s">
        <v>380</v>
      </c>
      <c r="D17" s="27" t="s">
        <v>129</v>
      </c>
      <c r="E17" s="30" t="s">
        <v>363</v>
      </c>
      <c r="F17" s="66" t="s">
        <v>377</v>
      </c>
      <c r="G17" s="30" t="s">
        <v>215</v>
      </c>
      <c r="H17" s="30">
        <v>47</v>
      </c>
      <c r="I17" s="130">
        <v>99</v>
      </c>
      <c r="J17" s="27" t="s">
        <v>219</v>
      </c>
      <c r="K17" s="30" t="s">
        <v>217</v>
      </c>
      <c r="L17" s="29" t="s">
        <v>367</v>
      </c>
      <c r="M17" s="30" t="str">
        <f t="shared" si="1"/>
        <v/>
      </c>
      <c r="N17" s="30" t="str">
        <f t="shared" si="2"/>
        <v/>
      </c>
      <c r="O17" s="30" t="str">
        <f t="shared" si="3"/>
        <v/>
      </c>
      <c r="P17" s="30" t="str">
        <f t="shared" si="4"/>
        <v/>
      </c>
      <c r="S17" s="30"/>
      <c r="T17" s="62"/>
      <c r="U17" s="62"/>
      <c r="V17" s="62"/>
      <c r="W17" s="62"/>
      <c r="X17" s="64"/>
      <c r="Y17" s="64"/>
      <c r="Z17" s="62"/>
      <c r="AA17" s="62"/>
      <c r="AB17" s="62"/>
      <c r="AC17" s="62"/>
      <c r="AD17" s="62"/>
      <c r="AE17" s="62"/>
    </row>
    <row r="18" spans="1:31" s="27" customFormat="1">
      <c r="A18" s="27" t="s">
        <v>362</v>
      </c>
      <c r="B18" s="30">
        <v>14</v>
      </c>
      <c r="C18" s="26" t="s">
        <v>381</v>
      </c>
      <c r="D18" s="27" t="s">
        <v>130</v>
      </c>
      <c r="E18" s="30" t="s">
        <v>363</v>
      </c>
      <c r="F18" s="66" t="s">
        <v>377</v>
      </c>
      <c r="G18" s="30" t="s">
        <v>215</v>
      </c>
      <c r="H18" s="30">
        <v>44</v>
      </c>
      <c r="I18" s="130">
        <v>74</v>
      </c>
      <c r="J18" s="27" t="s">
        <v>220</v>
      </c>
      <c r="K18" s="30" t="s">
        <v>217</v>
      </c>
      <c r="L18" s="29" t="s">
        <v>364</v>
      </c>
      <c r="M18" s="30" t="str">
        <f t="shared" si="1"/>
        <v/>
      </c>
      <c r="N18" s="30" t="str">
        <f t="shared" si="2"/>
        <v/>
      </c>
      <c r="O18" s="30" t="str">
        <f t="shared" si="3"/>
        <v/>
      </c>
      <c r="P18" s="30">
        <f t="shared" si="4"/>
        <v>1</v>
      </c>
      <c r="S18" s="30"/>
      <c r="T18" s="62"/>
      <c r="U18" s="62"/>
      <c r="V18" s="62"/>
      <c r="W18" s="62"/>
      <c r="X18" s="64"/>
      <c r="Y18" s="64"/>
      <c r="Z18" s="62"/>
      <c r="AA18" s="62"/>
      <c r="AB18" s="62"/>
      <c r="AC18" s="62"/>
      <c r="AD18" s="62"/>
      <c r="AE18" s="62"/>
    </row>
    <row r="19" spans="1:31" s="27" customFormat="1">
      <c r="A19" s="27" t="s">
        <v>362</v>
      </c>
      <c r="B19" s="30">
        <v>15</v>
      </c>
      <c r="C19" s="26" t="s">
        <v>382</v>
      </c>
      <c r="D19" s="27" t="s">
        <v>131</v>
      </c>
      <c r="E19" s="30" t="s">
        <v>363</v>
      </c>
      <c r="F19" s="66" t="s">
        <v>377</v>
      </c>
      <c r="G19" s="30" t="s">
        <v>215</v>
      </c>
      <c r="H19" s="30">
        <v>47</v>
      </c>
      <c r="I19" s="130">
        <v>96</v>
      </c>
      <c r="J19" s="27" t="s">
        <v>221</v>
      </c>
      <c r="K19" s="30" t="s">
        <v>222</v>
      </c>
      <c r="L19" s="29" t="s">
        <v>364</v>
      </c>
      <c r="M19" s="30" t="str">
        <f t="shared" si="1"/>
        <v/>
      </c>
      <c r="N19" s="30" t="str">
        <f t="shared" si="2"/>
        <v/>
      </c>
      <c r="O19" s="30">
        <f t="shared" si="3"/>
        <v>1</v>
      </c>
      <c r="P19" s="30" t="str">
        <f t="shared" si="4"/>
        <v/>
      </c>
      <c r="S19" s="30"/>
      <c r="T19" s="62"/>
      <c r="U19" s="62"/>
      <c r="V19" s="62"/>
      <c r="W19" s="62"/>
      <c r="X19" s="64"/>
      <c r="Y19" s="64"/>
      <c r="Z19" s="62"/>
      <c r="AA19" s="62"/>
      <c r="AB19" s="62"/>
      <c r="AC19" s="62"/>
      <c r="AD19" s="62"/>
      <c r="AE19" s="62"/>
    </row>
    <row r="20" spans="1:31" s="27" customFormat="1">
      <c r="A20" s="27" t="s">
        <v>362</v>
      </c>
      <c r="B20" s="30">
        <v>16</v>
      </c>
      <c r="C20" s="27" t="s">
        <v>383</v>
      </c>
      <c r="D20" s="27" t="s">
        <v>132</v>
      </c>
      <c r="E20" s="30" t="s">
        <v>363</v>
      </c>
      <c r="F20" s="66" t="s">
        <v>377</v>
      </c>
      <c r="G20" s="30" t="s">
        <v>215</v>
      </c>
      <c r="H20" s="30">
        <v>67.5</v>
      </c>
      <c r="I20" s="130">
        <v>131.5</v>
      </c>
      <c r="J20" s="27" t="s">
        <v>224</v>
      </c>
      <c r="K20" s="30" t="s">
        <v>225</v>
      </c>
      <c r="L20" s="30" t="s">
        <v>364</v>
      </c>
      <c r="M20" s="30" t="str">
        <f t="shared" si="1"/>
        <v/>
      </c>
      <c r="N20" s="30">
        <f t="shared" si="2"/>
        <v>1</v>
      </c>
      <c r="O20" s="30" t="str">
        <f t="shared" si="3"/>
        <v/>
      </c>
      <c r="P20" s="30" t="str">
        <f t="shared" si="4"/>
        <v/>
      </c>
      <c r="S20" s="30"/>
      <c r="T20" s="62"/>
      <c r="U20" s="62"/>
      <c r="V20" s="62"/>
      <c r="W20" s="62"/>
      <c r="X20" s="64"/>
      <c r="Y20" s="64"/>
      <c r="Z20" s="62"/>
      <c r="AA20" s="62"/>
      <c r="AB20" s="62"/>
      <c r="AC20" s="62"/>
      <c r="AD20" s="62"/>
      <c r="AE20" s="62"/>
    </row>
    <row r="21" spans="1:31" s="27" customFormat="1">
      <c r="A21" s="27" t="s">
        <v>362</v>
      </c>
      <c r="B21" s="30">
        <v>17</v>
      </c>
      <c r="C21" s="27" t="s">
        <v>384</v>
      </c>
      <c r="D21" s="27" t="s">
        <v>133</v>
      </c>
      <c r="E21" s="30" t="s">
        <v>363</v>
      </c>
      <c r="F21" s="66" t="s">
        <v>377</v>
      </c>
      <c r="G21" s="30" t="s">
        <v>215</v>
      </c>
      <c r="H21" s="30">
        <v>68.5</v>
      </c>
      <c r="I21" s="130">
        <v>117.5</v>
      </c>
      <c r="J21" s="27" t="s">
        <v>224</v>
      </c>
      <c r="K21" s="30" t="s">
        <v>225</v>
      </c>
      <c r="L21" s="29" t="s">
        <v>367</v>
      </c>
      <c r="M21" s="30" t="str">
        <f t="shared" si="1"/>
        <v/>
      </c>
      <c r="N21" s="30" t="str">
        <f t="shared" si="2"/>
        <v/>
      </c>
      <c r="O21" s="30" t="str">
        <f t="shared" si="3"/>
        <v/>
      </c>
      <c r="P21" s="30" t="str">
        <f t="shared" si="4"/>
        <v/>
      </c>
      <c r="R21" s="56"/>
      <c r="S21" s="56"/>
      <c r="T21" s="56"/>
      <c r="U21" s="56"/>
      <c r="V21" s="56"/>
      <c r="W21" s="56"/>
      <c r="X21" s="56"/>
      <c r="Y21" s="56"/>
      <c r="Z21" s="56"/>
      <c r="AA21" s="56"/>
      <c r="AB21" s="56"/>
      <c r="AC21" s="56"/>
      <c r="AD21" s="56"/>
      <c r="AE21" s="56"/>
    </row>
    <row r="22" spans="1:31" s="27" customFormat="1">
      <c r="A22" s="27" t="s">
        <v>362</v>
      </c>
      <c r="B22" s="30">
        <v>18</v>
      </c>
      <c r="C22" s="27" t="s">
        <v>385</v>
      </c>
      <c r="D22" s="27" t="s">
        <v>134</v>
      </c>
      <c r="E22" s="30" t="s">
        <v>363</v>
      </c>
      <c r="F22" s="66" t="s">
        <v>377</v>
      </c>
      <c r="G22" s="30" t="s">
        <v>215</v>
      </c>
      <c r="H22" s="30">
        <v>64</v>
      </c>
      <c r="I22" s="132"/>
      <c r="J22" s="27" t="s">
        <v>386</v>
      </c>
      <c r="K22" s="30" t="s">
        <v>217</v>
      </c>
      <c r="L22" s="29" t="s">
        <v>367</v>
      </c>
      <c r="M22" s="30" t="str">
        <f t="shared" si="1"/>
        <v/>
      </c>
      <c r="N22" s="30" t="str">
        <f t="shared" si="2"/>
        <v/>
      </c>
      <c r="O22" s="30" t="str">
        <f t="shared" si="3"/>
        <v/>
      </c>
      <c r="P22" s="30" t="str">
        <f t="shared" si="4"/>
        <v/>
      </c>
      <c r="S22" s="30"/>
      <c r="T22" s="30"/>
      <c r="U22" s="30"/>
      <c r="V22" s="30"/>
      <c r="W22" s="30"/>
      <c r="X22" s="76"/>
      <c r="Y22" s="76"/>
      <c r="Z22" s="30"/>
      <c r="AA22" s="30"/>
      <c r="AB22" s="30"/>
      <c r="AC22" s="30"/>
      <c r="AD22" s="30"/>
      <c r="AE22" s="30"/>
    </row>
    <row r="23" spans="1:31" s="27" customFormat="1">
      <c r="A23" s="27" t="s">
        <v>362</v>
      </c>
      <c r="B23" s="30">
        <v>19</v>
      </c>
      <c r="C23" s="27" t="s">
        <v>387</v>
      </c>
      <c r="D23" s="27" t="s">
        <v>135</v>
      </c>
      <c r="E23" s="30" t="s">
        <v>363</v>
      </c>
      <c r="F23" s="66" t="s">
        <v>377</v>
      </c>
      <c r="G23" s="30" t="s">
        <v>215</v>
      </c>
      <c r="I23" s="130"/>
      <c r="J23" s="27" t="s">
        <v>226</v>
      </c>
      <c r="K23" s="30" t="s">
        <v>227</v>
      </c>
      <c r="L23" s="29" t="s">
        <v>364</v>
      </c>
      <c r="M23" s="30">
        <f t="shared" si="1"/>
        <v>1</v>
      </c>
      <c r="N23" s="30" t="str">
        <f t="shared" si="2"/>
        <v/>
      </c>
      <c r="O23" s="30" t="str">
        <f t="shared" si="3"/>
        <v/>
      </c>
      <c r="P23" s="30" t="str">
        <f t="shared" si="4"/>
        <v/>
      </c>
      <c r="S23" s="30"/>
      <c r="T23" s="30"/>
      <c r="U23" s="30"/>
      <c r="V23" s="30"/>
      <c r="W23" s="30"/>
      <c r="X23" s="76"/>
      <c r="Y23" s="76"/>
      <c r="Z23" s="30"/>
      <c r="AA23" s="30"/>
      <c r="AB23" s="30"/>
      <c r="AC23" s="30"/>
      <c r="AD23" s="30"/>
      <c r="AE23" s="30"/>
    </row>
    <row r="24" spans="1:31" s="27" customFormat="1" ht="16" thickBot="1">
      <c r="A24" s="33" t="s">
        <v>362</v>
      </c>
      <c r="B24" s="31">
        <v>20</v>
      </c>
      <c r="C24" s="28" t="s">
        <v>388</v>
      </c>
      <c r="D24" s="28" t="s">
        <v>136</v>
      </c>
      <c r="E24" s="31" t="s">
        <v>363</v>
      </c>
      <c r="F24" s="89" t="s">
        <v>377</v>
      </c>
      <c r="G24" s="31" t="s">
        <v>215</v>
      </c>
      <c r="H24" s="31">
        <v>68</v>
      </c>
      <c r="I24" s="133">
        <v>95</v>
      </c>
      <c r="J24" s="33" t="s">
        <v>228</v>
      </c>
      <c r="K24" s="31" t="s">
        <v>225</v>
      </c>
      <c r="L24" s="31" t="s">
        <v>367</v>
      </c>
      <c r="M24" s="31" t="str">
        <f t="shared" si="1"/>
        <v/>
      </c>
      <c r="N24" s="31" t="str">
        <f t="shared" si="2"/>
        <v/>
      </c>
      <c r="O24" s="31" t="str">
        <f t="shared" si="3"/>
        <v/>
      </c>
      <c r="P24" s="31" t="str">
        <f t="shared" si="4"/>
        <v/>
      </c>
      <c r="S24" s="30"/>
      <c r="T24" s="30"/>
      <c r="U24" s="30"/>
      <c r="V24" s="30"/>
      <c r="W24" s="30"/>
      <c r="X24" s="76"/>
      <c r="Y24" s="76"/>
      <c r="Z24" s="30"/>
      <c r="AA24" s="30"/>
      <c r="AB24" s="30"/>
      <c r="AC24" s="30"/>
      <c r="AD24" s="30"/>
      <c r="AE24" s="30"/>
    </row>
    <row r="25" spans="1:31" s="27" customFormat="1">
      <c r="A25" s="27" t="s">
        <v>362</v>
      </c>
      <c r="B25" s="30">
        <v>21</v>
      </c>
      <c r="C25" s="26" t="s">
        <v>229</v>
      </c>
      <c r="D25" s="26"/>
      <c r="E25" s="90" t="s">
        <v>389</v>
      </c>
      <c r="F25" s="66" t="s">
        <v>230</v>
      </c>
      <c r="G25" s="30" t="s">
        <v>206</v>
      </c>
      <c r="H25" s="30">
        <v>54</v>
      </c>
      <c r="I25" s="130"/>
      <c r="K25" s="30"/>
      <c r="L25" s="29" t="s">
        <v>364</v>
      </c>
      <c r="M25" s="30" t="str">
        <f t="shared" si="1"/>
        <v/>
      </c>
      <c r="N25" s="30" t="str">
        <f t="shared" si="2"/>
        <v/>
      </c>
      <c r="O25" s="30" t="str">
        <f t="shared" si="3"/>
        <v/>
      </c>
      <c r="P25" s="30" t="str">
        <f t="shared" si="4"/>
        <v/>
      </c>
      <c r="S25" s="30"/>
      <c r="T25" s="30"/>
      <c r="U25" s="30"/>
      <c r="V25" s="30"/>
      <c r="W25" s="30"/>
      <c r="X25" s="76"/>
      <c r="Y25" s="76"/>
      <c r="Z25" s="30"/>
      <c r="AA25" s="30"/>
      <c r="AB25" s="30"/>
      <c r="AC25" s="30"/>
      <c r="AD25" s="30"/>
      <c r="AE25" s="30"/>
    </row>
    <row r="26" spans="1:31" s="27" customFormat="1">
      <c r="A26" s="27" t="s">
        <v>362</v>
      </c>
      <c r="B26" s="30">
        <v>22</v>
      </c>
      <c r="C26" s="26" t="s">
        <v>231</v>
      </c>
      <c r="D26" s="26"/>
      <c r="E26" s="91" t="s">
        <v>389</v>
      </c>
      <c r="F26" s="66" t="s">
        <v>230</v>
      </c>
      <c r="G26" s="30" t="s">
        <v>206</v>
      </c>
      <c r="H26" s="30">
        <v>60</v>
      </c>
      <c r="I26" s="130"/>
      <c r="K26" s="30"/>
      <c r="L26" s="29" t="s">
        <v>364</v>
      </c>
      <c r="M26" s="30" t="str">
        <f t="shared" si="1"/>
        <v/>
      </c>
      <c r="N26" s="30" t="str">
        <f t="shared" si="2"/>
        <v/>
      </c>
      <c r="O26" s="30" t="str">
        <f t="shared" si="3"/>
        <v/>
      </c>
      <c r="P26" s="30" t="str">
        <f t="shared" si="4"/>
        <v/>
      </c>
      <c r="S26" s="30"/>
      <c r="T26" s="30"/>
      <c r="U26" s="30"/>
      <c r="V26" s="30"/>
      <c r="W26" s="30"/>
      <c r="X26" s="76"/>
      <c r="Y26" s="76"/>
      <c r="Z26" s="30"/>
      <c r="AA26" s="30"/>
      <c r="AB26" s="30"/>
      <c r="AC26" s="30"/>
      <c r="AD26" s="30"/>
      <c r="AE26" s="30"/>
    </row>
    <row r="27" spans="1:31" s="27" customFormat="1">
      <c r="A27" s="27" t="s">
        <v>362</v>
      </c>
      <c r="B27" s="30">
        <v>23</v>
      </c>
      <c r="C27" s="26" t="s">
        <v>232</v>
      </c>
      <c r="D27" s="26"/>
      <c r="E27" s="90" t="s">
        <v>389</v>
      </c>
      <c r="F27" s="66" t="s">
        <v>230</v>
      </c>
      <c r="G27" s="30" t="s">
        <v>206</v>
      </c>
      <c r="H27" s="30">
        <v>65</v>
      </c>
      <c r="I27" s="130"/>
      <c r="K27" s="30"/>
      <c r="L27" s="29" t="s">
        <v>364</v>
      </c>
      <c r="M27" s="30" t="str">
        <f t="shared" si="1"/>
        <v/>
      </c>
      <c r="N27" s="30" t="str">
        <f t="shared" si="2"/>
        <v/>
      </c>
      <c r="O27" s="30" t="str">
        <f t="shared" si="3"/>
        <v/>
      </c>
      <c r="P27" s="30" t="str">
        <f t="shared" si="4"/>
        <v/>
      </c>
      <c r="S27" s="30"/>
      <c r="T27" s="30"/>
      <c r="U27" s="30"/>
      <c r="V27" s="30"/>
      <c r="W27" s="30"/>
      <c r="X27" s="76"/>
      <c r="Y27" s="76"/>
      <c r="Z27" s="30"/>
      <c r="AA27" s="30"/>
      <c r="AB27" s="30"/>
      <c r="AC27" s="30"/>
      <c r="AD27" s="30"/>
      <c r="AE27" s="30"/>
    </row>
    <row r="28" spans="1:31" s="27" customFormat="1">
      <c r="A28" s="27" t="s">
        <v>362</v>
      </c>
      <c r="B28" s="30">
        <v>24</v>
      </c>
      <c r="C28" s="26" t="s">
        <v>233</v>
      </c>
      <c r="D28" s="26"/>
      <c r="E28" s="91" t="s">
        <v>389</v>
      </c>
      <c r="F28" s="66" t="s">
        <v>230</v>
      </c>
      <c r="G28" s="30" t="s">
        <v>206</v>
      </c>
      <c r="H28" s="30">
        <v>60</v>
      </c>
      <c r="I28" s="130"/>
      <c r="K28" s="30"/>
      <c r="L28" s="30" t="s">
        <v>364</v>
      </c>
      <c r="M28" s="30" t="str">
        <f t="shared" si="1"/>
        <v/>
      </c>
      <c r="N28" s="30" t="str">
        <f t="shared" si="2"/>
        <v/>
      </c>
      <c r="O28" s="30" t="str">
        <f t="shared" si="3"/>
        <v/>
      </c>
      <c r="P28" s="30" t="str">
        <f t="shared" si="4"/>
        <v/>
      </c>
      <c r="S28" s="30"/>
      <c r="T28" s="30"/>
      <c r="U28" s="30"/>
      <c r="V28" s="30"/>
      <c r="W28" s="30"/>
      <c r="X28" s="76"/>
      <c r="Y28" s="76"/>
      <c r="Z28" s="30"/>
      <c r="AA28" s="30"/>
      <c r="AB28" s="30"/>
      <c r="AC28" s="30"/>
      <c r="AD28" s="30"/>
      <c r="AE28" s="30"/>
    </row>
    <row r="29" spans="1:31" s="27" customFormat="1">
      <c r="A29" s="27" t="s">
        <v>362</v>
      </c>
      <c r="B29" s="30">
        <v>25</v>
      </c>
      <c r="C29" s="26" t="s">
        <v>234</v>
      </c>
      <c r="D29" s="26"/>
      <c r="E29" s="90" t="s">
        <v>389</v>
      </c>
      <c r="F29" s="66" t="s">
        <v>230</v>
      </c>
      <c r="G29" s="30" t="s">
        <v>206</v>
      </c>
      <c r="H29" s="30">
        <v>70</v>
      </c>
      <c r="I29" s="130"/>
      <c r="K29" s="30"/>
      <c r="L29" s="29" t="s">
        <v>367</v>
      </c>
      <c r="M29" s="30" t="str">
        <f t="shared" si="1"/>
        <v/>
      </c>
      <c r="N29" s="30" t="str">
        <f t="shared" si="2"/>
        <v/>
      </c>
      <c r="O29" s="30" t="str">
        <f t="shared" si="3"/>
        <v/>
      </c>
      <c r="P29" s="30" t="str">
        <f t="shared" si="4"/>
        <v/>
      </c>
      <c r="S29" s="30"/>
      <c r="T29" s="30"/>
      <c r="U29" s="30"/>
      <c r="V29" s="30"/>
      <c r="W29" s="30"/>
      <c r="X29" s="76"/>
      <c r="Y29" s="76"/>
      <c r="Z29" s="30"/>
      <c r="AA29" s="30"/>
      <c r="AB29" s="30"/>
      <c r="AC29" s="30"/>
      <c r="AD29" s="30"/>
      <c r="AE29" s="30"/>
    </row>
    <row r="30" spans="1:31" s="27" customFormat="1">
      <c r="A30" s="27" t="s">
        <v>362</v>
      </c>
      <c r="B30" s="30">
        <v>26</v>
      </c>
      <c r="C30" s="26" t="s">
        <v>235</v>
      </c>
      <c r="D30" s="26"/>
      <c r="E30" s="91" t="s">
        <v>389</v>
      </c>
      <c r="F30" s="66" t="s">
        <v>230</v>
      </c>
      <c r="G30" s="30" t="s">
        <v>206</v>
      </c>
      <c r="H30" s="30">
        <v>41</v>
      </c>
      <c r="I30" s="130"/>
      <c r="K30" s="30"/>
      <c r="L30" s="29" t="s">
        <v>367</v>
      </c>
      <c r="M30" s="30" t="str">
        <f t="shared" si="1"/>
        <v/>
      </c>
      <c r="N30" s="30" t="str">
        <f t="shared" si="2"/>
        <v/>
      </c>
      <c r="O30" s="30" t="str">
        <f t="shared" si="3"/>
        <v/>
      </c>
      <c r="P30" s="30" t="str">
        <f t="shared" si="4"/>
        <v/>
      </c>
      <c r="S30" s="30"/>
      <c r="T30" s="30"/>
      <c r="U30" s="30"/>
      <c r="V30" s="30"/>
      <c r="W30" s="30"/>
      <c r="X30" s="76"/>
      <c r="Y30" s="76"/>
      <c r="Z30" s="30"/>
      <c r="AA30" s="30"/>
      <c r="AB30" s="30"/>
      <c r="AC30" s="30"/>
      <c r="AD30" s="30"/>
      <c r="AE30" s="30"/>
    </row>
    <row r="31" spans="1:31" s="27" customFormat="1">
      <c r="A31" s="27" t="s">
        <v>362</v>
      </c>
      <c r="B31" s="30">
        <v>27</v>
      </c>
      <c r="C31" s="26" t="s">
        <v>236</v>
      </c>
      <c r="D31" s="26"/>
      <c r="E31" s="90" t="s">
        <v>389</v>
      </c>
      <c r="F31" s="66" t="s">
        <v>230</v>
      </c>
      <c r="G31" s="30" t="s">
        <v>206</v>
      </c>
      <c r="H31" s="30">
        <v>68</v>
      </c>
      <c r="I31" s="130"/>
      <c r="K31" s="30"/>
      <c r="L31" s="29" t="s">
        <v>367</v>
      </c>
      <c r="M31" s="30" t="str">
        <f t="shared" si="1"/>
        <v/>
      </c>
      <c r="N31" s="30" t="str">
        <f t="shared" si="2"/>
        <v/>
      </c>
      <c r="O31" s="30" t="str">
        <f t="shared" si="3"/>
        <v/>
      </c>
      <c r="P31" s="30" t="str">
        <f t="shared" si="4"/>
        <v/>
      </c>
      <c r="S31" s="30"/>
      <c r="T31" s="30"/>
      <c r="U31" s="30"/>
      <c r="V31" s="30"/>
      <c r="W31" s="30"/>
      <c r="X31" s="76"/>
      <c r="Y31" s="76"/>
      <c r="Z31" s="30"/>
      <c r="AA31" s="30"/>
      <c r="AB31" s="30"/>
      <c r="AC31" s="30"/>
      <c r="AD31" s="30"/>
      <c r="AE31" s="30"/>
    </row>
    <row r="32" spans="1:31" s="27" customFormat="1">
      <c r="A32" s="27" t="s">
        <v>362</v>
      </c>
      <c r="B32" s="30">
        <v>28</v>
      </c>
      <c r="C32" s="26" t="s">
        <v>237</v>
      </c>
      <c r="D32" s="26"/>
      <c r="E32" s="91" t="s">
        <v>389</v>
      </c>
      <c r="F32" s="66" t="s">
        <v>230</v>
      </c>
      <c r="G32" s="30" t="s">
        <v>206</v>
      </c>
      <c r="H32" s="30">
        <v>63</v>
      </c>
      <c r="I32" s="130"/>
      <c r="K32" s="30"/>
      <c r="L32" s="29" t="s">
        <v>364</v>
      </c>
      <c r="M32" s="30" t="str">
        <f t="shared" si="1"/>
        <v/>
      </c>
      <c r="N32" s="30" t="str">
        <f t="shared" si="2"/>
        <v/>
      </c>
      <c r="O32" s="30" t="str">
        <f t="shared" si="3"/>
        <v/>
      </c>
      <c r="P32" s="30" t="str">
        <f t="shared" si="4"/>
        <v/>
      </c>
      <c r="S32" s="30"/>
      <c r="T32" s="30"/>
      <c r="U32" s="30"/>
      <c r="V32" s="30"/>
      <c r="W32" s="30"/>
      <c r="X32" s="76"/>
      <c r="Y32" s="76"/>
      <c r="Z32" s="30"/>
      <c r="AA32" s="30"/>
      <c r="AB32" s="30"/>
      <c r="AC32" s="30"/>
      <c r="AD32" s="30"/>
      <c r="AE32" s="30"/>
    </row>
    <row r="33" spans="1:31" s="27" customFormat="1">
      <c r="A33" s="27" t="s">
        <v>362</v>
      </c>
      <c r="B33" s="30">
        <v>29</v>
      </c>
      <c r="C33" s="26" t="s">
        <v>238</v>
      </c>
      <c r="D33" s="26"/>
      <c r="E33" s="90" t="s">
        <v>389</v>
      </c>
      <c r="F33" s="66" t="s">
        <v>230</v>
      </c>
      <c r="G33" s="30" t="s">
        <v>206</v>
      </c>
      <c r="H33" s="30">
        <v>48</v>
      </c>
      <c r="I33" s="130"/>
      <c r="K33" s="30"/>
      <c r="L33" s="29" t="s">
        <v>364</v>
      </c>
      <c r="M33" s="30" t="str">
        <f t="shared" si="1"/>
        <v/>
      </c>
      <c r="N33" s="30" t="str">
        <f t="shared" si="2"/>
        <v/>
      </c>
      <c r="O33" s="30" t="str">
        <f t="shared" si="3"/>
        <v/>
      </c>
      <c r="P33" s="30" t="str">
        <f t="shared" si="4"/>
        <v/>
      </c>
      <c r="S33" s="30"/>
      <c r="T33" s="30"/>
      <c r="U33" s="30"/>
      <c r="V33" s="30"/>
      <c r="W33" s="30"/>
      <c r="X33" s="76"/>
      <c r="Y33" s="76"/>
      <c r="Z33" s="30"/>
      <c r="AA33" s="30"/>
      <c r="AB33" s="30"/>
      <c r="AC33" s="30"/>
      <c r="AD33" s="30"/>
      <c r="AE33" s="30"/>
    </row>
    <row r="34" spans="1:31" s="27" customFormat="1">
      <c r="A34" s="79" t="s">
        <v>362</v>
      </c>
      <c r="B34" s="80">
        <v>30</v>
      </c>
      <c r="C34" s="92" t="s">
        <v>239</v>
      </c>
      <c r="D34" s="92"/>
      <c r="E34" s="93" t="s">
        <v>389</v>
      </c>
      <c r="F34" s="81" t="s">
        <v>230</v>
      </c>
      <c r="G34" s="80" t="s">
        <v>206</v>
      </c>
      <c r="H34" s="80">
        <v>54</v>
      </c>
      <c r="I34" s="131"/>
      <c r="J34" s="79"/>
      <c r="K34" s="80"/>
      <c r="L34" s="82" t="s">
        <v>367</v>
      </c>
      <c r="M34" s="80" t="str">
        <f t="shared" si="1"/>
        <v/>
      </c>
      <c r="N34" s="80" t="str">
        <f t="shared" si="2"/>
        <v/>
      </c>
      <c r="O34" s="80" t="str">
        <f t="shared" si="3"/>
        <v/>
      </c>
      <c r="P34" s="80" t="str">
        <f t="shared" si="4"/>
        <v/>
      </c>
      <c r="S34" s="30"/>
      <c r="T34" s="30"/>
      <c r="U34" s="30"/>
      <c r="V34" s="30"/>
      <c r="W34" s="30"/>
      <c r="X34" s="76"/>
      <c r="Y34" s="76"/>
      <c r="Z34" s="30"/>
      <c r="AA34" s="30"/>
      <c r="AB34" s="30"/>
      <c r="AC34" s="30"/>
      <c r="AD34" s="30"/>
      <c r="AE34" s="30"/>
    </row>
    <row r="35" spans="1:31" s="27" customFormat="1">
      <c r="A35" s="27" t="s">
        <v>362</v>
      </c>
      <c r="B35" s="30">
        <v>31</v>
      </c>
      <c r="C35" s="26" t="s">
        <v>390</v>
      </c>
      <c r="D35" s="26" t="s">
        <v>168</v>
      </c>
      <c r="E35" s="91" t="s">
        <v>389</v>
      </c>
      <c r="F35" s="66" t="s">
        <v>391</v>
      </c>
      <c r="G35" s="30" t="s">
        <v>215</v>
      </c>
      <c r="H35" s="30">
        <v>44</v>
      </c>
      <c r="I35" s="130">
        <v>71</v>
      </c>
      <c r="J35" s="27" t="s">
        <v>240</v>
      </c>
      <c r="K35" s="30" t="s">
        <v>222</v>
      </c>
      <c r="L35" s="29" t="s">
        <v>367</v>
      </c>
      <c r="M35" s="30" t="str">
        <f t="shared" si="1"/>
        <v/>
      </c>
      <c r="N35" s="30" t="str">
        <f t="shared" si="2"/>
        <v/>
      </c>
      <c r="O35" s="30" t="str">
        <f t="shared" si="3"/>
        <v/>
      </c>
      <c r="P35" s="30" t="str">
        <f t="shared" si="4"/>
        <v/>
      </c>
      <c r="S35" s="30"/>
      <c r="T35" s="30"/>
      <c r="U35" s="30"/>
      <c r="V35" s="30"/>
      <c r="W35" s="30"/>
      <c r="X35" s="76"/>
      <c r="Y35" s="76"/>
      <c r="Z35" s="30"/>
      <c r="AA35" s="30"/>
      <c r="AB35" s="30"/>
      <c r="AC35" s="30"/>
      <c r="AD35" s="30"/>
      <c r="AE35" s="30"/>
    </row>
    <row r="36" spans="1:31" s="27" customFormat="1">
      <c r="A36" s="27" t="s">
        <v>362</v>
      </c>
      <c r="B36" s="30">
        <v>32</v>
      </c>
      <c r="C36" s="26" t="s">
        <v>392</v>
      </c>
      <c r="D36" s="26" t="s">
        <v>169</v>
      </c>
      <c r="E36" s="91" t="s">
        <v>389</v>
      </c>
      <c r="F36" s="66" t="s">
        <v>391</v>
      </c>
      <c r="G36" s="30" t="s">
        <v>215</v>
      </c>
      <c r="H36" s="30">
        <v>74</v>
      </c>
      <c r="I36" s="130">
        <v>144</v>
      </c>
      <c r="J36" s="27" t="s">
        <v>241</v>
      </c>
      <c r="K36" s="30" t="s">
        <v>217</v>
      </c>
      <c r="L36" s="30" t="s">
        <v>364</v>
      </c>
      <c r="M36" s="30" t="str">
        <f t="shared" si="1"/>
        <v/>
      </c>
      <c r="N36" s="30" t="str">
        <f t="shared" si="2"/>
        <v/>
      </c>
      <c r="O36" s="30" t="str">
        <f t="shared" si="3"/>
        <v/>
      </c>
      <c r="P36" s="30">
        <f t="shared" si="4"/>
        <v>1</v>
      </c>
      <c r="S36" s="30"/>
      <c r="T36" s="30"/>
      <c r="U36" s="30"/>
      <c r="V36" s="30"/>
      <c r="W36" s="30"/>
      <c r="X36" s="76"/>
      <c r="Y36" s="76"/>
      <c r="Z36" s="30"/>
      <c r="AA36" s="30"/>
      <c r="AB36" s="30"/>
      <c r="AC36" s="30"/>
      <c r="AD36" s="30"/>
      <c r="AE36" s="30"/>
    </row>
    <row r="37" spans="1:31" s="27" customFormat="1">
      <c r="A37" s="27" t="s">
        <v>362</v>
      </c>
      <c r="B37" s="30">
        <v>33</v>
      </c>
      <c r="C37" s="26" t="s">
        <v>393</v>
      </c>
      <c r="D37" s="26" t="s">
        <v>170</v>
      </c>
      <c r="E37" s="90" t="s">
        <v>389</v>
      </c>
      <c r="F37" s="66" t="s">
        <v>391</v>
      </c>
      <c r="G37" s="30" t="s">
        <v>215</v>
      </c>
      <c r="H37" s="30">
        <v>46</v>
      </c>
      <c r="I37" s="130">
        <v>100</v>
      </c>
      <c r="J37" s="27" t="s">
        <v>242</v>
      </c>
      <c r="K37" s="30" t="s">
        <v>222</v>
      </c>
      <c r="L37" s="29" t="s">
        <v>364</v>
      </c>
      <c r="M37" s="30" t="str">
        <f t="shared" si="1"/>
        <v/>
      </c>
      <c r="N37" s="30" t="str">
        <f t="shared" si="2"/>
        <v/>
      </c>
      <c r="O37" s="30">
        <f t="shared" si="3"/>
        <v>1</v>
      </c>
      <c r="P37" s="30" t="str">
        <f t="shared" si="4"/>
        <v/>
      </c>
      <c r="S37" s="30"/>
      <c r="T37" s="30"/>
      <c r="U37" s="30"/>
      <c r="V37" s="30"/>
      <c r="W37" s="30"/>
      <c r="X37" s="76"/>
      <c r="Y37" s="76"/>
      <c r="Z37" s="30"/>
      <c r="AA37" s="30"/>
      <c r="AB37" s="30"/>
      <c r="AC37" s="30"/>
      <c r="AD37" s="30"/>
      <c r="AE37" s="30"/>
    </row>
    <row r="38" spans="1:31" s="27" customFormat="1">
      <c r="A38" s="27" t="s">
        <v>362</v>
      </c>
      <c r="B38" s="30">
        <v>34</v>
      </c>
      <c r="C38" s="26" t="s">
        <v>394</v>
      </c>
      <c r="D38" s="26" t="s">
        <v>171</v>
      </c>
      <c r="E38" s="91" t="s">
        <v>389</v>
      </c>
      <c r="F38" s="66" t="s">
        <v>391</v>
      </c>
      <c r="G38" s="30" t="s">
        <v>215</v>
      </c>
      <c r="H38" s="30">
        <v>36</v>
      </c>
      <c r="I38" s="130">
        <v>68</v>
      </c>
      <c r="J38" s="27" t="s">
        <v>243</v>
      </c>
      <c r="K38" s="30" t="s">
        <v>217</v>
      </c>
      <c r="L38" s="29" t="s">
        <v>367</v>
      </c>
      <c r="M38" s="30" t="str">
        <f t="shared" si="1"/>
        <v/>
      </c>
      <c r="N38" s="30" t="str">
        <f t="shared" si="2"/>
        <v/>
      </c>
      <c r="O38" s="30" t="str">
        <f t="shared" si="3"/>
        <v/>
      </c>
      <c r="P38" s="30" t="str">
        <f t="shared" si="4"/>
        <v/>
      </c>
      <c r="S38" s="30"/>
      <c r="T38" s="30"/>
      <c r="U38" s="30"/>
      <c r="V38" s="30"/>
      <c r="W38" s="30"/>
      <c r="X38" s="76"/>
      <c r="Y38" s="76"/>
      <c r="Z38" s="30"/>
      <c r="AA38" s="30"/>
      <c r="AB38" s="30"/>
      <c r="AC38" s="30"/>
      <c r="AD38" s="30"/>
      <c r="AE38" s="30"/>
    </row>
    <row r="39" spans="1:31" s="27" customFormat="1">
      <c r="A39" s="27" t="s">
        <v>362</v>
      </c>
      <c r="B39" s="30">
        <v>35</v>
      </c>
      <c r="C39" s="26" t="s">
        <v>395</v>
      </c>
      <c r="D39" s="26" t="s">
        <v>172</v>
      </c>
      <c r="E39" s="90" t="s">
        <v>389</v>
      </c>
      <c r="F39" s="66" t="s">
        <v>391</v>
      </c>
      <c r="G39" s="30" t="s">
        <v>215</v>
      </c>
      <c r="H39" s="30">
        <v>77</v>
      </c>
      <c r="I39" s="130"/>
      <c r="J39" s="27" t="s">
        <v>244</v>
      </c>
      <c r="K39" s="30" t="s">
        <v>225</v>
      </c>
      <c r="L39" s="29" t="s">
        <v>364</v>
      </c>
      <c r="M39" s="30" t="str">
        <f t="shared" si="1"/>
        <v/>
      </c>
      <c r="N39" s="30">
        <f t="shared" si="2"/>
        <v>1</v>
      </c>
      <c r="O39" s="30" t="str">
        <f t="shared" si="3"/>
        <v/>
      </c>
      <c r="P39" s="30" t="str">
        <f t="shared" si="4"/>
        <v/>
      </c>
      <c r="S39" s="30"/>
      <c r="T39" s="30"/>
      <c r="U39" s="30"/>
      <c r="V39" s="30"/>
      <c r="W39" s="30"/>
      <c r="X39" s="76"/>
      <c r="Y39" s="76"/>
      <c r="Z39" s="30"/>
      <c r="AA39" s="30"/>
      <c r="AB39" s="30"/>
      <c r="AC39" s="30"/>
      <c r="AD39" s="30"/>
      <c r="AE39" s="30"/>
    </row>
    <row r="40" spans="1:31" s="27" customFormat="1">
      <c r="A40" s="27" t="s">
        <v>362</v>
      </c>
      <c r="B40" s="30">
        <v>36</v>
      </c>
      <c r="C40" s="26" t="s">
        <v>396</v>
      </c>
      <c r="D40" s="26" t="s">
        <v>173</v>
      </c>
      <c r="E40" s="91" t="s">
        <v>389</v>
      </c>
      <c r="F40" s="66" t="s">
        <v>391</v>
      </c>
      <c r="G40" s="30" t="s">
        <v>215</v>
      </c>
      <c r="H40" s="30">
        <v>65</v>
      </c>
      <c r="I40" s="130"/>
      <c r="J40" s="27" t="s">
        <v>244</v>
      </c>
      <c r="K40" s="30" t="s">
        <v>225</v>
      </c>
      <c r="L40" s="29" t="s">
        <v>364</v>
      </c>
      <c r="M40" s="30" t="str">
        <f t="shared" si="1"/>
        <v/>
      </c>
      <c r="N40" s="30">
        <f t="shared" si="2"/>
        <v>1</v>
      </c>
      <c r="O40" s="30" t="str">
        <f t="shared" si="3"/>
        <v/>
      </c>
      <c r="P40" s="30" t="str">
        <f t="shared" si="4"/>
        <v/>
      </c>
      <c r="S40" s="30"/>
      <c r="T40" s="30"/>
      <c r="U40" s="30"/>
      <c r="V40" s="30"/>
      <c r="W40" s="30"/>
      <c r="X40" s="76"/>
      <c r="Y40" s="76"/>
      <c r="Z40" s="30"/>
      <c r="AA40" s="30"/>
      <c r="AB40" s="30"/>
      <c r="AC40" s="30"/>
      <c r="AD40" s="30"/>
      <c r="AE40" s="30"/>
    </row>
    <row r="41" spans="1:31" s="27" customFormat="1">
      <c r="A41" s="27" t="s">
        <v>362</v>
      </c>
      <c r="B41" s="30">
        <v>37</v>
      </c>
      <c r="C41" s="26" t="s">
        <v>397</v>
      </c>
      <c r="D41" s="26" t="s">
        <v>174</v>
      </c>
      <c r="E41" s="90" t="s">
        <v>389</v>
      </c>
      <c r="F41" s="66" t="s">
        <v>391</v>
      </c>
      <c r="G41" s="30" t="s">
        <v>215</v>
      </c>
      <c r="H41" s="30">
        <v>84.5</v>
      </c>
      <c r="I41" s="130"/>
      <c r="J41" s="27" t="s">
        <v>244</v>
      </c>
      <c r="K41" s="30" t="s">
        <v>225</v>
      </c>
      <c r="L41" s="29" t="s">
        <v>367</v>
      </c>
      <c r="M41" s="30" t="str">
        <f t="shared" si="1"/>
        <v/>
      </c>
      <c r="N41" s="30" t="str">
        <f t="shared" si="2"/>
        <v/>
      </c>
      <c r="O41" s="30" t="str">
        <f t="shared" si="3"/>
        <v/>
      </c>
      <c r="P41" s="30" t="str">
        <f t="shared" si="4"/>
        <v/>
      </c>
      <c r="S41" s="30"/>
      <c r="T41" s="30"/>
      <c r="U41" s="30"/>
      <c r="V41" s="30"/>
      <c r="W41" s="30"/>
      <c r="X41" s="76"/>
      <c r="Y41" s="76"/>
      <c r="Z41" s="30"/>
      <c r="AA41" s="30"/>
      <c r="AB41" s="30"/>
      <c r="AC41" s="30"/>
      <c r="AD41" s="30"/>
      <c r="AE41" s="30"/>
    </row>
    <row r="42" spans="1:31" s="27" customFormat="1">
      <c r="A42" s="27" t="s">
        <v>362</v>
      </c>
      <c r="B42" s="30">
        <v>38</v>
      </c>
      <c r="C42" s="26" t="s">
        <v>398</v>
      </c>
      <c r="D42" s="26" t="s">
        <v>175</v>
      </c>
      <c r="E42" s="91" t="s">
        <v>389</v>
      </c>
      <c r="F42" s="66" t="s">
        <v>391</v>
      </c>
      <c r="G42" s="30" t="s">
        <v>215</v>
      </c>
      <c r="H42" s="30">
        <v>84</v>
      </c>
      <c r="I42" s="130"/>
      <c r="J42" s="27" t="s">
        <v>244</v>
      </c>
      <c r="K42" s="30" t="s">
        <v>225</v>
      </c>
      <c r="L42" s="29" t="s">
        <v>364</v>
      </c>
      <c r="M42" s="30" t="str">
        <f t="shared" si="1"/>
        <v/>
      </c>
      <c r="N42" s="30">
        <f t="shared" si="2"/>
        <v>1</v>
      </c>
      <c r="O42" s="30" t="str">
        <f t="shared" si="3"/>
        <v/>
      </c>
      <c r="P42" s="30" t="str">
        <f t="shared" si="4"/>
        <v/>
      </c>
      <c r="S42" s="30"/>
      <c r="T42" s="30"/>
      <c r="U42" s="30"/>
      <c r="V42" s="30"/>
      <c r="W42" s="30"/>
      <c r="X42" s="76"/>
      <c r="Y42" s="76"/>
      <c r="Z42" s="30"/>
      <c r="AA42" s="30"/>
      <c r="AB42" s="30"/>
      <c r="AC42" s="30"/>
      <c r="AD42" s="30"/>
      <c r="AE42" s="30"/>
    </row>
    <row r="43" spans="1:31" s="27" customFormat="1">
      <c r="A43" s="27" t="s">
        <v>362</v>
      </c>
      <c r="B43" s="30">
        <v>39</v>
      </c>
      <c r="C43" s="26" t="s">
        <v>399</v>
      </c>
      <c r="D43" s="26" t="s">
        <v>176</v>
      </c>
      <c r="E43" s="90" t="s">
        <v>389</v>
      </c>
      <c r="F43" s="66" t="s">
        <v>391</v>
      </c>
      <c r="G43" s="30" t="s">
        <v>215</v>
      </c>
      <c r="H43" s="30">
        <v>81</v>
      </c>
      <c r="I43" s="130"/>
      <c r="K43" s="30" t="s">
        <v>217</v>
      </c>
      <c r="L43" s="29" t="s">
        <v>364</v>
      </c>
      <c r="M43" s="30" t="str">
        <f t="shared" si="1"/>
        <v/>
      </c>
      <c r="N43" s="30" t="str">
        <f t="shared" si="2"/>
        <v/>
      </c>
      <c r="O43" s="30" t="str">
        <f t="shared" si="3"/>
        <v/>
      </c>
      <c r="P43" s="30">
        <f t="shared" si="4"/>
        <v>1</v>
      </c>
      <c r="S43" s="30"/>
      <c r="T43" s="30"/>
      <c r="U43" s="30"/>
      <c r="V43" s="30"/>
      <c r="W43" s="30"/>
      <c r="X43" s="76"/>
      <c r="Y43" s="76"/>
      <c r="Z43" s="30"/>
      <c r="AA43" s="30"/>
      <c r="AB43" s="30"/>
      <c r="AC43" s="30"/>
      <c r="AD43" s="30"/>
      <c r="AE43" s="30"/>
    </row>
    <row r="44" spans="1:31" s="27" customFormat="1" ht="16" thickBot="1">
      <c r="A44" s="33" t="s">
        <v>362</v>
      </c>
      <c r="B44" s="31">
        <v>40</v>
      </c>
      <c r="C44" s="28" t="s">
        <v>400</v>
      </c>
      <c r="D44" s="28" t="s">
        <v>177</v>
      </c>
      <c r="E44" s="94" t="s">
        <v>389</v>
      </c>
      <c r="F44" s="89" t="s">
        <v>391</v>
      </c>
      <c r="G44" s="31" t="s">
        <v>215</v>
      </c>
      <c r="H44" s="31">
        <v>43</v>
      </c>
      <c r="I44" s="133">
        <v>120</v>
      </c>
      <c r="J44" s="33" t="s">
        <v>245</v>
      </c>
      <c r="K44" s="31" t="s">
        <v>227</v>
      </c>
      <c r="L44" s="31" t="s">
        <v>364</v>
      </c>
      <c r="M44" s="31">
        <f t="shared" si="1"/>
        <v>1</v>
      </c>
      <c r="N44" s="31" t="str">
        <f t="shared" si="2"/>
        <v/>
      </c>
      <c r="O44" s="31" t="str">
        <f t="shared" si="3"/>
        <v/>
      </c>
      <c r="P44" s="31" t="str">
        <f t="shared" si="4"/>
        <v/>
      </c>
      <c r="S44" s="30"/>
      <c r="T44" s="30"/>
      <c r="U44" s="30"/>
      <c r="V44" s="30"/>
      <c r="W44" s="30"/>
      <c r="X44" s="76"/>
      <c r="Y44" s="76"/>
      <c r="Z44" s="30"/>
      <c r="AA44" s="30"/>
      <c r="AB44" s="30"/>
      <c r="AC44" s="30"/>
      <c r="AD44" s="30"/>
      <c r="AE44" s="30"/>
    </row>
    <row r="45" spans="1:31" s="27" customFormat="1">
      <c r="A45" s="27" t="s">
        <v>362</v>
      </c>
      <c r="B45" s="30">
        <v>41</v>
      </c>
      <c r="C45" s="27" t="s">
        <v>246</v>
      </c>
      <c r="E45" s="30" t="s">
        <v>401</v>
      </c>
      <c r="F45" s="95" t="s">
        <v>247</v>
      </c>
      <c r="G45" s="30" t="s">
        <v>206</v>
      </c>
      <c r="H45" s="30">
        <v>54</v>
      </c>
      <c r="I45" s="130"/>
      <c r="K45" s="30"/>
      <c r="L45" s="29" t="s">
        <v>367</v>
      </c>
      <c r="M45" s="30" t="str">
        <f t="shared" si="1"/>
        <v/>
      </c>
      <c r="N45" s="30" t="str">
        <f t="shared" si="2"/>
        <v/>
      </c>
      <c r="O45" s="30" t="str">
        <f t="shared" si="3"/>
        <v/>
      </c>
      <c r="P45" s="30" t="str">
        <f t="shared" si="4"/>
        <v/>
      </c>
      <c r="S45" s="30"/>
      <c r="T45" s="30"/>
      <c r="U45" s="30"/>
      <c r="V45" s="30"/>
      <c r="W45" s="30"/>
      <c r="X45" s="76"/>
      <c r="Y45" s="76"/>
      <c r="Z45" s="30"/>
      <c r="AA45" s="30"/>
      <c r="AB45" s="30"/>
      <c r="AC45" s="30"/>
      <c r="AD45" s="30"/>
      <c r="AE45" s="30"/>
    </row>
    <row r="46" spans="1:31" s="27" customFormat="1">
      <c r="A46" s="27" t="s">
        <v>362</v>
      </c>
      <c r="B46" s="30">
        <v>42</v>
      </c>
      <c r="C46" s="27" t="s">
        <v>248</v>
      </c>
      <c r="E46" s="29" t="s">
        <v>402</v>
      </c>
      <c r="F46" s="95" t="s">
        <v>247</v>
      </c>
      <c r="G46" s="30" t="s">
        <v>206</v>
      </c>
      <c r="H46" s="30">
        <v>65.5</v>
      </c>
      <c r="I46" s="130"/>
      <c r="K46" s="30"/>
      <c r="L46" s="29" t="s">
        <v>367</v>
      </c>
      <c r="M46" s="30" t="str">
        <f t="shared" si="1"/>
        <v/>
      </c>
      <c r="N46" s="30" t="str">
        <f t="shared" si="2"/>
        <v/>
      </c>
      <c r="O46" s="30" t="str">
        <f t="shared" si="3"/>
        <v/>
      </c>
      <c r="P46" s="30" t="str">
        <f t="shared" si="4"/>
        <v/>
      </c>
      <c r="S46" s="30"/>
      <c r="T46" s="30"/>
      <c r="U46" s="30"/>
      <c r="V46" s="30"/>
      <c r="W46" s="30"/>
      <c r="X46" s="76"/>
      <c r="Y46" s="76"/>
      <c r="Z46" s="30"/>
      <c r="AA46" s="30"/>
      <c r="AB46" s="30"/>
      <c r="AC46" s="30"/>
      <c r="AD46" s="30"/>
      <c r="AE46" s="30"/>
    </row>
    <row r="47" spans="1:31" s="27" customFormat="1">
      <c r="A47" s="27" t="s">
        <v>362</v>
      </c>
      <c r="B47" s="30">
        <v>43</v>
      </c>
      <c r="C47" s="27" t="s">
        <v>249</v>
      </c>
      <c r="E47" s="30" t="s">
        <v>401</v>
      </c>
      <c r="F47" s="95" t="s">
        <v>247</v>
      </c>
      <c r="G47" s="30" t="s">
        <v>206</v>
      </c>
      <c r="H47" s="30">
        <v>64</v>
      </c>
      <c r="I47" s="130"/>
      <c r="K47" s="30"/>
      <c r="L47" s="29" t="s">
        <v>364</v>
      </c>
      <c r="M47" s="30" t="str">
        <f t="shared" si="1"/>
        <v/>
      </c>
      <c r="N47" s="30" t="str">
        <f t="shared" si="2"/>
        <v/>
      </c>
      <c r="O47" s="30" t="str">
        <f t="shared" si="3"/>
        <v/>
      </c>
      <c r="P47" s="30" t="str">
        <f t="shared" si="4"/>
        <v/>
      </c>
      <c r="S47" s="30"/>
      <c r="T47" s="30"/>
      <c r="U47" s="30"/>
      <c r="V47" s="30"/>
      <c r="W47" s="30"/>
      <c r="X47" s="76"/>
      <c r="Y47" s="76"/>
      <c r="Z47" s="30"/>
      <c r="AA47" s="30"/>
      <c r="AB47" s="30"/>
      <c r="AC47" s="30"/>
      <c r="AD47" s="30"/>
      <c r="AE47" s="30"/>
    </row>
    <row r="48" spans="1:31" s="27" customFormat="1">
      <c r="A48" s="27" t="s">
        <v>362</v>
      </c>
      <c r="B48" s="30">
        <v>44</v>
      </c>
      <c r="C48" s="27" t="s">
        <v>250</v>
      </c>
      <c r="E48" s="29" t="s">
        <v>402</v>
      </c>
      <c r="F48" s="95" t="s">
        <v>247</v>
      </c>
      <c r="G48" s="30" t="s">
        <v>206</v>
      </c>
      <c r="H48" s="30">
        <v>60.5</v>
      </c>
      <c r="I48" s="130"/>
      <c r="K48" s="30"/>
      <c r="L48" s="29" t="s">
        <v>367</v>
      </c>
      <c r="M48" s="30" t="str">
        <f t="shared" si="1"/>
        <v/>
      </c>
      <c r="N48" s="30" t="str">
        <f t="shared" si="2"/>
        <v/>
      </c>
      <c r="O48" s="30" t="str">
        <f t="shared" si="3"/>
        <v/>
      </c>
      <c r="P48" s="30" t="str">
        <f t="shared" si="4"/>
        <v/>
      </c>
      <c r="S48" s="30"/>
      <c r="T48" s="30"/>
      <c r="U48" s="30"/>
      <c r="V48" s="30"/>
      <c r="W48" s="30"/>
      <c r="X48" s="76"/>
      <c r="Y48" s="76"/>
      <c r="Z48" s="30"/>
      <c r="AA48" s="30"/>
      <c r="AB48" s="30"/>
      <c r="AC48" s="30"/>
      <c r="AD48" s="30"/>
      <c r="AE48" s="30"/>
    </row>
    <row r="49" spans="1:31" s="27" customFormat="1">
      <c r="A49" s="27" t="s">
        <v>362</v>
      </c>
      <c r="B49" s="30">
        <v>45</v>
      </c>
      <c r="C49" s="27" t="s">
        <v>251</v>
      </c>
      <c r="E49" s="30" t="s">
        <v>401</v>
      </c>
      <c r="F49" s="95" t="s">
        <v>247</v>
      </c>
      <c r="G49" s="30" t="s">
        <v>206</v>
      </c>
      <c r="H49" s="30">
        <v>55.5</v>
      </c>
      <c r="I49" s="130"/>
      <c r="K49" s="30"/>
      <c r="L49" s="29" t="s">
        <v>367</v>
      </c>
      <c r="M49" s="30" t="str">
        <f t="shared" si="1"/>
        <v/>
      </c>
      <c r="N49" s="30" t="str">
        <f t="shared" si="2"/>
        <v/>
      </c>
      <c r="O49" s="30" t="str">
        <f t="shared" si="3"/>
        <v/>
      </c>
      <c r="P49" s="30" t="str">
        <f t="shared" si="4"/>
        <v/>
      </c>
      <c r="S49" s="30"/>
      <c r="T49" s="30"/>
      <c r="U49" s="30"/>
      <c r="V49" s="30"/>
      <c r="W49" s="30"/>
      <c r="X49" s="76"/>
      <c r="Y49" s="76"/>
      <c r="Z49" s="30"/>
      <c r="AA49" s="30"/>
      <c r="AB49" s="30"/>
      <c r="AC49" s="30"/>
      <c r="AD49" s="30"/>
      <c r="AE49" s="30"/>
    </row>
    <row r="50" spans="1:31" s="27" customFormat="1">
      <c r="A50" s="27" t="s">
        <v>403</v>
      </c>
      <c r="B50" s="30">
        <v>1</v>
      </c>
      <c r="C50" s="27" t="s">
        <v>252</v>
      </c>
      <c r="E50" s="29" t="s">
        <v>402</v>
      </c>
      <c r="F50" s="95" t="s">
        <v>247</v>
      </c>
      <c r="G50" s="30" t="s">
        <v>206</v>
      </c>
      <c r="H50" s="30">
        <v>53</v>
      </c>
      <c r="I50" s="130"/>
      <c r="K50" s="30"/>
      <c r="L50" s="29" t="s">
        <v>367</v>
      </c>
      <c r="M50" s="30" t="str">
        <f t="shared" si="1"/>
        <v/>
      </c>
      <c r="N50" s="30" t="str">
        <f t="shared" si="2"/>
        <v/>
      </c>
      <c r="O50" s="30" t="str">
        <f t="shared" si="3"/>
        <v/>
      </c>
      <c r="P50" s="30" t="str">
        <f t="shared" si="4"/>
        <v/>
      </c>
      <c r="S50" s="30"/>
      <c r="T50" s="30"/>
      <c r="U50" s="30"/>
      <c r="V50" s="30"/>
      <c r="W50" s="30"/>
      <c r="X50" s="76"/>
      <c r="Y50" s="76"/>
      <c r="Z50" s="30"/>
      <c r="AA50" s="30"/>
      <c r="AB50" s="30"/>
      <c r="AC50" s="30"/>
      <c r="AD50" s="30"/>
      <c r="AE50" s="30"/>
    </row>
    <row r="51" spans="1:31" s="27" customFormat="1">
      <c r="A51" s="27" t="s">
        <v>403</v>
      </c>
      <c r="B51" s="30">
        <v>2</v>
      </c>
      <c r="C51" s="27" t="s">
        <v>253</v>
      </c>
      <c r="E51" s="30" t="s">
        <v>401</v>
      </c>
      <c r="F51" s="95" t="s">
        <v>247</v>
      </c>
      <c r="G51" s="30" t="s">
        <v>206</v>
      </c>
      <c r="H51" s="30">
        <v>57.7</v>
      </c>
      <c r="I51" s="130"/>
      <c r="K51" s="30"/>
      <c r="L51" s="29" t="s">
        <v>364</v>
      </c>
      <c r="M51" s="30" t="str">
        <f t="shared" si="1"/>
        <v/>
      </c>
      <c r="N51" s="30" t="str">
        <f t="shared" si="2"/>
        <v/>
      </c>
      <c r="O51" s="30" t="str">
        <f t="shared" si="3"/>
        <v/>
      </c>
      <c r="P51" s="30" t="str">
        <f t="shared" si="4"/>
        <v/>
      </c>
      <c r="S51" s="30"/>
      <c r="T51" s="30"/>
      <c r="U51" s="30"/>
      <c r="V51" s="30"/>
      <c r="W51" s="30"/>
      <c r="X51" s="76"/>
      <c r="Y51" s="76"/>
      <c r="Z51" s="30"/>
      <c r="AA51" s="30"/>
      <c r="AB51" s="30"/>
      <c r="AC51" s="30"/>
      <c r="AD51" s="30"/>
      <c r="AE51" s="30"/>
    </row>
    <row r="52" spans="1:31" s="27" customFormat="1">
      <c r="A52" s="27" t="s">
        <v>403</v>
      </c>
      <c r="B52" s="30">
        <v>3</v>
      </c>
      <c r="C52" s="27" t="s">
        <v>254</v>
      </c>
      <c r="E52" s="29" t="s">
        <v>402</v>
      </c>
      <c r="F52" s="95" t="s">
        <v>247</v>
      </c>
      <c r="G52" s="30" t="s">
        <v>206</v>
      </c>
      <c r="H52" s="30">
        <v>65</v>
      </c>
      <c r="I52" s="130"/>
      <c r="K52" s="30"/>
      <c r="L52" s="29" t="s">
        <v>364</v>
      </c>
      <c r="M52" s="30" t="str">
        <f t="shared" si="1"/>
        <v/>
      </c>
      <c r="N52" s="30" t="str">
        <f t="shared" si="2"/>
        <v/>
      </c>
      <c r="O52" s="30" t="str">
        <f t="shared" si="3"/>
        <v/>
      </c>
      <c r="P52" s="30" t="str">
        <f t="shared" si="4"/>
        <v/>
      </c>
      <c r="S52" s="30"/>
      <c r="T52" s="30"/>
      <c r="U52" s="30"/>
      <c r="V52" s="30"/>
      <c r="W52" s="30"/>
      <c r="X52" s="76"/>
      <c r="Y52" s="76"/>
      <c r="Z52" s="30"/>
      <c r="AA52" s="30"/>
      <c r="AB52" s="30"/>
      <c r="AC52" s="30"/>
      <c r="AD52" s="30"/>
      <c r="AE52" s="30"/>
    </row>
    <row r="53" spans="1:31" s="27" customFormat="1">
      <c r="A53" s="27" t="s">
        <v>403</v>
      </c>
      <c r="B53" s="30">
        <v>4</v>
      </c>
      <c r="C53" s="27" t="s">
        <v>255</v>
      </c>
      <c r="E53" s="30" t="s">
        <v>401</v>
      </c>
      <c r="F53" s="95" t="s">
        <v>247</v>
      </c>
      <c r="G53" s="30" t="s">
        <v>206</v>
      </c>
      <c r="H53" s="30">
        <v>55</v>
      </c>
      <c r="I53" s="130"/>
      <c r="K53" s="30"/>
      <c r="L53" s="29" t="s">
        <v>367</v>
      </c>
      <c r="M53" s="30" t="str">
        <f t="shared" si="1"/>
        <v/>
      </c>
      <c r="N53" s="30" t="str">
        <f t="shared" si="2"/>
        <v/>
      </c>
      <c r="O53" s="30" t="str">
        <f t="shared" si="3"/>
        <v/>
      </c>
      <c r="P53" s="30" t="str">
        <f t="shared" si="4"/>
        <v/>
      </c>
      <c r="S53" s="30"/>
      <c r="T53" s="30"/>
      <c r="U53" s="30"/>
      <c r="V53" s="30"/>
      <c r="W53" s="30"/>
      <c r="X53" s="76"/>
      <c r="Y53" s="76"/>
      <c r="Z53" s="30"/>
      <c r="AA53" s="30"/>
      <c r="AB53" s="30"/>
      <c r="AC53" s="30"/>
      <c r="AD53" s="30"/>
      <c r="AE53" s="30"/>
    </row>
    <row r="54" spans="1:31" s="27" customFormat="1">
      <c r="A54" s="79" t="s">
        <v>403</v>
      </c>
      <c r="B54" s="80">
        <v>5</v>
      </c>
      <c r="C54" s="79" t="s">
        <v>256</v>
      </c>
      <c r="D54" s="79"/>
      <c r="E54" s="82" t="s">
        <v>402</v>
      </c>
      <c r="F54" s="96" t="s">
        <v>247</v>
      </c>
      <c r="G54" s="80" t="s">
        <v>206</v>
      </c>
      <c r="H54" s="80">
        <v>61.5</v>
      </c>
      <c r="I54" s="131"/>
      <c r="J54" s="79"/>
      <c r="K54" s="80"/>
      <c r="L54" s="82" t="s">
        <v>364</v>
      </c>
      <c r="M54" s="80" t="str">
        <f t="shared" si="1"/>
        <v/>
      </c>
      <c r="N54" s="80" t="str">
        <f t="shared" si="2"/>
        <v/>
      </c>
      <c r="O54" s="80" t="str">
        <f t="shared" si="3"/>
        <v/>
      </c>
      <c r="P54" s="80" t="str">
        <f t="shared" si="4"/>
        <v/>
      </c>
      <c r="S54" s="30"/>
      <c r="T54" s="30"/>
      <c r="U54" s="30"/>
      <c r="V54" s="30"/>
      <c r="W54" s="30"/>
      <c r="X54" s="76"/>
      <c r="Y54" s="76"/>
      <c r="Z54" s="30"/>
      <c r="AA54" s="30"/>
      <c r="AB54" s="30"/>
      <c r="AC54" s="30"/>
      <c r="AD54" s="30"/>
      <c r="AE54" s="30"/>
    </row>
    <row r="55" spans="1:31" s="27" customFormat="1">
      <c r="A55" s="27" t="s">
        <v>403</v>
      </c>
      <c r="B55" s="30">
        <v>6</v>
      </c>
      <c r="C55" s="27" t="s">
        <v>404</v>
      </c>
      <c r="D55" s="27" t="s">
        <v>182</v>
      </c>
      <c r="E55" s="29" t="s">
        <v>402</v>
      </c>
      <c r="F55" s="95">
        <v>41996</v>
      </c>
      <c r="G55" s="30" t="s">
        <v>215</v>
      </c>
      <c r="H55" s="30">
        <v>67</v>
      </c>
      <c r="I55" s="130">
        <v>111</v>
      </c>
      <c r="J55" s="27" t="s">
        <v>225</v>
      </c>
      <c r="K55" s="30" t="s">
        <v>225</v>
      </c>
      <c r="L55" s="29" t="s">
        <v>367</v>
      </c>
      <c r="M55" s="30" t="str">
        <f t="shared" si="1"/>
        <v/>
      </c>
      <c r="N55" s="30" t="str">
        <f t="shared" si="2"/>
        <v/>
      </c>
      <c r="O55" s="30" t="str">
        <f t="shared" si="3"/>
        <v/>
      </c>
      <c r="P55" s="30" t="str">
        <f t="shared" si="4"/>
        <v/>
      </c>
      <c r="S55" s="30"/>
      <c r="T55" s="30"/>
      <c r="U55" s="30"/>
      <c r="V55" s="30"/>
      <c r="W55" s="30"/>
      <c r="X55" s="76"/>
      <c r="Y55" s="76"/>
      <c r="Z55" s="30"/>
      <c r="AA55" s="30"/>
      <c r="AB55" s="30"/>
      <c r="AC55" s="30"/>
      <c r="AD55" s="30"/>
      <c r="AE55" s="30"/>
    </row>
    <row r="56" spans="1:31" s="27" customFormat="1">
      <c r="A56" s="27" t="s">
        <v>403</v>
      </c>
      <c r="B56" s="30">
        <v>7</v>
      </c>
      <c r="C56" s="27" t="s">
        <v>405</v>
      </c>
      <c r="D56" s="27" t="s">
        <v>183</v>
      </c>
      <c r="E56" s="29" t="s">
        <v>402</v>
      </c>
      <c r="F56" s="95">
        <v>41996</v>
      </c>
      <c r="G56" s="30" t="s">
        <v>215</v>
      </c>
      <c r="I56" s="130">
        <v>61</v>
      </c>
      <c r="J56" s="27" t="s">
        <v>257</v>
      </c>
      <c r="K56" s="30" t="s">
        <v>227</v>
      </c>
      <c r="L56" s="29" t="s">
        <v>364</v>
      </c>
      <c r="M56" s="30">
        <f t="shared" si="1"/>
        <v>1</v>
      </c>
      <c r="N56" s="30" t="str">
        <f t="shared" si="2"/>
        <v/>
      </c>
      <c r="O56" s="30" t="str">
        <f t="shared" si="3"/>
        <v/>
      </c>
      <c r="P56" s="30" t="str">
        <f t="shared" si="4"/>
        <v/>
      </c>
      <c r="S56" s="30"/>
      <c r="T56" s="30"/>
      <c r="U56" s="30"/>
      <c r="V56" s="30"/>
      <c r="W56" s="30"/>
      <c r="X56" s="76"/>
      <c r="Y56" s="76"/>
      <c r="Z56" s="30"/>
      <c r="AA56" s="30"/>
      <c r="AB56" s="30"/>
      <c r="AC56" s="30"/>
      <c r="AD56" s="30"/>
      <c r="AE56" s="30"/>
    </row>
    <row r="57" spans="1:31" s="27" customFormat="1">
      <c r="A57" s="27" t="s">
        <v>403</v>
      </c>
      <c r="B57" s="30">
        <v>8</v>
      </c>
      <c r="C57" s="27" t="s">
        <v>406</v>
      </c>
      <c r="D57" s="27" t="s">
        <v>127</v>
      </c>
      <c r="E57" s="30" t="s">
        <v>401</v>
      </c>
      <c r="F57" s="95">
        <v>41996</v>
      </c>
      <c r="G57" s="30" t="s">
        <v>215</v>
      </c>
      <c r="H57" s="30">
        <v>59</v>
      </c>
      <c r="I57" s="130">
        <v>101</v>
      </c>
      <c r="J57" s="27" t="s">
        <v>225</v>
      </c>
      <c r="K57" s="30" t="s">
        <v>225</v>
      </c>
      <c r="L57" s="30" t="s">
        <v>364</v>
      </c>
      <c r="M57" s="30" t="str">
        <f t="shared" si="1"/>
        <v/>
      </c>
      <c r="N57" s="30">
        <f t="shared" si="2"/>
        <v>1</v>
      </c>
      <c r="O57" s="30" t="str">
        <f t="shared" si="3"/>
        <v/>
      </c>
      <c r="P57" s="30" t="str">
        <f t="shared" si="4"/>
        <v/>
      </c>
      <c r="S57" s="30"/>
      <c r="T57" s="30"/>
      <c r="U57" s="30"/>
      <c r="V57" s="30"/>
      <c r="W57" s="30"/>
      <c r="X57" s="76"/>
      <c r="Y57" s="76"/>
      <c r="Z57" s="30"/>
      <c r="AA57" s="30"/>
      <c r="AB57" s="30"/>
      <c r="AC57" s="30"/>
      <c r="AD57" s="30"/>
      <c r="AE57" s="30"/>
    </row>
    <row r="58" spans="1:31" s="27" customFormat="1">
      <c r="A58" s="27" t="s">
        <v>403</v>
      </c>
      <c r="B58" s="30">
        <v>9</v>
      </c>
      <c r="C58" s="27" t="s">
        <v>407</v>
      </c>
      <c r="D58" s="27" t="s">
        <v>184</v>
      </c>
      <c r="E58" s="29" t="s">
        <v>402</v>
      </c>
      <c r="F58" s="95">
        <v>41996</v>
      </c>
      <c r="G58" s="30" t="s">
        <v>215</v>
      </c>
      <c r="H58" s="30">
        <v>47</v>
      </c>
      <c r="I58" s="130">
        <v>95</v>
      </c>
      <c r="J58" s="27" t="s">
        <v>258</v>
      </c>
      <c r="K58" s="30" t="s">
        <v>222</v>
      </c>
      <c r="L58" s="29" t="s">
        <v>364</v>
      </c>
      <c r="M58" s="30" t="str">
        <f t="shared" si="1"/>
        <v/>
      </c>
      <c r="N58" s="30" t="str">
        <f t="shared" si="2"/>
        <v/>
      </c>
      <c r="O58" s="30">
        <f t="shared" si="3"/>
        <v>1</v>
      </c>
      <c r="P58" s="30" t="str">
        <f t="shared" si="4"/>
        <v/>
      </c>
      <c r="S58" s="30"/>
      <c r="T58" s="30"/>
      <c r="U58" s="30"/>
      <c r="V58" s="30"/>
      <c r="W58" s="30"/>
      <c r="X58" s="76"/>
      <c r="Y58" s="76"/>
      <c r="Z58" s="30"/>
      <c r="AA58" s="30"/>
      <c r="AB58" s="30"/>
      <c r="AC58" s="30"/>
      <c r="AD58" s="30"/>
      <c r="AE58" s="30"/>
    </row>
    <row r="59" spans="1:31" s="27" customFormat="1">
      <c r="A59" s="27" t="s">
        <v>403</v>
      </c>
      <c r="B59" s="30">
        <v>10</v>
      </c>
      <c r="C59" s="27" t="s">
        <v>408</v>
      </c>
      <c r="D59" s="27" t="s">
        <v>185</v>
      </c>
      <c r="E59" s="30" t="s">
        <v>401</v>
      </c>
      <c r="F59" s="95">
        <v>41996</v>
      </c>
      <c r="G59" s="30" t="s">
        <v>215</v>
      </c>
      <c r="H59" s="30">
        <v>61</v>
      </c>
      <c r="I59" s="130">
        <v>115</v>
      </c>
      <c r="J59" s="27" t="s">
        <v>225</v>
      </c>
      <c r="K59" s="30" t="s">
        <v>225</v>
      </c>
      <c r="L59" s="29" t="s">
        <v>364</v>
      </c>
      <c r="M59" s="30" t="str">
        <f t="shared" si="1"/>
        <v/>
      </c>
      <c r="N59" s="30">
        <f t="shared" si="2"/>
        <v>1</v>
      </c>
      <c r="O59" s="30" t="str">
        <f t="shared" si="3"/>
        <v/>
      </c>
      <c r="P59" s="30" t="str">
        <f t="shared" si="4"/>
        <v/>
      </c>
      <c r="S59" s="30"/>
      <c r="T59" s="30"/>
      <c r="U59" s="30"/>
      <c r="V59" s="30"/>
      <c r="W59" s="30"/>
      <c r="X59" s="76"/>
      <c r="Y59" s="76"/>
      <c r="Z59" s="30"/>
      <c r="AA59" s="30"/>
      <c r="AB59" s="30"/>
      <c r="AC59" s="30"/>
      <c r="AD59" s="30"/>
      <c r="AE59" s="30"/>
    </row>
    <row r="60" spans="1:31" s="27" customFormat="1">
      <c r="A60" s="27" t="s">
        <v>403</v>
      </c>
      <c r="B60" s="30">
        <v>11</v>
      </c>
      <c r="C60" s="27" t="s">
        <v>409</v>
      </c>
      <c r="D60" s="27" t="s">
        <v>132</v>
      </c>
      <c r="E60" s="29" t="s">
        <v>402</v>
      </c>
      <c r="F60" s="95">
        <v>41993</v>
      </c>
      <c r="G60" s="30" t="s">
        <v>215</v>
      </c>
      <c r="H60" s="30">
        <v>52</v>
      </c>
      <c r="I60" s="130">
        <v>85</v>
      </c>
      <c r="J60" s="27" t="s">
        <v>259</v>
      </c>
      <c r="K60" s="30" t="s">
        <v>222</v>
      </c>
      <c r="L60" s="29" t="s">
        <v>367</v>
      </c>
      <c r="M60" s="30" t="str">
        <f t="shared" si="1"/>
        <v/>
      </c>
      <c r="N60" s="30" t="str">
        <f t="shared" si="2"/>
        <v/>
      </c>
      <c r="O60" s="30" t="str">
        <f t="shared" si="3"/>
        <v/>
      </c>
      <c r="P60" s="30" t="str">
        <f t="shared" si="4"/>
        <v/>
      </c>
      <c r="S60" s="30"/>
      <c r="T60" s="30"/>
      <c r="U60" s="30"/>
      <c r="V60" s="30"/>
      <c r="W60" s="30"/>
      <c r="X60" s="76"/>
      <c r="Y60" s="76"/>
      <c r="Z60" s="30"/>
      <c r="AA60" s="30"/>
      <c r="AB60" s="30"/>
      <c r="AC60" s="30"/>
      <c r="AD60" s="30"/>
      <c r="AE60" s="30"/>
    </row>
    <row r="61" spans="1:31" s="27" customFormat="1">
      <c r="A61" s="27" t="s">
        <v>403</v>
      </c>
      <c r="B61" s="30">
        <v>12</v>
      </c>
      <c r="C61" s="27" t="s">
        <v>410</v>
      </c>
      <c r="D61" s="27" t="s">
        <v>133</v>
      </c>
      <c r="E61" s="30" t="s">
        <v>401</v>
      </c>
      <c r="F61" s="95">
        <v>41993</v>
      </c>
      <c r="G61" s="30" t="s">
        <v>215</v>
      </c>
      <c r="H61" s="30">
        <v>52</v>
      </c>
      <c r="I61" s="130">
        <v>81</v>
      </c>
      <c r="J61" s="27" t="s">
        <v>260</v>
      </c>
      <c r="K61" s="30" t="s">
        <v>217</v>
      </c>
      <c r="L61" s="29" t="s">
        <v>367</v>
      </c>
      <c r="M61" s="30" t="str">
        <f t="shared" si="1"/>
        <v/>
      </c>
      <c r="N61" s="30" t="str">
        <f t="shared" si="2"/>
        <v/>
      </c>
      <c r="O61" s="30" t="str">
        <f t="shared" si="3"/>
        <v/>
      </c>
      <c r="P61" s="30" t="str">
        <f t="shared" si="4"/>
        <v/>
      </c>
      <c r="S61" s="30"/>
      <c r="T61" s="30"/>
      <c r="U61" s="30"/>
      <c r="V61" s="30"/>
      <c r="W61" s="30"/>
      <c r="X61" s="76"/>
      <c r="Y61" s="76"/>
      <c r="Z61" s="30"/>
      <c r="AA61" s="30"/>
      <c r="AB61" s="30"/>
      <c r="AC61" s="30"/>
      <c r="AD61" s="30"/>
      <c r="AE61" s="30"/>
    </row>
    <row r="62" spans="1:31" s="27" customFormat="1">
      <c r="A62" s="27" t="s">
        <v>403</v>
      </c>
      <c r="B62" s="30">
        <v>13</v>
      </c>
      <c r="C62" s="27" t="s">
        <v>411</v>
      </c>
      <c r="D62" s="27" t="s">
        <v>134</v>
      </c>
      <c r="E62" s="29" t="s">
        <v>402</v>
      </c>
      <c r="F62" s="95">
        <v>41993</v>
      </c>
      <c r="G62" s="30" t="s">
        <v>215</v>
      </c>
      <c r="H62" s="30">
        <v>69</v>
      </c>
      <c r="I62" s="130">
        <v>110</v>
      </c>
      <c r="J62" s="27" t="s">
        <v>225</v>
      </c>
      <c r="K62" s="30" t="s">
        <v>225</v>
      </c>
      <c r="L62" s="29" t="s">
        <v>367</v>
      </c>
      <c r="M62" s="30" t="str">
        <f t="shared" si="1"/>
        <v/>
      </c>
      <c r="N62" s="30" t="str">
        <f t="shared" si="2"/>
        <v/>
      </c>
      <c r="O62" s="30" t="str">
        <f t="shared" si="3"/>
        <v/>
      </c>
      <c r="P62" s="30" t="str">
        <f t="shared" si="4"/>
        <v/>
      </c>
      <c r="S62" s="30"/>
      <c r="T62" s="30"/>
      <c r="U62" s="30"/>
      <c r="V62" s="30"/>
      <c r="W62" s="30"/>
      <c r="X62" s="76"/>
      <c r="Y62" s="76"/>
      <c r="Z62" s="30"/>
      <c r="AA62" s="30"/>
      <c r="AB62" s="30"/>
      <c r="AC62" s="30"/>
      <c r="AD62" s="30"/>
      <c r="AE62" s="30"/>
    </row>
    <row r="63" spans="1:31" s="27" customFormat="1">
      <c r="A63" s="27" t="s">
        <v>403</v>
      </c>
      <c r="B63" s="30">
        <v>14</v>
      </c>
      <c r="C63" s="27" t="s">
        <v>412</v>
      </c>
      <c r="D63" s="27" t="s">
        <v>186</v>
      </c>
      <c r="E63" s="30" t="s">
        <v>401</v>
      </c>
      <c r="F63" s="95">
        <v>41993</v>
      </c>
      <c r="G63" s="30" t="s">
        <v>215</v>
      </c>
      <c r="H63" s="30">
        <v>64</v>
      </c>
      <c r="I63" s="130"/>
      <c r="J63" s="27" t="s">
        <v>261</v>
      </c>
      <c r="K63" s="30" t="s">
        <v>217</v>
      </c>
      <c r="L63" s="29" t="s">
        <v>367</v>
      </c>
      <c r="M63" s="30" t="str">
        <f t="shared" si="1"/>
        <v/>
      </c>
      <c r="N63" s="30" t="str">
        <f t="shared" si="2"/>
        <v/>
      </c>
      <c r="O63" s="30" t="str">
        <f t="shared" si="3"/>
        <v/>
      </c>
      <c r="P63" s="30" t="str">
        <f t="shared" si="4"/>
        <v/>
      </c>
      <c r="S63" s="30"/>
      <c r="T63" s="30"/>
      <c r="U63" s="30"/>
      <c r="V63" s="30"/>
      <c r="W63" s="30"/>
      <c r="X63" s="76"/>
      <c r="Y63" s="76"/>
      <c r="Z63" s="30"/>
      <c r="AA63" s="30"/>
      <c r="AB63" s="30"/>
      <c r="AC63" s="30"/>
      <c r="AD63" s="30"/>
      <c r="AE63" s="30"/>
    </row>
    <row r="64" spans="1:31" s="27" customFormat="1" ht="16" thickBot="1">
      <c r="A64" s="33" t="s">
        <v>403</v>
      </c>
      <c r="B64" s="31">
        <v>15</v>
      </c>
      <c r="C64" s="33" t="s">
        <v>413</v>
      </c>
      <c r="D64" s="33" t="s">
        <v>187</v>
      </c>
      <c r="E64" s="34" t="s">
        <v>402</v>
      </c>
      <c r="F64" s="97">
        <v>41993</v>
      </c>
      <c r="G64" s="31" t="s">
        <v>215</v>
      </c>
      <c r="H64" s="31">
        <v>51</v>
      </c>
      <c r="I64" s="133">
        <v>75</v>
      </c>
      <c r="J64" s="33" t="s">
        <v>262</v>
      </c>
      <c r="K64" s="31" t="s">
        <v>217</v>
      </c>
      <c r="L64" s="31" t="s">
        <v>367</v>
      </c>
      <c r="M64" s="31" t="str">
        <f t="shared" si="1"/>
        <v/>
      </c>
      <c r="N64" s="31" t="str">
        <f t="shared" si="2"/>
        <v/>
      </c>
      <c r="O64" s="31" t="str">
        <f t="shared" si="3"/>
        <v/>
      </c>
      <c r="P64" s="31" t="str">
        <f t="shared" si="4"/>
        <v/>
      </c>
      <c r="S64" s="30"/>
      <c r="T64" s="30"/>
      <c r="U64" s="30"/>
      <c r="V64" s="30"/>
      <c r="W64" s="30"/>
      <c r="X64" s="76"/>
      <c r="Y64" s="76"/>
      <c r="Z64" s="30"/>
      <c r="AA64" s="30"/>
      <c r="AB64" s="30"/>
      <c r="AC64" s="30"/>
      <c r="AD64" s="30"/>
      <c r="AE64" s="30"/>
    </row>
    <row r="65" spans="1:31" s="27" customFormat="1">
      <c r="A65" s="27" t="s">
        <v>403</v>
      </c>
      <c r="B65" s="30">
        <v>16</v>
      </c>
      <c r="C65" s="27" t="s">
        <v>263</v>
      </c>
      <c r="E65" s="30" t="s">
        <v>414</v>
      </c>
      <c r="F65" s="95" t="s">
        <v>264</v>
      </c>
      <c r="G65" s="30" t="s">
        <v>206</v>
      </c>
      <c r="H65" s="30">
        <v>71</v>
      </c>
      <c r="I65" s="130"/>
      <c r="K65" s="30"/>
      <c r="L65" s="30" t="s">
        <v>367</v>
      </c>
      <c r="M65" s="30" t="str">
        <f t="shared" si="1"/>
        <v/>
      </c>
      <c r="N65" s="30" t="str">
        <f t="shared" si="2"/>
        <v/>
      </c>
      <c r="O65" s="30" t="str">
        <f t="shared" si="3"/>
        <v/>
      </c>
      <c r="P65" s="30" t="str">
        <f t="shared" si="4"/>
        <v/>
      </c>
      <c r="S65" s="30"/>
      <c r="T65" s="30"/>
      <c r="U65" s="30"/>
      <c r="V65" s="30"/>
      <c r="W65" s="30"/>
      <c r="X65" s="76"/>
      <c r="Y65" s="76"/>
      <c r="Z65" s="30"/>
      <c r="AA65" s="30"/>
      <c r="AB65" s="30"/>
      <c r="AC65" s="30"/>
      <c r="AD65" s="30"/>
      <c r="AE65" s="30"/>
    </row>
    <row r="66" spans="1:31" s="27" customFormat="1">
      <c r="A66" s="27" t="s">
        <v>403</v>
      </c>
      <c r="B66" s="30">
        <v>17</v>
      </c>
      <c r="C66" s="27" t="s">
        <v>265</v>
      </c>
      <c r="E66" s="29" t="s">
        <v>415</v>
      </c>
      <c r="F66" s="95" t="s">
        <v>264</v>
      </c>
      <c r="G66" s="30" t="s">
        <v>206</v>
      </c>
      <c r="H66" s="30">
        <v>63</v>
      </c>
      <c r="I66" s="130"/>
      <c r="K66" s="30"/>
      <c r="L66" s="30" t="s">
        <v>367</v>
      </c>
      <c r="M66" s="30" t="str">
        <f t="shared" si="1"/>
        <v/>
      </c>
      <c r="N66" s="30" t="str">
        <f t="shared" si="2"/>
        <v/>
      </c>
      <c r="O66" s="30" t="str">
        <f t="shared" si="3"/>
        <v/>
      </c>
      <c r="P66" s="30" t="str">
        <f t="shared" si="4"/>
        <v/>
      </c>
      <c r="S66" s="30"/>
      <c r="T66" s="30"/>
      <c r="U66" s="30"/>
      <c r="V66" s="30"/>
      <c r="W66" s="30"/>
      <c r="X66" s="76"/>
      <c r="Y66" s="76"/>
      <c r="Z66" s="30"/>
      <c r="AA66" s="30"/>
      <c r="AB66" s="30"/>
      <c r="AC66" s="30"/>
      <c r="AD66" s="30"/>
      <c r="AE66" s="30"/>
    </row>
    <row r="67" spans="1:31" s="27" customFormat="1">
      <c r="A67" s="27" t="s">
        <v>403</v>
      </c>
      <c r="B67" s="30">
        <v>18</v>
      </c>
      <c r="C67" s="27" t="s">
        <v>266</v>
      </c>
      <c r="E67" s="30" t="s">
        <v>414</v>
      </c>
      <c r="F67" s="95" t="s">
        <v>264</v>
      </c>
      <c r="G67" s="30" t="s">
        <v>206</v>
      </c>
      <c r="H67" s="30">
        <v>65</v>
      </c>
      <c r="I67" s="130"/>
      <c r="K67" s="30"/>
      <c r="L67" s="30" t="s">
        <v>364</v>
      </c>
      <c r="M67" s="30" t="str">
        <f t="shared" si="1"/>
        <v/>
      </c>
      <c r="N67" s="30" t="str">
        <f t="shared" si="2"/>
        <v/>
      </c>
      <c r="O67" s="30" t="str">
        <f t="shared" si="3"/>
        <v/>
      </c>
      <c r="P67" s="30" t="str">
        <f t="shared" si="4"/>
        <v/>
      </c>
      <c r="S67" s="30"/>
      <c r="T67" s="30"/>
      <c r="U67" s="30"/>
      <c r="V67" s="30"/>
      <c r="W67" s="30"/>
      <c r="X67" s="76"/>
      <c r="Y67" s="76"/>
      <c r="Z67" s="30"/>
      <c r="AA67" s="30"/>
      <c r="AB67" s="30"/>
      <c r="AC67" s="30"/>
      <c r="AD67" s="30"/>
      <c r="AE67" s="30"/>
    </row>
    <row r="68" spans="1:31" s="27" customFormat="1">
      <c r="A68" s="27" t="s">
        <v>403</v>
      </c>
      <c r="B68" s="30">
        <v>19</v>
      </c>
      <c r="C68" s="27" t="s">
        <v>267</v>
      </c>
      <c r="E68" s="29" t="s">
        <v>415</v>
      </c>
      <c r="F68" s="95" t="s">
        <v>264</v>
      </c>
      <c r="G68" s="30" t="s">
        <v>206</v>
      </c>
      <c r="H68" s="30">
        <v>56</v>
      </c>
      <c r="I68" s="130"/>
      <c r="K68" s="30"/>
      <c r="L68" s="30" t="s">
        <v>364</v>
      </c>
      <c r="M68" s="30" t="str">
        <f t="shared" si="1"/>
        <v/>
      </c>
      <c r="N68" s="30" t="str">
        <f t="shared" si="2"/>
        <v/>
      </c>
      <c r="O68" s="30" t="str">
        <f t="shared" si="3"/>
        <v/>
      </c>
      <c r="P68" s="30" t="str">
        <f t="shared" si="4"/>
        <v/>
      </c>
      <c r="S68" s="30"/>
      <c r="T68" s="30"/>
      <c r="U68" s="30"/>
      <c r="V68" s="30"/>
      <c r="W68" s="30"/>
      <c r="X68" s="76"/>
      <c r="Y68" s="76"/>
      <c r="Z68" s="30"/>
      <c r="AA68" s="30"/>
      <c r="AB68" s="30"/>
      <c r="AC68" s="30"/>
      <c r="AD68" s="30"/>
      <c r="AE68" s="30"/>
    </row>
    <row r="69" spans="1:31" s="27" customFormat="1">
      <c r="A69" s="27" t="s">
        <v>403</v>
      </c>
      <c r="B69" s="30">
        <v>20</v>
      </c>
      <c r="C69" s="27" t="s">
        <v>268</v>
      </c>
      <c r="E69" s="30" t="s">
        <v>414</v>
      </c>
      <c r="F69" s="95" t="s">
        <v>264</v>
      </c>
      <c r="G69" s="30" t="s">
        <v>206</v>
      </c>
      <c r="H69" s="30">
        <v>65</v>
      </c>
      <c r="I69" s="130"/>
      <c r="K69" s="30"/>
      <c r="L69" s="30" t="s">
        <v>364</v>
      </c>
      <c r="M69" s="30" t="str">
        <f t="shared" si="1"/>
        <v/>
      </c>
      <c r="N69" s="30" t="str">
        <f t="shared" si="2"/>
        <v/>
      </c>
      <c r="O69" s="30" t="str">
        <f t="shared" si="3"/>
        <v/>
      </c>
      <c r="P69" s="30" t="str">
        <f t="shared" si="4"/>
        <v/>
      </c>
      <c r="S69" s="30"/>
      <c r="T69" s="30"/>
      <c r="U69" s="30"/>
      <c r="V69" s="30"/>
      <c r="W69" s="30"/>
      <c r="X69" s="76"/>
      <c r="Y69" s="76"/>
      <c r="Z69" s="30"/>
      <c r="AA69" s="30"/>
      <c r="AB69" s="30"/>
      <c r="AC69" s="30"/>
      <c r="AD69" s="30"/>
      <c r="AE69" s="30"/>
    </row>
    <row r="70" spans="1:31" s="27" customFormat="1">
      <c r="A70" s="27" t="s">
        <v>403</v>
      </c>
      <c r="B70" s="30">
        <v>21</v>
      </c>
      <c r="C70" s="27" t="s">
        <v>269</v>
      </c>
      <c r="E70" s="29" t="s">
        <v>415</v>
      </c>
      <c r="F70" s="95" t="s">
        <v>264</v>
      </c>
      <c r="G70" s="30" t="s">
        <v>206</v>
      </c>
      <c r="H70" s="30">
        <v>77</v>
      </c>
      <c r="I70" s="130"/>
      <c r="K70" s="30"/>
      <c r="L70" s="30" t="s">
        <v>367</v>
      </c>
      <c r="M70" s="30" t="str">
        <f t="shared" ref="M70:M94" si="5">IF(AND(K70="waster", L70="SS"), 1, "")</f>
        <v/>
      </c>
      <c r="N70" s="30" t="str">
        <f t="shared" ref="N70:N94" si="6">IF(AND(K70="healthy", L70="SS"), 1, "")</f>
        <v/>
      </c>
      <c r="O70" s="30" t="str">
        <f t="shared" ref="O70:O94" si="7">IF(AND(K70="recovered?", L70="SS"), 1, "")</f>
        <v/>
      </c>
      <c r="P70" s="30" t="str">
        <f t="shared" ref="P70:P94" si="8">IF(AND(K70="unsure", L70="SS"), 1, "")</f>
        <v/>
      </c>
      <c r="S70" s="30"/>
      <c r="T70" s="30"/>
      <c r="U70" s="30"/>
      <c r="V70" s="30"/>
      <c r="W70" s="30"/>
      <c r="X70" s="76"/>
      <c r="Y70" s="76"/>
      <c r="Z70" s="30"/>
      <c r="AA70" s="30"/>
      <c r="AB70" s="30"/>
      <c r="AC70" s="30"/>
      <c r="AD70" s="30"/>
      <c r="AE70" s="30"/>
    </row>
    <row r="71" spans="1:31" s="27" customFormat="1">
      <c r="A71" s="27" t="s">
        <v>403</v>
      </c>
      <c r="B71" s="30">
        <v>22</v>
      </c>
      <c r="C71" s="27" t="s">
        <v>270</v>
      </c>
      <c r="E71" s="30" t="s">
        <v>414</v>
      </c>
      <c r="F71" s="95" t="s">
        <v>264</v>
      </c>
      <c r="G71" s="30" t="s">
        <v>206</v>
      </c>
      <c r="H71" s="30">
        <v>71</v>
      </c>
      <c r="I71" s="130"/>
      <c r="K71" s="30"/>
      <c r="L71" s="30" t="s">
        <v>364</v>
      </c>
      <c r="M71" s="30" t="str">
        <f t="shared" si="5"/>
        <v/>
      </c>
      <c r="N71" s="30" t="str">
        <f t="shared" si="6"/>
        <v/>
      </c>
      <c r="O71" s="30" t="str">
        <f t="shared" si="7"/>
        <v/>
      </c>
      <c r="P71" s="30" t="str">
        <f t="shared" si="8"/>
        <v/>
      </c>
      <c r="S71" s="30"/>
      <c r="T71" s="30"/>
      <c r="U71" s="30"/>
      <c r="V71" s="30"/>
      <c r="W71" s="30"/>
      <c r="X71" s="76"/>
      <c r="Y71" s="76"/>
      <c r="Z71" s="30"/>
      <c r="AA71" s="30"/>
      <c r="AB71" s="30"/>
      <c r="AC71" s="30"/>
      <c r="AD71" s="30"/>
      <c r="AE71" s="30"/>
    </row>
    <row r="72" spans="1:31" s="27" customFormat="1">
      <c r="A72" s="27" t="s">
        <v>403</v>
      </c>
      <c r="B72" s="30">
        <v>23</v>
      </c>
      <c r="C72" s="27" t="s">
        <v>271</v>
      </c>
      <c r="E72" s="29" t="s">
        <v>415</v>
      </c>
      <c r="F72" s="95" t="s">
        <v>264</v>
      </c>
      <c r="G72" s="30" t="s">
        <v>206</v>
      </c>
      <c r="H72" s="30">
        <v>49</v>
      </c>
      <c r="I72" s="130"/>
      <c r="K72" s="30"/>
      <c r="L72" s="30" t="s">
        <v>367</v>
      </c>
      <c r="M72" s="30" t="str">
        <f t="shared" si="5"/>
        <v/>
      </c>
      <c r="N72" s="30" t="str">
        <f t="shared" si="6"/>
        <v/>
      </c>
      <c r="O72" s="30" t="str">
        <f t="shared" si="7"/>
        <v/>
      </c>
      <c r="P72" s="30" t="str">
        <f t="shared" si="8"/>
        <v/>
      </c>
      <c r="S72" s="30"/>
      <c r="T72" s="30"/>
      <c r="U72" s="30"/>
      <c r="V72" s="30"/>
      <c r="W72" s="30"/>
      <c r="X72" s="76"/>
      <c r="Y72" s="76"/>
      <c r="Z72" s="30"/>
      <c r="AA72" s="30"/>
      <c r="AB72" s="30"/>
      <c r="AC72" s="30"/>
      <c r="AD72" s="30"/>
      <c r="AE72" s="30"/>
    </row>
    <row r="73" spans="1:31" s="27" customFormat="1">
      <c r="A73" s="27" t="s">
        <v>403</v>
      </c>
      <c r="B73" s="30">
        <v>24</v>
      </c>
      <c r="C73" s="27" t="s">
        <v>272</v>
      </c>
      <c r="E73" s="30" t="s">
        <v>414</v>
      </c>
      <c r="F73" s="95" t="s">
        <v>264</v>
      </c>
      <c r="G73" s="30" t="s">
        <v>206</v>
      </c>
      <c r="H73" s="30">
        <v>68</v>
      </c>
      <c r="I73" s="130"/>
      <c r="K73" s="30"/>
      <c r="L73" s="30" t="s">
        <v>364</v>
      </c>
      <c r="M73" s="30" t="str">
        <f t="shared" si="5"/>
        <v/>
      </c>
      <c r="N73" s="30" t="str">
        <f t="shared" si="6"/>
        <v/>
      </c>
      <c r="O73" s="30" t="str">
        <f t="shared" si="7"/>
        <v/>
      </c>
      <c r="P73" s="30" t="str">
        <f t="shared" si="8"/>
        <v/>
      </c>
      <c r="S73" s="30"/>
      <c r="T73" s="30"/>
      <c r="U73" s="30"/>
      <c r="V73" s="30"/>
      <c r="W73" s="30"/>
      <c r="X73" s="76"/>
      <c r="Y73" s="76"/>
      <c r="Z73" s="30"/>
      <c r="AA73" s="30"/>
      <c r="AB73" s="30"/>
      <c r="AC73" s="30"/>
      <c r="AD73" s="30"/>
      <c r="AE73" s="30"/>
    </row>
    <row r="74" spans="1:31" s="27" customFormat="1">
      <c r="A74" s="79" t="s">
        <v>403</v>
      </c>
      <c r="B74" s="80">
        <v>25</v>
      </c>
      <c r="C74" s="79" t="s">
        <v>273</v>
      </c>
      <c r="D74" s="79"/>
      <c r="E74" s="82" t="s">
        <v>415</v>
      </c>
      <c r="F74" s="96" t="s">
        <v>264</v>
      </c>
      <c r="G74" s="80" t="s">
        <v>206</v>
      </c>
      <c r="H74" s="80">
        <v>46</v>
      </c>
      <c r="I74" s="131"/>
      <c r="J74" s="79"/>
      <c r="K74" s="80"/>
      <c r="L74" s="82" t="s">
        <v>367</v>
      </c>
      <c r="M74" s="80" t="str">
        <f t="shared" si="5"/>
        <v/>
      </c>
      <c r="N74" s="80" t="str">
        <f t="shared" si="6"/>
        <v/>
      </c>
      <c r="O74" s="80" t="str">
        <f t="shared" si="7"/>
        <v/>
      </c>
      <c r="P74" s="80" t="str">
        <f t="shared" si="8"/>
        <v/>
      </c>
      <c r="S74" s="30"/>
      <c r="T74" s="30"/>
      <c r="U74" s="30"/>
      <c r="V74" s="30"/>
      <c r="W74" s="30"/>
      <c r="X74" s="76"/>
      <c r="Y74" s="76"/>
      <c r="Z74" s="30"/>
      <c r="AA74" s="30"/>
      <c r="AB74" s="30"/>
      <c r="AC74" s="30"/>
      <c r="AD74" s="30"/>
      <c r="AE74" s="30"/>
    </row>
    <row r="75" spans="1:31" s="27" customFormat="1">
      <c r="A75" s="27" t="s">
        <v>403</v>
      </c>
      <c r="B75" s="30">
        <v>26</v>
      </c>
      <c r="C75" s="27" t="s">
        <v>416</v>
      </c>
      <c r="D75" s="27" t="s">
        <v>127</v>
      </c>
      <c r="E75" s="30" t="s">
        <v>414</v>
      </c>
      <c r="F75" s="95">
        <v>41980</v>
      </c>
      <c r="G75" s="30" t="s">
        <v>215</v>
      </c>
      <c r="H75" s="30">
        <f>AVERAGE(60,60,62)</f>
        <v>60.666666666666664</v>
      </c>
      <c r="I75" s="130">
        <v>112</v>
      </c>
      <c r="J75" s="27" t="s">
        <v>274</v>
      </c>
      <c r="K75" s="30" t="s">
        <v>225</v>
      </c>
      <c r="L75" s="29" t="s">
        <v>364</v>
      </c>
      <c r="M75" s="30" t="str">
        <f t="shared" si="5"/>
        <v/>
      </c>
      <c r="N75" s="30">
        <f t="shared" si="6"/>
        <v>1</v>
      </c>
      <c r="O75" s="30" t="str">
        <f t="shared" si="7"/>
        <v/>
      </c>
      <c r="P75" s="30" t="str">
        <f t="shared" si="8"/>
        <v/>
      </c>
      <c r="S75" s="30"/>
      <c r="T75" s="30"/>
      <c r="U75" s="30"/>
      <c r="V75" s="30"/>
      <c r="W75" s="30"/>
      <c r="X75" s="76"/>
      <c r="Y75" s="76"/>
      <c r="Z75" s="30"/>
      <c r="AA75" s="30"/>
      <c r="AB75" s="30"/>
      <c r="AC75" s="30"/>
      <c r="AD75" s="30"/>
      <c r="AE75" s="30"/>
    </row>
    <row r="76" spans="1:31" s="27" customFormat="1">
      <c r="A76" s="27" t="s">
        <v>403</v>
      </c>
      <c r="B76" s="30">
        <v>27</v>
      </c>
      <c r="C76" s="27" t="s">
        <v>417</v>
      </c>
      <c r="D76" s="27" t="s">
        <v>128</v>
      </c>
      <c r="E76" s="29" t="s">
        <v>415</v>
      </c>
      <c r="F76" s="95">
        <v>41980</v>
      </c>
      <c r="G76" s="30" t="s">
        <v>215</v>
      </c>
      <c r="H76" s="30">
        <f>AVERAGE(62,55,49)</f>
        <v>55.333333333333336</v>
      </c>
      <c r="I76" s="130"/>
      <c r="J76" s="27" t="s">
        <v>275</v>
      </c>
      <c r="K76" s="30" t="s">
        <v>222</v>
      </c>
      <c r="L76" s="29" t="s">
        <v>364</v>
      </c>
      <c r="M76" s="30" t="str">
        <f t="shared" si="5"/>
        <v/>
      </c>
      <c r="N76" s="30" t="str">
        <f t="shared" si="6"/>
        <v/>
      </c>
      <c r="O76" s="30">
        <f t="shared" si="7"/>
        <v>1</v>
      </c>
      <c r="P76" s="30" t="str">
        <f t="shared" si="8"/>
        <v/>
      </c>
      <c r="S76" s="30"/>
      <c r="T76" s="30"/>
      <c r="U76" s="30"/>
      <c r="V76" s="30"/>
      <c r="W76" s="30"/>
      <c r="X76" s="76"/>
      <c r="Y76" s="76"/>
      <c r="Z76" s="30"/>
      <c r="AA76" s="30"/>
      <c r="AB76" s="30"/>
      <c r="AC76" s="30"/>
      <c r="AD76" s="30"/>
      <c r="AE76" s="30"/>
    </row>
    <row r="77" spans="1:31" s="27" customFormat="1">
      <c r="A77" s="27" t="s">
        <v>403</v>
      </c>
      <c r="B77" s="30">
        <v>28</v>
      </c>
      <c r="C77" s="27" t="s">
        <v>418</v>
      </c>
      <c r="D77" s="27" t="s">
        <v>129</v>
      </c>
      <c r="E77" s="30" t="s">
        <v>414</v>
      </c>
      <c r="F77" s="95">
        <v>41980</v>
      </c>
      <c r="G77" s="30" t="s">
        <v>215</v>
      </c>
      <c r="H77" s="30">
        <f>AVERAGE(63, 67, 64)</f>
        <v>64.666666666666671</v>
      </c>
      <c r="I77" s="130"/>
      <c r="J77" s="27" t="s">
        <v>276</v>
      </c>
      <c r="K77" s="30" t="s">
        <v>225</v>
      </c>
      <c r="L77" s="29" t="s">
        <v>367</v>
      </c>
      <c r="M77" s="30" t="str">
        <f t="shared" si="5"/>
        <v/>
      </c>
      <c r="N77" s="30" t="str">
        <f t="shared" si="6"/>
        <v/>
      </c>
      <c r="O77" s="30" t="str">
        <f t="shared" si="7"/>
        <v/>
      </c>
      <c r="P77" s="30" t="str">
        <f t="shared" si="8"/>
        <v/>
      </c>
      <c r="S77" s="30"/>
      <c r="T77" s="30"/>
      <c r="U77" s="30"/>
      <c r="V77" s="30"/>
      <c r="W77" s="30"/>
      <c r="X77" s="76"/>
      <c r="Y77" s="76"/>
      <c r="Z77" s="30"/>
      <c r="AA77" s="30"/>
      <c r="AB77" s="30"/>
      <c r="AC77" s="30"/>
      <c r="AD77" s="30"/>
      <c r="AE77" s="30"/>
    </row>
    <row r="78" spans="1:31" s="27" customFormat="1">
      <c r="A78" s="27" t="s">
        <v>403</v>
      </c>
      <c r="B78" s="30">
        <v>29</v>
      </c>
      <c r="C78" s="27" t="s">
        <v>419</v>
      </c>
      <c r="D78" s="27" t="s">
        <v>130</v>
      </c>
      <c r="E78" s="29" t="s">
        <v>415</v>
      </c>
      <c r="F78" s="95">
        <v>41980</v>
      </c>
      <c r="G78" s="30" t="s">
        <v>215</v>
      </c>
      <c r="H78" s="30">
        <f>AVERAGE(56,55,47)</f>
        <v>52.666666666666664</v>
      </c>
      <c r="I78" s="130"/>
      <c r="J78" s="27" t="s">
        <v>277</v>
      </c>
      <c r="K78" s="30" t="s">
        <v>225</v>
      </c>
      <c r="L78" s="29" t="s">
        <v>364</v>
      </c>
      <c r="M78" s="30" t="str">
        <f t="shared" si="5"/>
        <v/>
      </c>
      <c r="N78" s="30">
        <f t="shared" si="6"/>
        <v>1</v>
      </c>
      <c r="O78" s="30" t="str">
        <f t="shared" si="7"/>
        <v/>
      </c>
      <c r="P78" s="30" t="str">
        <f t="shared" si="8"/>
        <v/>
      </c>
      <c r="S78" s="30"/>
      <c r="T78" s="30"/>
      <c r="U78" s="30"/>
      <c r="V78" s="30"/>
      <c r="W78" s="30"/>
      <c r="X78" s="76"/>
      <c r="Y78" s="76"/>
      <c r="Z78" s="30"/>
      <c r="AA78" s="30"/>
      <c r="AB78" s="30"/>
      <c r="AC78" s="30"/>
      <c r="AD78" s="30"/>
      <c r="AE78" s="30"/>
    </row>
    <row r="79" spans="1:31" s="27" customFormat="1">
      <c r="A79" s="27" t="s">
        <v>403</v>
      </c>
      <c r="B79" s="30">
        <v>30</v>
      </c>
      <c r="C79" s="27" t="s">
        <v>420</v>
      </c>
      <c r="D79" s="27" t="s">
        <v>189</v>
      </c>
      <c r="E79" s="30" t="s">
        <v>414</v>
      </c>
      <c r="F79" s="95">
        <v>41980</v>
      </c>
      <c r="G79" s="30" t="s">
        <v>215</v>
      </c>
      <c r="H79" s="30">
        <f>AVERAGE(56,55,47)</f>
        <v>52.666666666666664</v>
      </c>
      <c r="I79" s="130"/>
      <c r="J79" s="27" t="s">
        <v>278</v>
      </c>
      <c r="K79" s="30" t="s">
        <v>225</v>
      </c>
      <c r="L79" s="29" t="s">
        <v>367</v>
      </c>
      <c r="M79" s="30" t="str">
        <f t="shared" si="5"/>
        <v/>
      </c>
      <c r="N79" s="30" t="str">
        <f t="shared" si="6"/>
        <v/>
      </c>
      <c r="O79" s="30" t="str">
        <f t="shared" si="7"/>
        <v/>
      </c>
      <c r="P79" s="30" t="str">
        <f t="shared" si="8"/>
        <v/>
      </c>
      <c r="S79" s="30"/>
      <c r="T79" s="30"/>
      <c r="U79" s="30"/>
      <c r="V79" s="30"/>
      <c r="W79" s="30"/>
      <c r="X79" s="76"/>
      <c r="Y79" s="76"/>
      <c r="Z79" s="30"/>
      <c r="AA79" s="30"/>
      <c r="AB79" s="30"/>
      <c r="AC79" s="30"/>
      <c r="AD79" s="30"/>
      <c r="AE79" s="30"/>
    </row>
    <row r="80" spans="1:31" s="27" customFormat="1">
      <c r="A80" s="27" t="s">
        <v>403</v>
      </c>
      <c r="B80" s="30">
        <v>31</v>
      </c>
      <c r="C80" s="27" t="s">
        <v>421</v>
      </c>
      <c r="D80" s="27" t="s">
        <v>132</v>
      </c>
      <c r="E80" s="29" t="s">
        <v>415</v>
      </c>
      <c r="F80" s="95">
        <v>41980</v>
      </c>
      <c r="G80" s="30" t="s">
        <v>215</v>
      </c>
      <c r="H80" s="30">
        <v>27</v>
      </c>
      <c r="I80" s="130">
        <v>45</v>
      </c>
      <c r="J80" s="27" t="s">
        <v>279</v>
      </c>
      <c r="K80" s="30" t="s">
        <v>225</v>
      </c>
      <c r="L80" s="29" t="s">
        <v>364</v>
      </c>
      <c r="M80" s="30" t="str">
        <f t="shared" si="5"/>
        <v/>
      </c>
      <c r="N80" s="30">
        <f t="shared" si="6"/>
        <v>1</v>
      </c>
      <c r="O80" s="30" t="str">
        <f t="shared" si="7"/>
        <v/>
      </c>
      <c r="P80" s="30" t="str">
        <f t="shared" si="8"/>
        <v/>
      </c>
      <c r="S80" s="30"/>
      <c r="T80" s="30"/>
      <c r="U80" s="30"/>
      <c r="V80" s="30"/>
      <c r="W80" s="30"/>
      <c r="X80" s="76"/>
      <c r="Y80" s="76"/>
      <c r="Z80" s="30"/>
      <c r="AA80" s="30"/>
      <c r="AB80" s="30"/>
      <c r="AC80" s="30"/>
      <c r="AD80" s="30"/>
      <c r="AE80" s="30"/>
    </row>
    <row r="81" spans="1:33" s="27" customFormat="1" ht="18" customHeight="1">
      <c r="A81" s="27" t="s">
        <v>403</v>
      </c>
      <c r="B81" s="30">
        <v>32</v>
      </c>
      <c r="C81" s="27" t="s">
        <v>422</v>
      </c>
      <c r="D81" s="27" t="s">
        <v>133</v>
      </c>
      <c r="E81" s="30" t="s">
        <v>414</v>
      </c>
      <c r="F81" s="95">
        <v>41980</v>
      </c>
      <c r="G81" s="30" t="s">
        <v>215</v>
      </c>
      <c r="I81" s="130">
        <v>190</v>
      </c>
      <c r="J81" s="27" t="s">
        <v>280</v>
      </c>
      <c r="K81" s="30" t="s">
        <v>227</v>
      </c>
      <c r="L81" s="30" t="s">
        <v>364</v>
      </c>
      <c r="M81" s="30">
        <f t="shared" si="5"/>
        <v>1</v>
      </c>
      <c r="N81" s="30" t="str">
        <f t="shared" si="6"/>
        <v/>
      </c>
      <c r="O81" s="30" t="str">
        <f t="shared" si="7"/>
        <v/>
      </c>
      <c r="P81" s="30" t="str">
        <f t="shared" si="8"/>
        <v/>
      </c>
      <c r="S81" s="30"/>
      <c r="T81" s="30"/>
      <c r="U81" s="30"/>
      <c r="V81" s="30"/>
      <c r="W81" s="30"/>
      <c r="X81" s="76"/>
      <c r="Y81" s="76"/>
      <c r="Z81" s="30"/>
      <c r="AA81" s="30"/>
      <c r="AB81" s="30"/>
      <c r="AC81" s="30"/>
      <c r="AD81" s="30"/>
      <c r="AE81" s="30"/>
    </row>
    <row r="82" spans="1:33" s="27" customFormat="1" ht="18" customHeight="1">
      <c r="A82" s="27" t="s">
        <v>403</v>
      </c>
      <c r="B82" s="30">
        <v>33</v>
      </c>
      <c r="C82" s="27" t="s">
        <v>423</v>
      </c>
      <c r="D82" s="27" t="s">
        <v>187</v>
      </c>
      <c r="E82" s="29" t="s">
        <v>415</v>
      </c>
      <c r="F82" s="95">
        <v>41980</v>
      </c>
      <c r="G82" s="30" t="s">
        <v>215</v>
      </c>
      <c r="H82" s="30">
        <v>55</v>
      </c>
      <c r="I82" s="130">
        <v>134</v>
      </c>
      <c r="J82" s="27" t="s">
        <v>281</v>
      </c>
      <c r="K82" s="30" t="s">
        <v>222</v>
      </c>
      <c r="L82" s="29" t="s">
        <v>364</v>
      </c>
      <c r="M82" s="30" t="str">
        <f t="shared" si="5"/>
        <v/>
      </c>
      <c r="N82" s="30" t="str">
        <f t="shared" si="6"/>
        <v/>
      </c>
      <c r="O82" s="30">
        <f t="shared" si="7"/>
        <v>1</v>
      </c>
      <c r="P82" s="30" t="str">
        <f t="shared" si="8"/>
        <v/>
      </c>
      <c r="S82" s="30"/>
      <c r="T82" s="30"/>
      <c r="U82" s="30"/>
      <c r="V82" s="30"/>
      <c r="W82" s="30"/>
      <c r="X82" s="76"/>
      <c r="Y82" s="76"/>
      <c r="Z82" s="30"/>
      <c r="AA82" s="30"/>
      <c r="AB82" s="30"/>
      <c r="AC82" s="30"/>
      <c r="AD82" s="30"/>
      <c r="AE82" s="30"/>
    </row>
    <row r="83" spans="1:33" s="27" customFormat="1" ht="18" customHeight="1">
      <c r="A83" s="27" t="s">
        <v>403</v>
      </c>
      <c r="B83" s="30">
        <v>34</v>
      </c>
      <c r="C83" s="27" t="s">
        <v>424</v>
      </c>
      <c r="D83" s="27" t="s">
        <v>135</v>
      </c>
      <c r="E83" s="30" t="s">
        <v>414</v>
      </c>
      <c r="F83" s="95">
        <v>41980</v>
      </c>
      <c r="G83" s="30" t="s">
        <v>215</v>
      </c>
      <c r="H83" s="30">
        <v>64</v>
      </c>
      <c r="I83" s="130">
        <v>136</v>
      </c>
      <c r="J83" s="27" t="s">
        <v>282</v>
      </c>
      <c r="K83" s="30" t="s">
        <v>217</v>
      </c>
      <c r="L83" s="29" t="s">
        <v>367</v>
      </c>
      <c r="M83" s="30" t="str">
        <f t="shared" si="5"/>
        <v/>
      </c>
      <c r="N83" s="30" t="str">
        <f t="shared" si="6"/>
        <v/>
      </c>
      <c r="O83" s="30" t="str">
        <f t="shared" si="7"/>
        <v/>
      </c>
      <c r="P83" s="30" t="str">
        <f t="shared" si="8"/>
        <v/>
      </c>
      <c r="S83" s="30"/>
      <c r="T83" s="30"/>
      <c r="U83" s="30"/>
      <c r="V83" s="30"/>
      <c r="W83" s="30"/>
      <c r="X83" s="76"/>
      <c r="Y83" s="76"/>
      <c r="Z83" s="30"/>
      <c r="AA83" s="30"/>
      <c r="AB83" s="30"/>
      <c r="AC83" s="30"/>
      <c r="AD83" s="30"/>
      <c r="AE83" s="30"/>
    </row>
    <row r="84" spans="1:33" s="27" customFormat="1" ht="18" customHeight="1" thickBot="1">
      <c r="A84" s="33" t="s">
        <v>403</v>
      </c>
      <c r="B84" s="31">
        <v>35</v>
      </c>
      <c r="C84" s="33" t="s">
        <v>425</v>
      </c>
      <c r="D84" s="33" t="s">
        <v>136</v>
      </c>
      <c r="E84" s="31" t="s">
        <v>414</v>
      </c>
      <c r="F84" s="97">
        <v>41980</v>
      </c>
      <c r="G84" s="31" t="s">
        <v>215</v>
      </c>
      <c r="H84" s="31">
        <v>70</v>
      </c>
      <c r="I84" s="133">
        <v>116</v>
      </c>
      <c r="J84" s="33" t="s">
        <v>283</v>
      </c>
      <c r="K84" s="31" t="s">
        <v>217</v>
      </c>
      <c r="L84" s="31" t="s">
        <v>367</v>
      </c>
      <c r="M84" s="31" t="str">
        <f t="shared" si="5"/>
        <v/>
      </c>
      <c r="N84" s="31" t="str">
        <f t="shared" si="6"/>
        <v/>
      </c>
      <c r="O84" s="31" t="str">
        <f t="shared" si="7"/>
        <v/>
      </c>
      <c r="P84" s="31" t="str">
        <f t="shared" si="8"/>
        <v/>
      </c>
      <c r="S84" s="30"/>
      <c r="T84" s="30"/>
      <c r="U84" s="30"/>
      <c r="V84" s="30"/>
      <c r="W84" s="30"/>
      <c r="X84" s="76"/>
      <c r="Y84" s="76"/>
      <c r="Z84" s="30"/>
      <c r="AA84" s="30"/>
      <c r="AB84" s="30"/>
      <c r="AC84" s="30"/>
      <c r="AD84" s="30"/>
      <c r="AE84" s="30"/>
    </row>
    <row r="85" spans="1:33" s="27" customFormat="1" ht="18" customHeight="1">
      <c r="B85" s="30"/>
      <c r="C85" s="98" t="s">
        <v>426</v>
      </c>
      <c r="D85" s="98"/>
      <c r="E85" s="30"/>
      <c r="F85" s="95"/>
      <c r="G85" s="30"/>
      <c r="H85" s="30"/>
      <c r="I85" s="130"/>
      <c r="K85" s="30"/>
      <c r="L85" s="30"/>
      <c r="M85" s="30" t="str">
        <f t="shared" si="5"/>
        <v/>
      </c>
      <c r="N85" s="30" t="str">
        <f t="shared" si="6"/>
        <v/>
      </c>
      <c r="O85" s="30" t="str">
        <f t="shared" si="7"/>
        <v/>
      </c>
      <c r="P85" s="30" t="str">
        <f t="shared" si="8"/>
        <v/>
      </c>
      <c r="S85" s="30"/>
      <c r="T85" s="30"/>
      <c r="U85" s="30"/>
      <c r="V85" s="30"/>
      <c r="W85" s="30"/>
      <c r="X85" s="76"/>
      <c r="Y85" s="76"/>
      <c r="Z85" s="30"/>
      <c r="AA85" s="30"/>
      <c r="AB85" s="30"/>
      <c r="AC85" s="30"/>
      <c r="AD85" s="30"/>
      <c r="AE85" s="30"/>
    </row>
    <row r="86" spans="1:33" s="27" customFormat="1" ht="18" customHeight="1">
      <c r="A86" s="27" t="s">
        <v>427</v>
      </c>
      <c r="B86" s="30">
        <v>36</v>
      </c>
      <c r="C86" s="27" t="s">
        <v>428</v>
      </c>
      <c r="E86" s="30" t="s">
        <v>429</v>
      </c>
      <c r="F86" s="95">
        <v>41640</v>
      </c>
      <c r="G86" s="30" t="s">
        <v>215</v>
      </c>
      <c r="I86" s="130">
        <v>180</v>
      </c>
      <c r="K86" s="30" t="s">
        <v>374</v>
      </c>
      <c r="L86" s="30" t="s">
        <v>364</v>
      </c>
      <c r="M86" s="30" t="str">
        <f t="shared" si="5"/>
        <v/>
      </c>
      <c r="N86" s="30">
        <f t="shared" si="6"/>
        <v>1</v>
      </c>
      <c r="O86" s="30" t="str">
        <f t="shared" si="7"/>
        <v/>
      </c>
      <c r="P86" s="30" t="str">
        <f t="shared" si="8"/>
        <v/>
      </c>
      <c r="S86" s="30"/>
      <c r="T86" s="30"/>
      <c r="U86" s="30"/>
      <c r="V86" s="30"/>
      <c r="W86" s="30"/>
      <c r="X86" s="76"/>
      <c r="Y86" s="76"/>
      <c r="Z86" s="30"/>
      <c r="AA86" s="30"/>
      <c r="AB86" s="30"/>
      <c r="AC86" s="30"/>
      <c r="AD86" s="30"/>
      <c r="AE86" s="30"/>
    </row>
    <row r="87" spans="1:33" s="27" customFormat="1" ht="18" customHeight="1">
      <c r="A87" s="27" t="s">
        <v>403</v>
      </c>
      <c r="B87" s="30">
        <v>37</v>
      </c>
      <c r="C87" s="27" t="s">
        <v>430</v>
      </c>
      <c r="E87" s="30" t="s">
        <v>429</v>
      </c>
      <c r="F87" s="95">
        <v>41640</v>
      </c>
      <c r="G87" s="30" t="s">
        <v>215</v>
      </c>
      <c r="I87" s="130">
        <v>135</v>
      </c>
      <c r="J87" s="27" t="s">
        <v>284</v>
      </c>
      <c r="K87" s="30" t="s">
        <v>431</v>
      </c>
      <c r="L87" s="30" t="s">
        <v>364</v>
      </c>
      <c r="M87" s="30">
        <f t="shared" si="5"/>
        <v>1</v>
      </c>
      <c r="N87" s="30" t="str">
        <f t="shared" si="6"/>
        <v/>
      </c>
      <c r="O87" s="30" t="str">
        <f t="shared" si="7"/>
        <v/>
      </c>
      <c r="P87" s="30" t="str">
        <f t="shared" si="8"/>
        <v/>
      </c>
      <c r="S87" s="30"/>
      <c r="T87" s="30"/>
      <c r="U87" s="30"/>
      <c r="V87" s="30"/>
      <c r="W87" s="30"/>
      <c r="X87" s="76"/>
      <c r="Y87" s="76"/>
      <c r="Z87" s="30"/>
      <c r="AA87" s="30"/>
      <c r="AB87" s="30"/>
      <c r="AC87" s="30"/>
      <c r="AD87" s="30"/>
      <c r="AE87" s="30"/>
    </row>
    <row r="88" spans="1:33" s="27" customFormat="1" ht="18" customHeight="1">
      <c r="A88" s="27" t="s">
        <v>403</v>
      </c>
      <c r="B88" s="30">
        <v>39</v>
      </c>
      <c r="C88" s="27" t="s">
        <v>432</v>
      </c>
      <c r="E88" s="30" t="s">
        <v>389</v>
      </c>
      <c r="F88" s="95">
        <v>41642</v>
      </c>
      <c r="G88" s="30" t="s">
        <v>215</v>
      </c>
      <c r="I88" s="130"/>
      <c r="J88" s="27" t="s">
        <v>433</v>
      </c>
      <c r="K88" s="30" t="s">
        <v>431</v>
      </c>
      <c r="L88" s="30" t="s">
        <v>364</v>
      </c>
      <c r="M88" s="30">
        <f t="shared" si="5"/>
        <v>1</v>
      </c>
      <c r="N88" s="30" t="str">
        <f t="shared" si="6"/>
        <v/>
      </c>
      <c r="O88" s="30" t="str">
        <f t="shared" si="7"/>
        <v/>
      </c>
      <c r="P88" s="30" t="str">
        <f t="shared" si="8"/>
        <v/>
      </c>
      <c r="S88" s="30"/>
      <c r="T88" s="30"/>
      <c r="U88" s="30"/>
      <c r="V88" s="30"/>
      <c r="W88" s="30"/>
      <c r="X88" s="76"/>
      <c r="Y88" s="76"/>
      <c r="Z88" s="30"/>
      <c r="AA88" s="30"/>
      <c r="AB88" s="30"/>
      <c r="AC88" s="30"/>
      <c r="AD88" s="30"/>
      <c r="AE88" s="30"/>
    </row>
    <row r="89" spans="1:33" s="27" customFormat="1" ht="18" customHeight="1">
      <c r="A89" s="27" t="s">
        <v>403</v>
      </c>
      <c r="B89" s="30">
        <v>40</v>
      </c>
      <c r="C89" s="27" t="s">
        <v>434</v>
      </c>
      <c r="E89" s="30" t="s">
        <v>435</v>
      </c>
      <c r="F89" s="95">
        <v>41643</v>
      </c>
      <c r="G89" s="30" t="s">
        <v>215</v>
      </c>
      <c r="I89" s="130">
        <v>73</v>
      </c>
      <c r="K89" s="30" t="s">
        <v>374</v>
      </c>
      <c r="L89" s="30" t="s">
        <v>364</v>
      </c>
      <c r="M89" s="30" t="str">
        <f t="shared" si="5"/>
        <v/>
      </c>
      <c r="N89" s="30">
        <f t="shared" si="6"/>
        <v>1</v>
      </c>
      <c r="O89" s="30" t="str">
        <f t="shared" si="7"/>
        <v/>
      </c>
      <c r="P89" s="30" t="str">
        <f t="shared" si="8"/>
        <v/>
      </c>
      <c r="S89" s="30"/>
      <c r="T89" s="30"/>
      <c r="U89" s="30"/>
      <c r="V89" s="30"/>
      <c r="W89" s="30"/>
      <c r="X89" s="76"/>
      <c r="Y89" s="76"/>
      <c r="Z89" s="30"/>
      <c r="AA89" s="30"/>
      <c r="AB89" s="30"/>
      <c r="AC89" s="30"/>
      <c r="AD89" s="30"/>
      <c r="AE89" s="30"/>
    </row>
    <row r="90" spans="1:33" s="27" customFormat="1" ht="18" customHeight="1">
      <c r="A90" s="27" t="s">
        <v>403</v>
      </c>
      <c r="B90" s="30">
        <v>41</v>
      </c>
      <c r="C90" s="27" t="s">
        <v>436</v>
      </c>
      <c r="E90" s="30" t="s">
        <v>435</v>
      </c>
      <c r="F90" s="95">
        <v>41643</v>
      </c>
      <c r="G90" s="30" t="s">
        <v>215</v>
      </c>
      <c r="I90" s="130">
        <v>150</v>
      </c>
      <c r="J90" s="27" t="s">
        <v>285</v>
      </c>
      <c r="K90" s="30" t="s">
        <v>431</v>
      </c>
      <c r="L90" s="30" t="s">
        <v>364</v>
      </c>
      <c r="M90" s="30">
        <f t="shared" si="5"/>
        <v>1</v>
      </c>
      <c r="N90" s="30" t="str">
        <f t="shared" si="6"/>
        <v/>
      </c>
      <c r="O90" s="30" t="str">
        <f t="shared" si="7"/>
        <v/>
      </c>
      <c r="P90" s="30" t="str">
        <f t="shared" si="8"/>
        <v/>
      </c>
      <c r="S90" s="30"/>
      <c r="T90" s="30"/>
      <c r="U90" s="30"/>
      <c r="V90" s="30"/>
      <c r="W90" s="30"/>
      <c r="X90" s="76"/>
      <c r="Y90" s="76"/>
      <c r="Z90" s="30"/>
      <c r="AA90" s="30"/>
      <c r="AB90" s="30"/>
      <c r="AC90" s="30"/>
      <c r="AD90" s="30"/>
      <c r="AE90" s="30"/>
    </row>
    <row r="91" spans="1:33" s="27" customFormat="1" ht="18" customHeight="1">
      <c r="A91" s="27" t="s">
        <v>403</v>
      </c>
      <c r="B91" s="30">
        <v>42</v>
      </c>
      <c r="C91" s="27" t="s">
        <v>437</v>
      </c>
      <c r="E91" s="30" t="s">
        <v>435</v>
      </c>
      <c r="F91" s="95">
        <v>41643</v>
      </c>
      <c r="G91" s="30" t="s">
        <v>215</v>
      </c>
      <c r="I91" s="130">
        <v>125</v>
      </c>
      <c r="J91" s="27" t="s">
        <v>286</v>
      </c>
      <c r="K91" s="30" t="s">
        <v>375</v>
      </c>
      <c r="L91" s="30" t="s">
        <v>367</v>
      </c>
      <c r="M91" s="30" t="str">
        <f t="shared" si="5"/>
        <v/>
      </c>
      <c r="N91" s="30" t="str">
        <f t="shared" si="6"/>
        <v/>
      </c>
      <c r="O91" s="30" t="str">
        <f t="shared" si="7"/>
        <v/>
      </c>
      <c r="P91" s="30" t="str">
        <f t="shared" si="8"/>
        <v/>
      </c>
      <c r="S91" s="30"/>
      <c r="T91" s="30"/>
      <c r="U91" s="30"/>
      <c r="V91" s="30"/>
      <c r="W91" s="30"/>
      <c r="X91" s="76"/>
      <c r="Y91" s="76"/>
      <c r="Z91" s="30"/>
      <c r="AA91" s="30"/>
      <c r="AB91" s="30"/>
      <c r="AC91" s="30"/>
      <c r="AD91" s="30"/>
      <c r="AE91" s="30"/>
    </row>
    <row r="92" spans="1:33" s="27" customFormat="1" ht="18" customHeight="1">
      <c r="A92" s="27" t="s">
        <v>403</v>
      </c>
      <c r="B92" s="30">
        <v>43</v>
      </c>
      <c r="C92" s="27" t="s">
        <v>438</v>
      </c>
      <c r="D92" s="27" t="s">
        <v>439</v>
      </c>
      <c r="E92" s="30" t="s">
        <v>440</v>
      </c>
      <c r="F92" s="95">
        <v>41980</v>
      </c>
      <c r="G92" s="30" t="s">
        <v>215</v>
      </c>
      <c r="H92" s="30">
        <v>17</v>
      </c>
      <c r="I92" s="130"/>
      <c r="J92" s="27" t="s">
        <v>287</v>
      </c>
      <c r="K92" s="30" t="s">
        <v>441</v>
      </c>
      <c r="L92" s="30" t="s">
        <v>367</v>
      </c>
      <c r="M92" s="30" t="str">
        <f t="shared" si="5"/>
        <v/>
      </c>
      <c r="N92" s="30" t="str">
        <f t="shared" si="6"/>
        <v/>
      </c>
      <c r="O92" s="30" t="str">
        <f t="shared" si="7"/>
        <v/>
      </c>
      <c r="P92" s="30" t="str">
        <f t="shared" si="8"/>
        <v/>
      </c>
      <c r="S92" s="30"/>
      <c r="T92" s="30"/>
      <c r="U92" s="30"/>
      <c r="V92" s="30"/>
      <c r="W92" s="30"/>
      <c r="X92" s="76"/>
      <c r="Y92" s="76"/>
      <c r="Z92" s="30"/>
      <c r="AA92" s="30"/>
      <c r="AB92" s="30"/>
      <c r="AC92" s="30"/>
      <c r="AD92" s="30"/>
      <c r="AE92" s="30"/>
    </row>
    <row r="93" spans="1:33" s="27" customFormat="1" ht="18" customHeight="1">
      <c r="A93" s="27" t="s">
        <v>403</v>
      </c>
      <c r="B93" s="30">
        <v>44</v>
      </c>
      <c r="C93" s="27" t="s">
        <v>442</v>
      </c>
      <c r="D93" s="27" t="s">
        <v>197</v>
      </c>
      <c r="E93" s="30" t="s">
        <v>443</v>
      </c>
      <c r="F93" s="66" t="s">
        <v>377</v>
      </c>
      <c r="G93" s="30" t="s">
        <v>215</v>
      </c>
      <c r="H93" s="30">
        <v>45</v>
      </c>
      <c r="I93" s="130">
        <v>88</v>
      </c>
      <c r="J93" s="27" t="s">
        <v>444</v>
      </c>
      <c r="K93" s="30" t="s">
        <v>375</v>
      </c>
      <c r="L93" s="30" t="s">
        <v>364</v>
      </c>
      <c r="M93" s="30" t="str">
        <f t="shared" si="5"/>
        <v/>
      </c>
      <c r="N93" s="30" t="str">
        <f t="shared" si="6"/>
        <v/>
      </c>
      <c r="O93" s="30">
        <f t="shared" si="7"/>
        <v>1</v>
      </c>
      <c r="P93" s="30" t="str">
        <f t="shared" si="8"/>
        <v/>
      </c>
      <c r="S93" s="30"/>
      <c r="T93" s="30"/>
      <c r="U93" s="30"/>
      <c r="V93" s="30"/>
      <c r="W93" s="30"/>
      <c r="X93" s="76"/>
      <c r="Y93" s="76"/>
      <c r="Z93" s="30"/>
      <c r="AA93" s="30"/>
      <c r="AB93" s="30"/>
      <c r="AC93" s="30"/>
      <c r="AD93" s="30"/>
      <c r="AE93" s="30"/>
    </row>
    <row r="94" spans="1:33" s="27" customFormat="1" ht="18" customHeight="1">
      <c r="A94" s="27" t="s">
        <v>288</v>
      </c>
      <c r="B94" s="30">
        <v>45</v>
      </c>
      <c r="C94" s="27" t="s">
        <v>445</v>
      </c>
      <c r="E94" s="30" t="s">
        <v>446</v>
      </c>
      <c r="F94" s="95">
        <v>41669</v>
      </c>
      <c r="G94" s="30" t="s">
        <v>215</v>
      </c>
      <c r="H94" s="30"/>
      <c r="I94" s="130"/>
      <c r="J94" s="27" t="s">
        <v>289</v>
      </c>
      <c r="K94" s="30" t="s">
        <v>441</v>
      </c>
      <c r="L94" s="30" t="s">
        <v>364</v>
      </c>
      <c r="M94" s="30">
        <f t="shared" si="5"/>
        <v>1</v>
      </c>
      <c r="N94" s="30" t="str">
        <f t="shared" si="6"/>
        <v/>
      </c>
      <c r="O94" s="30" t="str">
        <f t="shared" si="7"/>
        <v/>
      </c>
      <c r="P94" s="30" t="str">
        <f t="shared" si="8"/>
        <v/>
      </c>
      <c r="S94" s="30"/>
      <c r="T94" s="30"/>
      <c r="U94" s="30"/>
      <c r="V94" s="30"/>
      <c r="W94" s="30"/>
      <c r="X94" s="76"/>
      <c r="Y94" s="76"/>
      <c r="Z94" s="30"/>
      <c r="AA94" s="30"/>
      <c r="AB94" s="30"/>
      <c r="AC94" s="30"/>
      <c r="AD94" s="30"/>
      <c r="AE94" s="30"/>
    </row>
    <row r="95" spans="1:33" s="27" customFormat="1" ht="18" customHeight="1">
      <c r="B95" s="30"/>
      <c r="E95" s="30"/>
      <c r="F95" s="30"/>
      <c r="G95" s="30"/>
      <c r="H95" s="30"/>
      <c r="I95" s="130"/>
      <c r="K95" s="30"/>
      <c r="L95" s="30"/>
      <c r="M95" s="30"/>
      <c r="N95" s="30"/>
      <c r="O95" s="30"/>
      <c r="P95" s="30"/>
      <c r="R95" s="56"/>
      <c r="S95" s="59"/>
      <c r="T95" s="59"/>
      <c r="U95" s="59"/>
      <c r="V95" s="59"/>
      <c r="W95" s="59"/>
      <c r="X95" s="99"/>
      <c r="Y95" s="99"/>
      <c r="Z95" s="59"/>
      <c r="AA95" s="59"/>
      <c r="AB95" s="59"/>
      <c r="AC95" s="59"/>
      <c r="AD95" s="59"/>
      <c r="AE95" s="59"/>
    </row>
    <row r="96" spans="1:33" s="56" customFormat="1" ht="18" customHeight="1">
      <c r="B96" s="59"/>
      <c r="E96" s="59"/>
      <c r="F96" s="59"/>
      <c r="G96" s="59"/>
      <c r="H96" s="59"/>
      <c r="I96" s="129"/>
      <c r="J96" s="59"/>
      <c r="K96" s="59"/>
      <c r="M96" s="59"/>
      <c r="N96" s="59"/>
      <c r="O96" s="59"/>
      <c r="P96" s="59"/>
      <c r="Q96" s="59"/>
      <c r="R96" s="59"/>
      <c r="U96" s="59"/>
      <c r="V96" s="59"/>
      <c r="W96" s="59"/>
      <c r="X96" s="59"/>
      <c r="Y96" s="59"/>
      <c r="Z96" s="99"/>
      <c r="AA96" s="99"/>
      <c r="AB96" s="59"/>
      <c r="AC96" s="59"/>
      <c r="AD96" s="59"/>
      <c r="AE96" s="59"/>
      <c r="AF96" s="59"/>
      <c r="AG96" s="59"/>
    </row>
    <row r="97" spans="2:33" s="56" customFormat="1" ht="18" customHeight="1">
      <c r="B97" s="59"/>
      <c r="E97" s="59"/>
      <c r="F97" s="59"/>
      <c r="G97" s="59"/>
      <c r="H97" s="59"/>
      <c r="I97" s="129"/>
      <c r="J97" s="59"/>
      <c r="K97" s="59"/>
      <c r="M97" s="59"/>
      <c r="N97" s="59"/>
      <c r="O97" s="59"/>
      <c r="P97" s="59"/>
      <c r="Q97" s="59"/>
      <c r="R97" s="59"/>
      <c r="U97" s="59"/>
      <c r="V97" s="59"/>
      <c r="W97" s="59"/>
      <c r="X97" s="59"/>
      <c r="Y97" s="59"/>
      <c r="Z97" s="99"/>
      <c r="AA97" s="99"/>
      <c r="AB97" s="59"/>
      <c r="AC97" s="59"/>
      <c r="AD97" s="59"/>
      <c r="AE97" s="59"/>
      <c r="AF97" s="59"/>
      <c r="AG97" s="59"/>
    </row>
    <row r="98" spans="2:33" s="56" customFormat="1" ht="18" customHeight="1">
      <c r="B98" s="59"/>
      <c r="E98" s="59"/>
      <c r="F98" s="59"/>
      <c r="G98" s="59"/>
      <c r="H98" s="59"/>
      <c r="I98" s="129"/>
      <c r="J98" s="59"/>
      <c r="K98" s="59"/>
      <c r="M98" s="59"/>
      <c r="N98" s="59"/>
      <c r="O98" s="59"/>
      <c r="P98" s="59"/>
      <c r="Q98" s="59"/>
      <c r="R98" s="59"/>
      <c r="U98" s="59"/>
      <c r="V98" s="59"/>
      <c r="W98" s="59"/>
      <c r="X98" s="59"/>
      <c r="Y98" s="59"/>
      <c r="Z98" s="99"/>
      <c r="AA98" s="99"/>
      <c r="AB98" s="59"/>
      <c r="AC98" s="59"/>
      <c r="AD98" s="59"/>
      <c r="AE98" s="59"/>
      <c r="AF98" s="59"/>
      <c r="AG98" s="59"/>
    </row>
    <row r="99" spans="2:33" s="56" customFormat="1" ht="18" customHeight="1">
      <c r="B99" s="59"/>
      <c r="E99" s="59"/>
      <c r="F99" s="59"/>
      <c r="G99" s="59"/>
      <c r="H99" s="59"/>
      <c r="I99" s="129"/>
      <c r="J99" s="59"/>
      <c r="K99" s="59"/>
      <c r="M99" s="59"/>
      <c r="N99" s="59"/>
      <c r="O99" s="59"/>
      <c r="P99" s="59"/>
      <c r="Q99" s="59"/>
      <c r="R99" s="59"/>
      <c r="U99" s="59"/>
      <c r="V99" s="59"/>
      <c r="W99" s="59"/>
      <c r="X99" s="59"/>
      <c r="Y99" s="59"/>
      <c r="Z99" s="99"/>
      <c r="AA99" s="99"/>
      <c r="AB99" s="59"/>
      <c r="AC99" s="59"/>
      <c r="AD99" s="59"/>
      <c r="AE99" s="59"/>
      <c r="AF99" s="59"/>
      <c r="AG99" s="59"/>
    </row>
    <row r="100" spans="2:33" s="56" customFormat="1" ht="18" customHeight="1">
      <c r="B100" s="59"/>
      <c r="E100" s="59"/>
      <c r="F100" s="59"/>
      <c r="G100" s="59"/>
      <c r="H100" s="59"/>
      <c r="I100" s="129"/>
      <c r="J100" s="59"/>
      <c r="K100" s="59"/>
      <c r="M100" s="59"/>
      <c r="N100" s="59"/>
      <c r="O100" s="59"/>
      <c r="P100" s="59"/>
      <c r="Q100" s="59"/>
      <c r="R100" s="59"/>
      <c r="U100" s="59"/>
      <c r="V100" s="59"/>
      <c r="W100" s="59"/>
      <c r="X100" s="59"/>
      <c r="Y100" s="59"/>
      <c r="Z100" s="99"/>
      <c r="AA100" s="99"/>
      <c r="AB100" s="59"/>
      <c r="AC100" s="59"/>
      <c r="AD100" s="59"/>
      <c r="AE100" s="59"/>
      <c r="AF100" s="59"/>
      <c r="AG100" s="59"/>
    </row>
    <row r="101" spans="2:33" s="56" customFormat="1" ht="18" customHeight="1">
      <c r="B101" s="59"/>
      <c r="E101" s="59"/>
      <c r="F101" s="59"/>
      <c r="G101" s="59"/>
      <c r="H101" s="59"/>
      <c r="I101" s="129"/>
      <c r="J101" s="59"/>
      <c r="K101" s="59"/>
      <c r="M101" s="59"/>
      <c r="N101" s="59"/>
      <c r="O101" s="59"/>
      <c r="P101" s="59"/>
      <c r="Q101" s="59"/>
      <c r="R101" s="59"/>
      <c r="U101" s="59"/>
      <c r="V101" s="59"/>
      <c r="W101" s="59"/>
      <c r="X101" s="59"/>
      <c r="Y101" s="59"/>
      <c r="Z101" s="99"/>
      <c r="AA101" s="99"/>
      <c r="AB101" s="59"/>
      <c r="AC101" s="59"/>
      <c r="AD101" s="59"/>
      <c r="AE101" s="59"/>
      <c r="AF101" s="59"/>
      <c r="AG101" s="59"/>
    </row>
    <row r="102" spans="2:33" s="56" customFormat="1" ht="18" customHeight="1">
      <c r="B102" s="59"/>
      <c r="E102" s="59"/>
      <c r="F102" s="59"/>
      <c r="G102" s="59"/>
      <c r="H102" s="59"/>
      <c r="I102" s="129"/>
      <c r="J102" s="59"/>
      <c r="K102" s="59"/>
      <c r="M102" s="59"/>
      <c r="N102" s="59"/>
      <c r="O102" s="59"/>
      <c r="P102" s="59"/>
      <c r="Q102" s="59"/>
      <c r="R102" s="59"/>
      <c r="U102" s="59"/>
      <c r="V102" s="59"/>
      <c r="W102" s="59"/>
      <c r="X102" s="59"/>
      <c r="Y102" s="59"/>
      <c r="Z102" s="99"/>
      <c r="AA102" s="99"/>
      <c r="AB102" s="59"/>
      <c r="AC102" s="59"/>
      <c r="AD102" s="59"/>
      <c r="AE102" s="59"/>
      <c r="AF102" s="59"/>
      <c r="AG102" s="59"/>
    </row>
    <row r="103" spans="2:33" s="56" customFormat="1" ht="18" customHeight="1">
      <c r="B103" s="59"/>
      <c r="E103" s="59"/>
      <c r="F103" s="59"/>
      <c r="G103" s="59"/>
      <c r="H103" s="59"/>
      <c r="I103" s="129"/>
      <c r="J103" s="59"/>
      <c r="K103" s="59"/>
      <c r="M103" s="59"/>
      <c r="N103" s="59"/>
      <c r="O103" s="59"/>
      <c r="P103" s="59"/>
      <c r="Q103" s="59"/>
      <c r="R103" s="59"/>
      <c r="U103" s="59"/>
      <c r="V103" s="59"/>
      <c r="W103" s="59"/>
      <c r="X103" s="59"/>
      <c r="Y103" s="59"/>
      <c r="Z103" s="99"/>
      <c r="AA103" s="99"/>
      <c r="AB103" s="59"/>
      <c r="AC103" s="59"/>
      <c r="AD103" s="59"/>
      <c r="AE103" s="59"/>
      <c r="AF103" s="59"/>
      <c r="AG103" s="59"/>
    </row>
    <row r="104" spans="2:33" s="56" customFormat="1" ht="18" customHeight="1">
      <c r="B104" s="59"/>
      <c r="E104" s="59"/>
      <c r="F104" s="59"/>
      <c r="G104" s="59"/>
      <c r="H104" s="59"/>
      <c r="I104" s="129"/>
      <c r="J104" s="59"/>
      <c r="K104" s="59"/>
      <c r="M104" s="59"/>
      <c r="N104" s="59"/>
      <c r="O104" s="59"/>
      <c r="P104" s="59"/>
      <c r="Q104" s="59"/>
      <c r="R104" s="59"/>
      <c r="U104" s="59"/>
      <c r="V104" s="59"/>
      <c r="W104" s="59"/>
      <c r="X104" s="59"/>
      <c r="Y104" s="59"/>
      <c r="Z104" s="99"/>
      <c r="AA104" s="99"/>
      <c r="AB104" s="59"/>
      <c r="AC104" s="59"/>
      <c r="AD104" s="59"/>
      <c r="AE104" s="59"/>
      <c r="AF104" s="59"/>
      <c r="AG104" s="59"/>
    </row>
    <row r="105" spans="2:33" s="56" customFormat="1" ht="18" customHeight="1">
      <c r="B105" s="59"/>
      <c r="E105" s="59"/>
      <c r="F105" s="59"/>
      <c r="G105" s="59"/>
      <c r="H105" s="59"/>
      <c r="I105" s="129"/>
      <c r="J105" s="59"/>
      <c r="L105" s="59"/>
      <c r="M105" s="59"/>
      <c r="N105" s="59"/>
      <c r="O105" s="59"/>
      <c r="P105" s="59"/>
      <c r="Q105" s="59"/>
      <c r="T105" s="59"/>
      <c r="U105" s="59"/>
      <c r="V105" s="59"/>
      <c r="W105" s="59"/>
      <c r="X105" s="59"/>
      <c r="Y105" s="99"/>
      <c r="Z105" s="99"/>
      <c r="AA105" s="59"/>
      <c r="AB105" s="59"/>
      <c r="AC105" s="59"/>
      <c r="AD105" s="59"/>
      <c r="AE105" s="59"/>
      <c r="AF105" s="59"/>
    </row>
    <row r="106" spans="2:33" s="56" customFormat="1" ht="18" customHeight="1">
      <c r="B106" s="59"/>
      <c r="E106" s="59"/>
      <c r="F106" s="59"/>
      <c r="G106" s="59"/>
      <c r="H106" s="59"/>
      <c r="I106" s="129"/>
      <c r="J106" s="59"/>
      <c r="L106" s="59"/>
      <c r="M106" s="59"/>
      <c r="N106" s="59"/>
      <c r="O106" s="59"/>
      <c r="P106" s="59"/>
      <c r="Q106" s="59"/>
      <c r="T106" s="59"/>
      <c r="U106" s="59"/>
      <c r="V106" s="59"/>
      <c r="W106" s="59"/>
      <c r="X106" s="59"/>
      <c r="Y106" s="99"/>
      <c r="Z106" s="99"/>
      <c r="AA106" s="59"/>
      <c r="AB106" s="59"/>
      <c r="AC106" s="59"/>
      <c r="AD106" s="59"/>
      <c r="AE106" s="59"/>
      <c r="AF106" s="59"/>
    </row>
    <row r="107" spans="2:33" s="56" customFormat="1" ht="18" customHeight="1">
      <c r="B107" s="59"/>
      <c r="E107" s="59"/>
      <c r="F107" s="59"/>
      <c r="G107" s="59"/>
      <c r="H107" s="59"/>
      <c r="I107" s="129"/>
      <c r="J107" s="59"/>
      <c r="L107" s="59"/>
      <c r="M107" s="59"/>
      <c r="N107" s="59"/>
      <c r="O107" s="59"/>
      <c r="P107" s="59"/>
      <c r="Q107" s="59"/>
      <c r="T107" s="59"/>
      <c r="U107" s="59"/>
      <c r="V107" s="59"/>
      <c r="W107" s="59"/>
      <c r="X107" s="59"/>
      <c r="Y107" s="99"/>
      <c r="Z107" s="99"/>
      <c r="AA107" s="59"/>
      <c r="AB107" s="59"/>
      <c r="AC107" s="59"/>
      <c r="AD107" s="59"/>
      <c r="AE107" s="59"/>
      <c r="AF107" s="59"/>
    </row>
    <row r="108" spans="2:33" s="56" customFormat="1" ht="18" customHeight="1">
      <c r="B108" s="59"/>
      <c r="E108" s="59"/>
      <c r="F108" s="59"/>
      <c r="G108" s="59"/>
      <c r="H108" s="59"/>
      <c r="I108" s="129"/>
      <c r="J108" s="59"/>
      <c r="L108" s="59"/>
      <c r="M108" s="59"/>
      <c r="N108" s="59"/>
      <c r="O108" s="59"/>
      <c r="P108" s="59"/>
      <c r="Q108" s="59"/>
      <c r="T108" s="59"/>
      <c r="U108" s="59"/>
      <c r="V108" s="59"/>
      <c r="W108" s="59"/>
      <c r="X108" s="59"/>
      <c r="Y108" s="99"/>
      <c r="Z108" s="99"/>
      <c r="AA108" s="59"/>
      <c r="AB108" s="59"/>
      <c r="AC108" s="59"/>
      <c r="AD108" s="59"/>
      <c r="AE108" s="59"/>
      <c r="AF108" s="59"/>
    </row>
    <row r="109" spans="2:33" s="56" customFormat="1" ht="18" customHeight="1">
      <c r="B109" s="59"/>
      <c r="E109" s="59"/>
      <c r="F109" s="59"/>
      <c r="G109" s="59"/>
      <c r="H109" s="59"/>
      <c r="I109" s="129"/>
      <c r="J109" s="59"/>
      <c r="L109" s="59"/>
      <c r="M109" s="59"/>
      <c r="N109" s="59"/>
      <c r="O109" s="59"/>
      <c r="P109" s="59"/>
      <c r="Q109" s="59"/>
      <c r="T109" s="59"/>
      <c r="U109" s="59"/>
      <c r="V109" s="59"/>
      <c r="W109" s="59"/>
      <c r="X109" s="59"/>
      <c r="Y109" s="99"/>
      <c r="Z109" s="99"/>
      <c r="AA109" s="59"/>
      <c r="AB109" s="59"/>
      <c r="AC109" s="59"/>
      <c r="AD109" s="59"/>
      <c r="AE109" s="59"/>
      <c r="AF109" s="59"/>
    </row>
    <row r="110" spans="2:33" s="56" customFormat="1" ht="18" customHeight="1">
      <c r="B110" s="59"/>
      <c r="E110" s="59"/>
      <c r="F110" s="59"/>
      <c r="G110" s="59"/>
      <c r="H110" s="59"/>
      <c r="I110" s="129"/>
      <c r="J110" s="59"/>
      <c r="L110" s="59"/>
      <c r="M110" s="59"/>
      <c r="N110" s="59"/>
      <c r="O110" s="59"/>
      <c r="P110" s="59"/>
      <c r="Q110" s="59"/>
      <c r="T110" s="59"/>
      <c r="U110" s="59"/>
      <c r="V110" s="59"/>
      <c r="W110" s="59"/>
      <c r="X110" s="59"/>
      <c r="Y110" s="99"/>
      <c r="Z110" s="99"/>
      <c r="AA110" s="59"/>
      <c r="AB110" s="59"/>
      <c r="AC110" s="59"/>
      <c r="AD110" s="59"/>
      <c r="AE110" s="59"/>
      <c r="AF110" s="59"/>
    </row>
    <row r="111" spans="2:33" s="56" customFormat="1" ht="18" customHeight="1">
      <c r="B111" s="59"/>
      <c r="E111" s="59"/>
      <c r="F111" s="59"/>
      <c r="G111" s="59"/>
      <c r="H111" s="59"/>
      <c r="I111" s="129"/>
      <c r="J111" s="59"/>
      <c r="L111" s="59"/>
      <c r="M111" s="59"/>
      <c r="N111" s="59"/>
      <c r="O111" s="59"/>
      <c r="P111" s="59"/>
      <c r="Q111" s="59"/>
      <c r="T111" s="59"/>
      <c r="U111" s="59"/>
      <c r="V111" s="59"/>
      <c r="W111" s="59"/>
      <c r="X111" s="59"/>
      <c r="Y111" s="99"/>
      <c r="Z111" s="99"/>
      <c r="AA111" s="59"/>
      <c r="AB111" s="59"/>
      <c r="AC111" s="59"/>
      <c r="AD111" s="59"/>
      <c r="AE111" s="59"/>
      <c r="AF111" s="59"/>
    </row>
    <row r="112" spans="2:33" s="56" customFormat="1" ht="18" customHeight="1">
      <c r="B112" s="59"/>
      <c r="E112" s="59"/>
      <c r="F112" s="59"/>
      <c r="G112" s="59"/>
      <c r="H112" s="59"/>
      <c r="I112" s="129"/>
      <c r="J112" s="59"/>
      <c r="L112" s="59"/>
      <c r="M112" s="59"/>
      <c r="N112" s="59"/>
      <c r="O112" s="59"/>
      <c r="P112" s="59"/>
      <c r="Q112" s="59"/>
      <c r="T112" s="59"/>
      <c r="U112" s="59"/>
      <c r="V112" s="59"/>
      <c r="W112" s="59"/>
      <c r="X112" s="59"/>
      <c r="Y112" s="99"/>
      <c r="Z112" s="99"/>
      <c r="AA112" s="59"/>
      <c r="AB112" s="59"/>
      <c r="AC112" s="59"/>
      <c r="AD112" s="59"/>
      <c r="AE112" s="59"/>
      <c r="AF112" s="59"/>
    </row>
    <row r="113" spans="2:32" s="56" customFormat="1">
      <c r="B113" s="59"/>
      <c r="E113" s="59"/>
      <c r="F113" s="59"/>
      <c r="G113" s="59"/>
      <c r="H113" s="59"/>
      <c r="I113" s="129"/>
      <c r="J113" s="59"/>
      <c r="L113" s="59"/>
      <c r="M113" s="59"/>
      <c r="N113" s="59"/>
      <c r="O113" s="59"/>
      <c r="P113" s="59"/>
      <c r="Q113" s="59"/>
      <c r="T113" s="59"/>
      <c r="U113" s="59"/>
      <c r="V113" s="59"/>
      <c r="W113" s="59"/>
      <c r="X113" s="59"/>
      <c r="Y113" s="99"/>
      <c r="Z113" s="99"/>
      <c r="AA113" s="59"/>
      <c r="AB113" s="59"/>
      <c r="AC113" s="59"/>
      <c r="AD113" s="59"/>
      <c r="AE113" s="59"/>
      <c r="AF113" s="59"/>
    </row>
    <row r="114" spans="2:32" s="56" customFormat="1">
      <c r="B114" s="59"/>
      <c r="E114" s="59"/>
      <c r="F114" s="59"/>
      <c r="G114" s="59"/>
      <c r="H114" s="59"/>
      <c r="I114" s="129"/>
      <c r="J114" s="59"/>
      <c r="L114" s="59"/>
      <c r="M114" s="59"/>
      <c r="N114" s="59"/>
      <c r="O114" s="59"/>
      <c r="P114" s="59"/>
      <c r="Q114" s="59"/>
      <c r="T114" s="59"/>
      <c r="U114" s="59"/>
      <c r="V114" s="59"/>
      <c r="W114" s="59"/>
      <c r="X114" s="59"/>
      <c r="Y114" s="99"/>
      <c r="Z114" s="99"/>
      <c r="AA114" s="59"/>
      <c r="AB114" s="59"/>
      <c r="AC114" s="59"/>
      <c r="AD114" s="59"/>
      <c r="AE114" s="59"/>
      <c r="AF114" s="59"/>
    </row>
    <row r="115" spans="2:32" s="56" customFormat="1">
      <c r="B115" s="59"/>
      <c r="E115" s="59"/>
      <c r="F115" s="59"/>
      <c r="G115" s="59"/>
      <c r="H115" s="59"/>
      <c r="I115" s="129"/>
      <c r="J115" s="59"/>
      <c r="L115" s="59"/>
      <c r="M115" s="59"/>
      <c r="N115" s="59"/>
      <c r="O115" s="59"/>
      <c r="P115" s="59"/>
      <c r="Q115" s="59"/>
      <c r="T115" s="59"/>
      <c r="U115" s="59"/>
      <c r="V115" s="59"/>
      <c r="W115" s="59"/>
      <c r="X115" s="59"/>
      <c r="Y115" s="99"/>
      <c r="Z115" s="99"/>
      <c r="AA115" s="59"/>
      <c r="AB115" s="59"/>
      <c r="AC115" s="59"/>
      <c r="AD115" s="59"/>
      <c r="AE115" s="59"/>
      <c r="AF115" s="59"/>
    </row>
    <row r="116" spans="2:32" s="56" customFormat="1">
      <c r="B116" s="59"/>
      <c r="E116" s="59"/>
      <c r="F116" s="59"/>
      <c r="G116" s="59"/>
      <c r="H116" s="59"/>
      <c r="I116" s="129"/>
      <c r="J116" s="59"/>
      <c r="L116" s="59"/>
      <c r="M116" s="59"/>
      <c r="N116" s="59"/>
      <c r="O116" s="59"/>
      <c r="P116" s="59"/>
      <c r="Q116" s="59"/>
      <c r="T116" s="59"/>
      <c r="U116" s="59"/>
      <c r="V116" s="59"/>
      <c r="W116" s="59"/>
      <c r="X116" s="59"/>
      <c r="Y116" s="99"/>
      <c r="Z116" s="99"/>
      <c r="AA116" s="59"/>
      <c r="AB116" s="59"/>
      <c r="AC116" s="59"/>
      <c r="AD116" s="59"/>
      <c r="AE116" s="59"/>
      <c r="AF116" s="59"/>
    </row>
    <row r="117" spans="2:32" s="56" customFormat="1">
      <c r="B117" s="59"/>
      <c r="E117" s="59"/>
      <c r="F117" s="59"/>
      <c r="G117" s="59"/>
      <c r="H117" s="59"/>
      <c r="I117" s="129"/>
      <c r="J117" s="59"/>
      <c r="L117" s="59"/>
      <c r="M117" s="59"/>
      <c r="N117" s="59"/>
      <c r="O117" s="59"/>
      <c r="P117" s="59"/>
      <c r="Q117" s="59"/>
      <c r="T117" s="59"/>
      <c r="U117" s="59"/>
      <c r="V117" s="59"/>
      <c r="W117" s="59"/>
      <c r="X117" s="59"/>
      <c r="Y117" s="99"/>
      <c r="Z117" s="99"/>
      <c r="AA117" s="59"/>
      <c r="AB117" s="59"/>
      <c r="AC117" s="59"/>
      <c r="AD117" s="59"/>
      <c r="AE117" s="59"/>
      <c r="AF117" s="59"/>
    </row>
    <row r="118" spans="2:32" s="56" customFormat="1">
      <c r="B118" s="59"/>
      <c r="E118" s="59"/>
      <c r="F118" s="59"/>
      <c r="G118" s="59"/>
      <c r="H118" s="59"/>
      <c r="I118" s="129"/>
      <c r="J118" s="59"/>
      <c r="L118" s="59"/>
      <c r="M118" s="59"/>
      <c r="N118" s="59"/>
      <c r="O118" s="59"/>
      <c r="P118" s="59"/>
      <c r="Q118" s="59"/>
      <c r="T118" s="59"/>
      <c r="U118" s="59"/>
      <c r="V118" s="59"/>
      <c r="W118" s="59"/>
      <c r="X118" s="59"/>
      <c r="Y118" s="99"/>
      <c r="Z118" s="99"/>
      <c r="AA118" s="59"/>
      <c r="AB118" s="59"/>
      <c r="AC118" s="59"/>
      <c r="AD118" s="59"/>
      <c r="AE118" s="59"/>
      <c r="AF118" s="59"/>
    </row>
    <row r="119" spans="2:32" s="56" customFormat="1">
      <c r="B119" s="59"/>
      <c r="E119" s="59"/>
      <c r="F119" s="59"/>
      <c r="G119" s="59"/>
      <c r="H119" s="59"/>
      <c r="I119" s="129"/>
      <c r="J119" s="59"/>
      <c r="L119" s="59"/>
      <c r="M119" s="59"/>
      <c r="N119" s="59"/>
      <c r="O119" s="59"/>
      <c r="P119" s="59"/>
      <c r="Q119" s="59"/>
      <c r="T119" s="59"/>
      <c r="U119" s="59"/>
      <c r="V119" s="59"/>
      <c r="W119" s="59"/>
      <c r="X119" s="59"/>
      <c r="Y119" s="99"/>
      <c r="Z119" s="99"/>
      <c r="AA119" s="59"/>
      <c r="AB119" s="59"/>
      <c r="AC119" s="59"/>
      <c r="AD119" s="59"/>
      <c r="AE119" s="59"/>
      <c r="AF119" s="59"/>
    </row>
    <row r="120" spans="2:32" s="56" customFormat="1">
      <c r="B120" s="59"/>
      <c r="E120" s="59"/>
      <c r="F120" s="59"/>
      <c r="G120" s="59"/>
      <c r="H120" s="59"/>
      <c r="I120" s="129"/>
      <c r="J120" s="59"/>
      <c r="L120" s="59"/>
      <c r="M120" s="59"/>
      <c r="N120" s="59"/>
      <c r="O120" s="59"/>
      <c r="P120" s="59"/>
      <c r="Q120" s="59"/>
      <c r="T120" s="59"/>
      <c r="U120" s="59"/>
      <c r="V120" s="59"/>
      <c r="W120" s="59"/>
      <c r="X120" s="59"/>
      <c r="Y120" s="99"/>
      <c r="Z120" s="99"/>
      <c r="AA120" s="59"/>
      <c r="AB120" s="59"/>
      <c r="AC120" s="59"/>
      <c r="AD120" s="59"/>
      <c r="AE120" s="59"/>
      <c r="AF120" s="59"/>
    </row>
    <row r="121" spans="2:32" s="56" customFormat="1">
      <c r="B121" s="59"/>
      <c r="E121" s="59"/>
      <c r="F121" s="59"/>
      <c r="G121" s="59"/>
      <c r="H121" s="59"/>
      <c r="I121" s="129"/>
      <c r="J121" s="59"/>
      <c r="L121" s="59"/>
      <c r="M121" s="59"/>
      <c r="N121" s="59"/>
      <c r="O121" s="59"/>
      <c r="P121" s="59"/>
      <c r="Q121" s="59"/>
      <c r="T121" s="59"/>
      <c r="U121" s="59"/>
      <c r="V121" s="59"/>
      <c r="W121" s="59"/>
      <c r="X121" s="59"/>
      <c r="Y121" s="99"/>
      <c r="Z121" s="99"/>
      <c r="AA121" s="59"/>
      <c r="AB121" s="59"/>
      <c r="AC121" s="59"/>
      <c r="AD121" s="59"/>
      <c r="AE121" s="59"/>
      <c r="AF121" s="59"/>
    </row>
    <row r="122" spans="2:32" s="56" customFormat="1">
      <c r="B122" s="59"/>
      <c r="E122" s="59"/>
      <c r="F122" s="59"/>
      <c r="G122" s="59"/>
      <c r="H122" s="59"/>
      <c r="I122" s="129"/>
      <c r="J122" s="59"/>
      <c r="L122" s="59"/>
      <c r="M122" s="59"/>
      <c r="N122" s="59"/>
      <c r="O122" s="59"/>
      <c r="P122" s="59"/>
      <c r="Q122" s="59"/>
      <c r="T122" s="59"/>
      <c r="U122" s="59"/>
      <c r="V122" s="59"/>
      <c r="W122" s="59"/>
      <c r="X122" s="59"/>
      <c r="Y122" s="99"/>
      <c r="Z122" s="99"/>
      <c r="AA122" s="59"/>
      <c r="AB122" s="59"/>
      <c r="AC122" s="59"/>
      <c r="AD122" s="59"/>
      <c r="AE122" s="59"/>
      <c r="AF122" s="59"/>
    </row>
    <row r="123" spans="2:32" s="56" customFormat="1">
      <c r="B123" s="59"/>
      <c r="E123" s="59"/>
      <c r="F123" s="59"/>
      <c r="G123" s="59"/>
      <c r="H123" s="59"/>
      <c r="I123" s="129"/>
      <c r="J123" s="59"/>
      <c r="L123" s="59"/>
      <c r="M123" s="59"/>
      <c r="N123" s="59"/>
      <c r="O123" s="59"/>
      <c r="P123" s="59"/>
      <c r="Q123" s="59"/>
      <c r="T123" s="59"/>
      <c r="U123" s="59"/>
      <c r="V123" s="59"/>
      <c r="W123" s="59"/>
      <c r="X123" s="59"/>
      <c r="Y123" s="99"/>
      <c r="Z123" s="99"/>
      <c r="AA123" s="59"/>
      <c r="AB123" s="59"/>
      <c r="AC123" s="59"/>
      <c r="AD123" s="59"/>
      <c r="AE123" s="59"/>
      <c r="AF123" s="59"/>
    </row>
    <row r="124" spans="2:32" s="56" customFormat="1">
      <c r="B124" s="59"/>
      <c r="E124" s="59"/>
      <c r="F124" s="59"/>
      <c r="G124" s="59"/>
      <c r="H124" s="59"/>
      <c r="I124" s="129"/>
      <c r="J124" s="59"/>
      <c r="L124" s="59"/>
      <c r="M124" s="59"/>
      <c r="N124" s="59"/>
      <c r="O124" s="59"/>
      <c r="P124" s="59"/>
      <c r="Q124" s="59"/>
      <c r="T124" s="59"/>
      <c r="U124" s="59"/>
      <c r="V124" s="59"/>
      <c r="W124" s="59"/>
      <c r="X124" s="59"/>
      <c r="Y124" s="99"/>
      <c r="Z124" s="99"/>
      <c r="AA124" s="59"/>
      <c r="AB124" s="59"/>
      <c r="AC124" s="59"/>
      <c r="AD124" s="59"/>
      <c r="AE124" s="59"/>
      <c r="AF124" s="59"/>
    </row>
    <row r="125" spans="2:32" s="56" customFormat="1">
      <c r="B125" s="59"/>
      <c r="E125" s="59"/>
      <c r="F125" s="59"/>
      <c r="G125" s="59"/>
      <c r="H125" s="59"/>
      <c r="I125" s="129"/>
      <c r="J125" s="59"/>
      <c r="L125" s="59"/>
      <c r="M125" s="59"/>
      <c r="N125" s="59"/>
      <c r="O125" s="59"/>
      <c r="P125" s="59"/>
      <c r="Q125" s="59"/>
      <c r="T125" s="59"/>
      <c r="U125" s="59"/>
      <c r="V125" s="59"/>
      <c r="W125" s="59"/>
      <c r="X125" s="59"/>
      <c r="Y125" s="99"/>
      <c r="Z125" s="99"/>
      <c r="AA125" s="59"/>
      <c r="AB125" s="59"/>
      <c r="AC125" s="59"/>
      <c r="AD125" s="59"/>
      <c r="AE125" s="59"/>
      <c r="AF125" s="59"/>
    </row>
    <row r="126" spans="2:32" s="56" customFormat="1">
      <c r="B126" s="59"/>
      <c r="E126" s="59"/>
      <c r="F126" s="59"/>
      <c r="G126" s="59"/>
      <c r="H126" s="59"/>
      <c r="I126" s="129"/>
      <c r="J126" s="59"/>
      <c r="L126" s="59"/>
      <c r="M126" s="59"/>
      <c r="N126" s="59"/>
      <c r="O126" s="59"/>
      <c r="P126" s="59"/>
      <c r="Q126" s="59"/>
      <c r="T126" s="59"/>
      <c r="U126" s="59"/>
      <c r="V126" s="59"/>
      <c r="W126" s="59"/>
      <c r="X126" s="59"/>
      <c r="Y126" s="99"/>
      <c r="Z126" s="99"/>
      <c r="AA126" s="59"/>
      <c r="AB126" s="59"/>
      <c r="AC126" s="59"/>
      <c r="AD126" s="59"/>
      <c r="AE126" s="59"/>
      <c r="AF126" s="59"/>
    </row>
    <row r="127" spans="2:32" s="56" customFormat="1">
      <c r="B127" s="59"/>
      <c r="E127" s="59"/>
      <c r="F127" s="59"/>
      <c r="G127" s="59"/>
      <c r="H127" s="59"/>
      <c r="I127" s="129"/>
      <c r="J127" s="59"/>
      <c r="L127" s="59"/>
      <c r="M127" s="59"/>
      <c r="N127" s="59"/>
      <c r="O127" s="59"/>
      <c r="P127" s="59"/>
      <c r="Q127" s="59"/>
      <c r="T127" s="59"/>
      <c r="U127" s="59"/>
      <c r="V127" s="59"/>
      <c r="W127" s="59"/>
      <c r="X127" s="59"/>
      <c r="Y127" s="99"/>
      <c r="Z127" s="99"/>
      <c r="AA127" s="59"/>
      <c r="AB127" s="59"/>
      <c r="AC127" s="59"/>
      <c r="AD127" s="59"/>
      <c r="AE127" s="59"/>
      <c r="AF127" s="59"/>
    </row>
    <row r="128" spans="2:32" s="56" customFormat="1">
      <c r="B128" s="59"/>
      <c r="E128" s="59"/>
      <c r="F128" s="59"/>
      <c r="G128" s="59"/>
      <c r="H128" s="59"/>
      <c r="I128" s="129"/>
      <c r="J128" s="59"/>
      <c r="L128" s="59"/>
      <c r="M128" s="59"/>
      <c r="N128" s="59"/>
      <c r="O128" s="59"/>
      <c r="P128" s="59"/>
      <c r="Q128" s="59"/>
      <c r="T128" s="59"/>
      <c r="U128" s="59"/>
      <c r="V128" s="59"/>
      <c r="W128" s="59"/>
      <c r="X128" s="59"/>
      <c r="Y128" s="99"/>
      <c r="Z128" s="99"/>
      <c r="AA128" s="59"/>
      <c r="AB128" s="59"/>
      <c r="AC128" s="59"/>
      <c r="AD128" s="59"/>
      <c r="AE128" s="59"/>
      <c r="AF128" s="59"/>
    </row>
    <row r="129" spans="2:32" s="56" customFormat="1">
      <c r="B129" s="59"/>
      <c r="E129" s="59"/>
      <c r="F129" s="59"/>
      <c r="G129" s="59"/>
      <c r="H129" s="59"/>
      <c r="I129" s="129"/>
      <c r="J129" s="59"/>
      <c r="L129" s="59"/>
      <c r="M129" s="59"/>
      <c r="N129" s="59"/>
      <c r="O129" s="59"/>
      <c r="P129" s="59"/>
      <c r="Q129" s="59"/>
      <c r="T129" s="59"/>
      <c r="U129" s="59"/>
      <c r="V129" s="59"/>
      <c r="W129" s="59"/>
      <c r="X129" s="59"/>
      <c r="Y129" s="99"/>
      <c r="Z129" s="99"/>
      <c r="AA129" s="59"/>
      <c r="AB129" s="59"/>
      <c r="AC129" s="59"/>
      <c r="AD129" s="59"/>
      <c r="AE129" s="59"/>
      <c r="AF129" s="59"/>
    </row>
    <row r="130" spans="2:32" s="56" customFormat="1">
      <c r="B130" s="59"/>
      <c r="E130" s="59"/>
      <c r="F130" s="59"/>
      <c r="G130" s="59"/>
      <c r="H130" s="59"/>
      <c r="I130" s="129"/>
      <c r="J130" s="59"/>
      <c r="L130" s="59"/>
      <c r="M130" s="59"/>
      <c r="N130" s="59"/>
      <c r="O130" s="59"/>
      <c r="P130" s="59"/>
      <c r="Q130" s="59"/>
      <c r="T130" s="59"/>
      <c r="U130" s="59"/>
      <c r="V130" s="59"/>
      <c r="W130" s="59"/>
      <c r="X130" s="59"/>
      <c r="Y130" s="99"/>
      <c r="Z130" s="99"/>
      <c r="AA130" s="59"/>
      <c r="AB130" s="59"/>
      <c r="AC130" s="59"/>
      <c r="AD130" s="59"/>
      <c r="AE130" s="59"/>
      <c r="AF130" s="59"/>
    </row>
    <row r="131" spans="2:32" s="56" customFormat="1">
      <c r="B131" s="59"/>
      <c r="E131" s="59"/>
      <c r="F131" s="59"/>
      <c r="G131" s="59"/>
      <c r="H131" s="59"/>
      <c r="I131" s="129"/>
      <c r="J131" s="59"/>
      <c r="L131" s="59"/>
      <c r="M131" s="59"/>
      <c r="N131" s="59"/>
      <c r="O131" s="59"/>
      <c r="P131" s="59"/>
      <c r="Q131" s="59"/>
      <c r="T131" s="59"/>
      <c r="U131" s="59"/>
      <c r="V131" s="59"/>
      <c r="W131" s="59"/>
      <c r="X131" s="59"/>
      <c r="Y131" s="99"/>
      <c r="Z131" s="99"/>
      <c r="AA131" s="59"/>
      <c r="AB131" s="59"/>
      <c r="AC131" s="59"/>
      <c r="AD131" s="59"/>
      <c r="AE131" s="59"/>
      <c r="AF131" s="59"/>
    </row>
    <row r="132" spans="2:32" s="56" customFormat="1">
      <c r="B132" s="59"/>
      <c r="E132" s="59"/>
      <c r="F132" s="59"/>
      <c r="G132" s="59"/>
      <c r="H132" s="59"/>
      <c r="I132" s="129"/>
      <c r="J132" s="59"/>
      <c r="L132" s="59"/>
      <c r="M132" s="59"/>
      <c r="N132" s="59"/>
      <c r="O132" s="59"/>
      <c r="P132" s="59"/>
      <c r="Q132" s="59"/>
      <c r="T132" s="59"/>
      <c r="U132" s="59"/>
      <c r="V132" s="59"/>
      <c r="W132" s="59"/>
      <c r="X132" s="59"/>
      <c r="Y132" s="99"/>
      <c r="Z132" s="99"/>
      <c r="AA132" s="59"/>
      <c r="AB132" s="59"/>
      <c r="AC132" s="59"/>
      <c r="AD132" s="59"/>
      <c r="AE132" s="59"/>
      <c r="AF132" s="59"/>
    </row>
    <row r="133" spans="2:32" s="56" customFormat="1">
      <c r="B133" s="59"/>
      <c r="E133" s="59"/>
      <c r="F133" s="59"/>
      <c r="G133" s="59"/>
      <c r="H133" s="59"/>
      <c r="I133" s="129"/>
      <c r="J133" s="59"/>
      <c r="L133" s="59"/>
      <c r="M133" s="59"/>
      <c r="N133" s="59"/>
      <c r="O133" s="59"/>
      <c r="P133" s="59"/>
      <c r="Q133" s="59"/>
      <c r="T133" s="59"/>
      <c r="U133" s="59"/>
      <c r="V133" s="59"/>
      <c r="W133" s="59"/>
      <c r="X133" s="59"/>
      <c r="Y133" s="99"/>
      <c r="Z133" s="99"/>
      <c r="AA133" s="59"/>
      <c r="AB133" s="59"/>
      <c r="AC133" s="59"/>
      <c r="AD133" s="59"/>
      <c r="AE133" s="59"/>
      <c r="AF133" s="59"/>
    </row>
    <row r="134" spans="2:32" s="56" customFormat="1">
      <c r="B134" s="59"/>
      <c r="E134" s="59"/>
      <c r="F134" s="59"/>
      <c r="G134" s="59"/>
      <c r="H134" s="59"/>
      <c r="I134" s="129"/>
      <c r="J134" s="59"/>
      <c r="L134" s="59"/>
      <c r="M134" s="59"/>
      <c r="N134" s="59"/>
      <c r="O134" s="59"/>
      <c r="P134" s="59"/>
      <c r="Q134" s="59"/>
      <c r="T134" s="59"/>
      <c r="U134" s="59"/>
      <c r="V134" s="59"/>
      <c r="W134" s="59"/>
      <c r="X134" s="59"/>
      <c r="Y134" s="99"/>
      <c r="Z134" s="99"/>
      <c r="AA134" s="59"/>
      <c r="AB134" s="59"/>
      <c r="AC134" s="59"/>
      <c r="AD134" s="59"/>
      <c r="AE134" s="59"/>
      <c r="AF134" s="59"/>
    </row>
    <row r="135" spans="2:32" s="56" customFormat="1">
      <c r="B135" s="59"/>
      <c r="E135" s="59"/>
      <c r="F135" s="59"/>
      <c r="G135" s="59"/>
      <c r="H135" s="59"/>
      <c r="I135" s="129"/>
      <c r="J135" s="59"/>
      <c r="L135" s="59"/>
      <c r="M135" s="59"/>
      <c r="N135" s="59"/>
      <c r="O135" s="59"/>
      <c r="P135" s="59"/>
      <c r="Q135" s="59"/>
      <c r="T135" s="59"/>
      <c r="U135" s="59"/>
      <c r="V135" s="59"/>
      <c r="W135" s="59"/>
      <c r="X135" s="59"/>
      <c r="Y135" s="99"/>
      <c r="Z135" s="99"/>
      <c r="AA135" s="59"/>
      <c r="AB135" s="59"/>
      <c r="AC135" s="59"/>
      <c r="AD135" s="59"/>
      <c r="AE135" s="59"/>
      <c r="AF135" s="59"/>
    </row>
    <row r="136" spans="2:32" s="56" customFormat="1">
      <c r="B136" s="59"/>
      <c r="E136" s="59"/>
      <c r="F136" s="59"/>
      <c r="G136" s="59"/>
      <c r="H136" s="59"/>
      <c r="I136" s="129"/>
      <c r="J136" s="59"/>
      <c r="L136" s="59"/>
      <c r="M136" s="59"/>
      <c r="N136" s="59"/>
      <c r="O136" s="59"/>
      <c r="P136" s="59"/>
      <c r="Q136" s="59"/>
      <c r="T136" s="59"/>
      <c r="U136" s="59"/>
      <c r="V136" s="59"/>
      <c r="W136" s="59"/>
      <c r="X136" s="59"/>
      <c r="Y136" s="99"/>
      <c r="Z136" s="99"/>
      <c r="AA136" s="59"/>
      <c r="AB136" s="59"/>
      <c r="AC136" s="59"/>
      <c r="AD136" s="59"/>
      <c r="AE136" s="59"/>
      <c r="AF136" s="59"/>
    </row>
    <row r="137" spans="2:32" s="56" customFormat="1">
      <c r="B137" s="59"/>
      <c r="E137" s="59"/>
      <c r="F137" s="59"/>
      <c r="G137" s="59"/>
      <c r="H137" s="59"/>
      <c r="I137" s="129"/>
      <c r="J137" s="59"/>
      <c r="L137" s="59"/>
      <c r="M137" s="59"/>
      <c r="N137" s="59"/>
      <c r="O137" s="59"/>
      <c r="P137" s="59"/>
      <c r="Q137" s="59"/>
      <c r="T137" s="59"/>
      <c r="U137" s="59"/>
      <c r="V137" s="59"/>
      <c r="W137" s="59"/>
      <c r="X137" s="59"/>
      <c r="Y137" s="99"/>
      <c r="Z137" s="99"/>
      <c r="AA137" s="59"/>
      <c r="AB137" s="59"/>
      <c r="AC137" s="59"/>
      <c r="AD137" s="59"/>
      <c r="AE137" s="59"/>
      <c r="AF137" s="59"/>
    </row>
    <row r="138" spans="2:32" s="56" customFormat="1">
      <c r="B138" s="59"/>
      <c r="E138" s="59"/>
      <c r="F138" s="59"/>
      <c r="G138" s="59"/>
      <c r="H138" s="59"/>
      <c r="I138" s="129"/>
      <c r="J138" s="59"/>
      <c r="L138" s="59"/>
      <c r="M138" s="59"/>
      <c r="N138" s="59"/>
      <c r="O138" s="59"/>
      <c r="P138" s="59"/>
      <c r="Q138" s="59"/>
      <c r="T138" s="59"/>
      <c r="U138" s="59"/>
      <c r="V138" s="59"/>
      <c r="W138" s="59"/>
      <c r="X138" s="59"/>
      <c r="Y138" s="99"/>
      <c r="Z138" s="99"/>
      <c r="AA138" s="59"/>
      <c r="AB138" s="59"/>
      <c r="AC138" s="59"/>
      <c r="AD138" s="59"/>
      <c r="AE138" s="59"/>
      <c r="AF138" s="59"/>
    </row>
    <row r="139" spans="2:32" s="56" customFormat="1">
      <c r="B139" s="59"/>
      <c r="E139" s="59"/>
      <c r="F139" s="59"/>
      <c r="G139" s="59"/>
      <c r="H139" s="59"/>
      <c r="I139" s="129"/>
      <c r="J139" s="59"/>
      <c r="L139" s="59"/>
      <c r="M139" s="59"/>
      <c r="N139" s="59"/>
      <c r="O139" s="59"/>
      <c r="P139" s="59"/>
      <c r="Q139" s="59"/>
      <c r="T139" s="59"/>
      <c r="U139" s="59"/>
      <c r="V139" s="59"/>
      <c r="W139" s="59"/>
      <c r="X139" s="59"/>
      <c r="Y139" s="99"/>
      <c r="Z139" s="99"/>
      <c r="AA139" s="59"/>
      <c r="AB139" s="59"/>
      <c r="AC139" s="59"/>
      <c r="AD139" s="59"/>
      <c r="AE139" s="59"/>
      <c r="AF139" s="59"/>
    </row>
    <row r="140" spans="2:32" s="56" customFormat="1">
      <c r="B140" s="59"/>
      <c r="E140" s="59"/>
      <c r="F140" s="59"/>
      <c r="G140" s="59"/>
      <c r="H140" s="59"/>
      <c r="I140" s="129"/>
      <c r="J140" s="59"/>
      <c r="L140" s="59"/>
      <c r="M140" s="59"/>
      <c r="N140" s="59"/>
      <c r="O140" s="59"/>
      <c r="P140" s="59"/>
      <c r="Q140" s="59"/>
      <c r="T140" s="59"/>
      <c r="U140" s="59"/>
      <c r="V140" s="59"/>
      <c r="W140" s="59"/>
      <c r="X140" s="59"/>
      <c r="Y140" s="99"/>
      <c r="Z140" s="99"/>
      <c r="AA140" s="59"/>
      <c r="AB140" s="59"/>
      <c r="AC140" s="59"/>
      <c r="AD140" s="59"/>
      <c r="AE140" s="59"/>
      <c r="AF140" s="59"/>
    </row>
    <row r="141" spans="2:32" s="56" customFormat="1">
      <c r="B141" s="59"/>
      <c r="E141" s="59"/>
      <c r="F141" s="59"/>
      <c r="G141" s="59"/>
      <c r="H141" s="59"/>
      <c r="I141" s="129"/>
      <c r="J141" s="59"/>
      <c r="L141" s="59"/>
      <c r="M141" s="59"/>
      <c r="N141" s="59"/>
      <c r="O141" s="59"/>
      <c r="P141" s="59"/>
      <c r="Q141" s="59"/>
      <c r="T141" s="59"/>
      <c r="U141" s="59"/>
      <c r="V141" s="59"/>
      <c r="W141" s="59"/>
      <c r="X141" s="59"/>
      <c r="Y141" s="99"/>
      <c r="Z141" s="99"/>
      <c r="AA141" s="59"/>
      <c r="AB141" s="59"/>
      <c r="AC141" s="59"/>
      <c r="AD141" s="59"/>
      <c r="AE141" s="59"/>
      <c r="AF141" s="59"/>
    </row>
    <row r="142" spans="2:32" s="56" customFormat="1">
      <c r="B142" s="59"/>
      <c r="E142" s="59"/>
      <c r="F142" s="59"/>
      <c r="G142" s="59"/>
      <c r="H142" s="59"/>
      <c r="I142" s="129"/>
      <c r="J142" s="59"/>
      <c r="L142" s="59"/>
      <c r="M142" s="59"/>
      <c r="N142" s="59"/>
      <c r="O142" s="59"/>
      <c r="P142" s="59"/>
      <c r="Q142" s="59"/>
      <c r="T142" s="59"/>
      <c r="U142" s="59"/>
      <c r="V142" s="59"/>
      <c r="W142" s="59"/>
      <c r="X142" s="59"/>
      <c r="Y142" s="99"/>
      <c r="Z142" s="99"/>
      <c r="AA142" s="59"/>
      <c r="AB142" s="59"/>
      <c r="AC142" s="59"/>
      <c r="AD142" s="59"/>
      <c r="AE142" s="59"/>
      <c r="AF142" s="59"/>
    </row>
    <row r="143" spans="2:32" s="56" customFormat="1">
      <c r="B143" s="59"/>
      <c r="E143" s="59"/>
      <c r="F143" s="59"/>
      <c r="G143" s="59"/>
      <c r="H143" s="59"/>
      <c r="I143" s="129"/>
      <c r="J143" s="59"/>
      <c r="L143" s="59"/>
      <c r="M143" s="59"/>
      <c r="N143" s="59"/>
      <c r="O143" s="59"/>
      <c r="P143" s="59"/>
      <c r="Q143" s="59"/>
      <c r="T143" s="59"/>
      <c r="U143" s="59"/>
      <c r="V143" s="59"/>
      <c r="W143" s="59"/>
      <c r="X143" s="59"/>
      <c r="Y143" s="99"/>
      <c r="Z143" s="99"/>
      <c r="AA143" s="59"/>
      <c r="AB143" s="59"/>
      <c r="AC143" s="59"/>
      <c r="AD143" s="59"/>
      <c r="AE143" s="59"/>
      <c r="AF143" s="59"/>
    </row>
    <row r="144" spans="2:32" s="56" customFormat="1">
      <c r="B144" s="59"/>
      <c r="E144" s="59"/>
      <c r="F144" s="59"/>
      <c r="G144" s="59"/>
      <c r="H144" s="59"/>
      <c r="I144" s="129"/>
      <c r="J144" s="59"/>
      <c r="L144" s="59"/>
      <c r="M144" s="59"/>
      <c r="N144" s="59"/>
      <c r="O144" s="59"/>
      <c r="P144" s="59"/>
      <c r="Q144" s="59"/>
      <c r="T144" s="59"/>
      <c r="U144" s="59"/>
      <c r="V144" s="59"/>
      <c r="W144" s="59"/>
      <c r="X144" s="59"/>
      <c r="Y144" s="99"/>
      <c r="Z144" s="99"/>
      <c r="AA144" s="59"/>
      <c r="AB144" s="59"/>
      <c r="AC144" s="59"/>
      <c r="AD144" s="59"/>
      <c r="AE144" s="59"/>
      <c r="AF144" s="59"/>
    </row>
    <row r="145" spans="2:32" s="56" customFormat="1">
      <c r="B145" s="59"/>
      <c r="E145" s="59"/>
      <c r="F145" s="59"/>
      <c r="G145" s="59"/>
      <c r="H145" s="59"/>
      <c r="I145" s="129"/>
      <c r="J145" s="59"/>
      <c r="L145" s="59"/>
      <c r="M145" s="59"/>
      <c r="N145" s="59"/>
      <c r="O145" s="59"/>
      <c r="P145" s="59"/>
      <c r="Q145" s="59"/>
      <c r="T145" s="59"/>
      <c r="U145" s="59"/>
      <c r="V145" s="59"/>
      <c r="W145" s="59"/>
      <c r="X145" s="59"/>
      <c r="Y145" s="99"/>
      <c r="Z145" s="99"/>
      <c r="AA145" s="59"/>
      <c r="AB145" s="59"/>
      <c r="AC145" s="59"/>
      <c r="AD145" s="59"/>
      <c r="AE145" s="59"/>
      <c r="AF145" s="59"/>
    </row>
    <row r="146" spans="2:32" s="56" customFormat="1">
      <c r="B146" s="59"/>
      <c r="E146" s="59"/>
      <c r="F146" s="59"/>
      <c r="G146" s="59"/>
      <c r="H146" s="59"/>
      <c r="I146" s="129"/>
      <c r="J146" s="59"/>
      <c r="L146" s="59"/>
      <c r="M146" s="59"/>
      <c r="N146" s="59"/>
      <c r="O146" s="59"/>
      <c r="P146" s="59"/>
      <c r="Q146" s="59"/>
      <c r="T146" s="59"/>
      <c r="U146" s="59"/>
      <c r="V146" s="59"/>
      <c r="W146" s="59"/>
      <c r="X146" s="59"/>
      <c r="Y146" s="99"/>
      <c r="Z146" s="99"/>
      <c r="AA146" s="59"/>
      <c r="AB146" s="59"/>
      <c r="AC146" s="59"/>
      <c r="AD146" s="59"/>
      <c r="AE146" s="59"/>
      <c r="AF146" s="59"/>
    </row>
    <row r="147" spans="2:32" s="56" customFormat="1">
      <c r="B147" s="59"/>
      <c r="E147" s="59"/>
      <c r="F147" s="59"/>
      <c r="G147" s="59"/>
      <c r="H147" s="59"/>
      <c r="I147" s="129"/>
      <c r="J147" s="59"/>
      <c r="L147" s="59"/>
      <c r="M147" s="59"/>
      <c r="N147" s="59"/>
      <c r="O147" s="59"/>
      <c r="P147" s="59"/>
      <c r="Q147" s="59"/>
      <c r="T147" s="59"/>
      <c r="U147" s="59"/>
      <c r="V147" s="59"/>
      <c r="W147" s="59"/>
      <c r="X147" s="59"/>
      <c r="Y147" s="99"/>
      <c r="Z147" s="99"/>
      <c r="AA147" s="59"/>
      <c r="AB147" s="59"/>
      <c r="AC147" s="59"/>
      <c r="AD147" s="59"/>
      <c r="AE147" s="59"/>
      <c r="AF147" s="59"/>
    </row>
    <row r="148" spans="2:32" s="56" customFormat="1">
      <c r="B148" s="59"/>
      <c r="E148" s="59"/>
      <c r="F148" s="59"/>
      <c r="G148" s="59"/>
      <c r="H148" s="59"/>
      <c r="I148" s="129"/>
      <c r="J148" s="59"/>
      <c r="L148" s="59"/>
      <c r="M148" s="59"/>
      <c r="N148" s="59"/>
      <c r="O148" s="59"/>
      <c r="P148" s="59"/>
      <c r="Q148" s="59"/>
      <c r="T148" s="59"/>
      <c r="U148" s="59"/>
      <c r="V148" s="59"/>
      <c r="W148" s="59"/>
      <c r="X148" s="59"/>
      <c r="Y148" s="99"/>
      <c r="Z148" s="99"/>
      <c r="AA148" s="59"/>
      <c r="AB148" s="59"/>
      <c r="AC148" s="59"/>
      <c r="AD148" s="59"/>
      <c r="AE148" s="59"/>
      <c r="AF148" s="59"/>
    </row>
    <row r="149" spans="2:32" s="56" customFormat="1">
      <c r="B149" s="59"/>
      <c r="E149" s="59"/>
      <c r="F149" s="59"/>
      <c r="G149" s="59"/>
      <c r="H149" s="59"/>
      <c r="I149" s="129"/>
      <c r="J149" s="59"/>
      <c r="L149" s="59"/>
      <c r="M149" s="59"/>
      <c r="N149" s="59"/>
      <c r="O149" s="59"/>
      <c r="P149" s="59"/>
      <c r="Q149" s="59"/>
      <c r="T149" s="59"/>
      <c r="U149" s="59"/>
      <c r="V149" s="59"/>
      <c r="W149" s="59"/>
      <c r="X149" s="59"/>
      <c r="Y149" s="99"/>
      <c r="Z149" s="99"/>
      <c r="AA149" s="59"/>
      <c r="AB149" s="59"/>
      <c r="AC149" s="59"/>
      <c r="AD149" s="59"/>
      <c r="AE149" s="59"/>
      <c r="AF149" s="59"/>
    </row>
    <row r="150" spans="2:32" s="56" customFormat="1">
      <c r="B150" s="59"/>
      <c r="E150" s="59"/>
      <c r="F150" s="59"/>
      <c r="G150" s="59"/>
      <c r="H150" s="59"/>
      <c r="I150" s="129"/>
      <c r="J150" s="59"/>
      <c r="L150" s="59"/>
      <c r="M150" s="59"/>
      <c r="N150" s="59"/>
      <c r="O150" s="59"/>
      <c r="P150" s="59"/>
      <c r="Q150" s="59"/>
      <c r="T150" s="59"/>
      <c r="U150" s="59"/>
      <c r="V150" s="59"/>
      <c r="W150" s="59"/>
      <c r="X150" s="59"/>
      <c r="Y150" s="99"/>
      <c r="Z150" s="99"/>
      <c r="AA150" s="59"/>
      <c r="AB150" s="59"/>
      <c r="AC150" s="59"/>
      <c r="AD150" s="59"/>
      <c r="AE150" s="59"/>
      <c r="AF150" s="59"/>
    </row>
    <row r="151" spans="2:32" s="56" customFormat="1">
      <c r="B151" s="59"/>
      <c r="E151" s="59"/>
      <c r="F151" s="59"/>
      <c r="G151" s="59"/>
      <c r="H151" s="59"/>
      <c r="I151" s="129"/>
      <c r="J151" s="59"/>
      <c r="L151" s="59"/>
      <c r="M151" s="59"/>
      <c r="N151" s="59"/>
      <c r="O151" s="59"/>
      <c r="P151" s="59"/>
      <c r="Q151" s="59"/>
      <c r="T151" s="59"/>
      <c r="U151" s="59"/>
      <c r="V151" s="59"/>
      <c r="W151" s="59"/>
      <c r="X151" s="59"/>
      <c r="Y151" s="99"/>
      <c r="Z151" s="99"/>
      <c r="AA151" s="59"/>
      <c r="AB151" s="59"/>
      <c r="AC151" s="59"/>
      <c r="AD151" s="59"/>
      <c r="AE151" s="59"/>
      <c r="AF151" s="59"/>
    </row>
    <row r="152" spans="2:32" s="56" customFormat="1">
      <c r="B152" s="59"/>
      <c r="E152" s="59"/>
      <c r="F152" s="59"/>
      <c r="G152" s="59"/>
      <c r="H152" s="59"/>
      <c r="I152" s="129"/>
      <c r="J152" s="59"/>
      <c r="L152" s="59"/>
      <c r="M152" s="59"/>
      <c r="N152" s="59"/>
      <c r="O152" s="59"/>
      <c r="P152" s="59"/>
      <c r="Q152" s="59"/>
      <c r="T152" s="59"/>
      <c r="U152" s="59"/>
      <c r="V152" s="59"/>
      <c r="W152" s="59"/>
      <c r="X152" s="59"/>
      <c r="Y152" s="99"/>
      <c r="Z152" s="99"/>
      <c r="AA152" s="59"/>
      <c r="AB152" s="59"/>
      <c r="AC152" s="59"/>
      <c r="AD152" s="59"/>
      <c r="AE152" s="59"/>
      <c r="AF152" s="59"/>
    </row>
    <row r="153" spans="2:32" s="56" customFormat="1">
      <c r="B153" s="59"/>
      <c r="E153" s="59"/>
      <c r="F153" s="59"/>
      <c r="G153" s="59"/>
      <c r="H153" s="59"/>
      <c r="I153" s="129"/>
      <c r="J153" s="59"/>
      <c r="L153" s="59"/>
      <c r="M153" s="59"/>
      <c r="N153" s="59"/>
      <c r="O153" s="59"/>
      <c r="P153" s="59"/>
      <c r="Q153" s="59"/>
      <c r="T153" s="59"/>
      <c r="U153" s="59"/>
      <c r="V153" s="59"/>
      <c r="W153" s="59"/>
      <c r="X153" s="59"/>
      <c r="Y153" s="99"/>
      <c r="Z153" s="99"/>
      <c r="AA153" s="59"/>
      <c r="AB153" s="59"/>
      <c r="AC153" s="59"/>
      <c r="AD153" s="59"/>
      <c r="AE153" s="59"/>
      <c r="AF153" s="59"/>
    </row>
    <row r="154" spans="2:32" s="56" customFormat="1">
      <c r="B154" s="59"/>
      <c r="E154" s="59"/>
      <c r="F154" s="59"/>
      <c r="G154" s="59"/>
      <c r="H154" s="59"/>
      <c r="I154" s="129"/>
      <c r="J154" s="59"/>
      <c r="L154" s="59"/>
      <c r="M154" s="59"/>
      <c r="N154" s="59"/>
      <c r="O154" s="59"/>
      <c r="P154" s="59"/>
      <c r="Q154" s="59"/>
      <c r="T154" s="59"/>
      <c r="U154" s="59"/>
      <c r="V154" s="59"/>
      <c r="W154" s="59"/>
      <c r="X154" s="59"/>
      <c r="Y154" s="99"/>
      <c r="Z154" s="99"/>
      <c r="AA154" s="59"/>
      <c r="AB154" s="59"/>
      <c r="AC154" s="59"/>
      <c r="AD154" s="59"/>
      <c r="AE154" s="59"/>
      <c r="AF154" s="59"/>
    </row>
    <row r="155" spans="2:32" s="56" customFormat="1">
      <c r="B155" s="59"/>
      <c r="E155" s="59"/>
      <c r="F155" s="59"/>
      <c r="G155" s="59"/>
      <c r="H155" s="59"/>
      <c r="I155" s="129"/>
      <c r="J155" s="59"/>
      <c r="L155" s="59"/>
      <c r="M155" s="59"/>
      <c r="N155" s="59"/>
      <c r="O155" s="59"/>
      <c r="P155" s="59"/>
      <c r="Q155" s="59"/>
      <c r="T155" s="59"/>
      <c r="U155" s="59"/>
      <c r="V155" s="59"/>
      <c r="W155" s="59"/>
      <c r="X155" s="59"/>
      <c r="Y155" s="99"/>
      <c r="Z155" s="99"/>
      <c r="AA155" s="59"/>
      <c r="AB155" s="59"/>
      <c r="AC155" s="59"/>
      <c r="AD155" s="59"/>
      <c r="AE155" s="59"/>
      <c r="AF155" s="59"/>
    </row>
    <row r="156" spans="2:32" s="56" customFormat="1">
      <c r="B156" s="59"/>
      <c r="E156" s="59"/>
      <c r="F156" s="59"/>
      <c r="G156" s="59"/>
      <c r="H156" s="59"/>
      <c r="I156" s="129"/>
      <c r="J156" s="59"/>
      <c r="L156" s="59"/>
      <c r="M156" s="59"/>
      <c r="N156" s="59"/>
      <c r="O156" s="59"/>
      <c r="P156" s="59"/>
      <c r="Q156" s="59"/>
      <c r="T156" s="59"/>
      <c r="U156" s="59"/>
      <c r="V156" s="59"/>
      <c r="W156" s="59"/>
      <c r="X156" s="59"/>
      <c r="Y156" s="99"/>
      <c r="Z156" s="99"/>
      <c r="AA156" s="59"/>
      <c r="AB156" s="59"/>
      <c r="AC156" s="59"/>
      <c r="AD156" s="59"/>
      <c r="AE156" s="59"/>
      <c r="AF156" s="59"/>
    </row>
    <row r="157" spans="2:32" s="56" customFormat="1">
      <c r="B157" s="59"/>
      <c r="E157" s="59"/>
      <c r="F157" s="59"/>
      <c r="G157" s="59"/>
      <c r="H157" s="59"/>
      <c r="I157" s="129"/>
      <c r="J157" s="59"/>
      <c r="L157" s="59"/>
      <c r="M157" s="59"/>
      <c r="N157" s="59"/>
      <c r="O157" s="59"/>
      <c r="P157" s="59"/>
      <c r="Q157" s="59"/>
      <c r="T157" s="59"/>
      <c r="U157" s="59"/>
      <c r="V157" s="59"/>
      <c r="W157" s="59"/>
      <c r="X157" s="59"/>
      <c r="Y157" s="99"/>
      <c r="Z157" s="99"/>
      <c r="AA157" s="59"/>
      <c r="AB157" s="59"/>
      <c r="AC157" s="59"/>
      <c r="AD157" s="59"/>
      <c r="AE157" s="59"/>
      <c r="AF157" s="59"/>
    </row>
    <row r="158" spans="2:32" s="56" customFormat="1">
      <c r="B158" s="59"/>
      <c r="E158" s="59"/>
      <c r="F158" s="59"/>
      <c r="G158" s="59"/>
      <c r="H158" s="59"/>
      <c r="I158" s="129"/>
      <c r="J158" s="59"/>
      <c r="L158" s="59"/>
      <c r="M158" s="59"/>
      <c r="N158" s="59"/>
      <c r="O158" s="59"/>
      <c r="P158" s="59"/>
      <c r="Q158" s="59"/>
      <c r="T158" s="59"/>
      <c r="U158" s="59"/>
      <c r="V158" s="59"/>
      <c r="W158" s="59"/>
      <c r="X158" s="59"/>
      <c r="Y158" s="99"/>
      <c r="Z158" s="99"/>
      <c r="AA158" s="59"/>
      <c r="AB158" s="59"/>
      <c r="AC158" s="59"/>
      <c r="AD158" s="59"/>
      <c r="AE158" s="59"/>
      <c r="AF158" s="59"/>
    </row>
    <row r="159" spans="2:32" s="56" customFormat="1">
      <c r="B159" s="59"/>
      <c r="E159" s="59"/>
      <c r="F159" s="59"/>
      <c r="G159" s="59"/>
      <c r="H159" s="59"/>
      <c r="I159" s="129"/>
      <c r="J159" s="59"/>
      <c r="L159" s="59"/>
      <c r="M159" s="59"/>
      <c r="N159" s="59"/>
      <c r="O159" s="59"/>
      <c r="P159" s="59"/>
      <c r="Q159" s="59"/>
      <c r="T159" s="59"/>
      <c r="U159" s="59"/>
      <c r="V159" s="59"/>
      <c r="W159" s="59"/>
      <c r="X159" s="59"/>
      <c r="Y159" s="99"/>
      <c r="Z159" s="99"/>
      <c r="AA159" s="59"/>
      <c r="AB159" s="59"/>
      <c r="AC159" s="59"/>
      <c r="AD159" s="59"/>
      <c r="AE159" s="59"/>
      <c r="AF159" s="59"/>
    </row>
    <row r="160" spans="2:32" s="56" customFormat="1">
      <c r="B160" s="59"/>
      <c r="E160" s="59"/>
      <c r="F160" s="59"/>
      <c r="G160" s="59"/>
      <c r="H160" s="59"/>
      <c r="I160" s="129"/>
      <c r="J160" s="59"/>
      <c r="L160" s="59"/>
      <c r="M160" s="59"/>
      <c r="N160" s="59"/>
      <c r="O160" s="59"/>
      <c r="P160" s="59"/>
      <c r="Q160" s="59"/>
      <c r="T160" s="59"/>
      <c r="U160" s="59"/>
      <c r="V160" s="59"/>
      <c r="W160" s="59"/>
      <c r="X160" s="59"/>
      <c r="Y160" s="99"/>
      <c r="Z160" s="99"/>
      <c r="AA160" s="59"/>
      <c r="AB160" s="59"/>
      <c r="AC160" s="59"/>
      <c r="AD160" s="59"/>
      <c r="AE160" s="59"/>
      <c r="AF160" s="59"/>
    </row>
    <row r="161" spans="2:32" s="56" customFormat="1">
      <c r="B161" s="59"/>
      <c r="E161" s="59"/>
      <c r="F161" s="59"/>
      <c r="G161" s="59"/>
      <c r="H161" s="59"/>
      <c r="I161" s="129"/>
      <c r="J161" s="59"/>
      <c r="L161" s="59"/>
      <c r="M161" s="59"/>
      <c r="N161" s="59"/>
      <c r="O161" s="59"/>
      <c r="P161" s="59"/>
      <c r="Q161" s="59"/>
      <c r="T161" s="59"/>
      <c r="U161" s="59"/>
      <c r="V161" s="59"/>
      <c r="W161" s="59"/>
      <c r="X161" s="59"/>
      <c r="Y161" s="99"/>
      <c r="Z161" s="99"/>
      <c r="AA161" s="59"/>
      <c r="AB161" s="59"/>
      <c r="AC161" s="59"/>
      <c r="AD161" s="59"/>
      <c r="AE161" s="59"/>
      <c r="AF161" s="59"/>
    </row>
    <row r="162" spans="2:32" s="56" customFormat="1">
      <c r="B162" s="59"/>
      <c r="E162" s="59"/>
      <c r="F162" s="59"/>
      <c r="G162" s="59"/>
      <c r="H162" s="59"/>
      <c r="I162" s="129"/>
      <c r="J162" s="59"/>
      <c r="L162" s="59"/>
      <c r="M162" s="59"/>
      <c r="N162" s="59"/>
      <c r="O162" s="59"/>
      <c r="P162" s="59"/>
      <c r="Q162" s="59"/>
      <c r="T162" s="59"/>
      <c r="U162" s="59"/>
      <c r="V162" s="59"/>
      <c r="W162" s="59"/>
      <c r="X162" s="59"/>
      <c r="Y162" s="99"/>
      <c r="Z162" s="99"/>
      <c r="AA162" s="59"/>
      <c r="AB162" s="59"/>
      <c r="AC162" s="59"/>
      <c r="AD162" s="59"/>
      <c r="AE162" s="59"/>
      <c r="AF162" s="59"/>
    </row>
    <row r="163" spans="2:32" s="56" customFormat="1">
      <c r="B163" s="59"/>
      <c r="E163" s="59"/>
      <c r="F163" s="59"/>
      <c r="G163" s="59"/>
      <c r="H163" s="59"/>
      <c r="I163" s="129"/>
      <c r="J163" s="59"/>
      <c r="L163" s="59"/>
      <c r="M163" s="59"/>
      <c r="N163" s="59"/>
      <c r="O163" s="59"/>
      <c r="P163" s="59"/>
      <c r="Q163" s="59"/>
      <c r="T163" s="59"/>
      <c r="U163" s="59"/>
      <c r="V163" s="59"/>
      <c r="W163" s="59"/>
      <c r="X163" s="59"/>
      <c r="Y163" s="99"/>
      <c r="Z163" s="99"/>
      <c r="AA163" s="59"/>
      <c r="AB163" s="59"/>
      <c r="AC163" s="59"/>
      <c r="AD163" s="59"/>
      <c r="AE163" s="59"/>
      <c r="AF163" s="59"/>
    </row>
    <row r="164" spans="2:32" s="56" customFormat="1">
      <c r="B164" s="59"/>
      <c r="E164" s="59"/>
      <c r="F164" s="59"/>
      <c r="G164" s="59"/>
      <c r="H164" s="59"/>
      <c r="I164" s="129"/>
      <c r="J164" s="59"/>
      <c r="L164" s="59"/>
      <c r="M164" s="59"/>
      <c r="N164" s="59"/>
      <c r="O164" s="59"/>
      <c r="P164" s="59"/>
      <c r="Q164" s="59"/>
      <c r="T164" s="59"/>
      <c r="U164" s="59"/>
      <c r="V164" s="59"/>
      <c r="W164" s="59"/>
      <c r="X164" s="59"/>
      <c r="Y164" s="99"/>
      <c r="Z164" s="99"/>
      <c r="AA164" s="59"/>
      <c r="AB164" s="59"/>
      <c r="AC164" s="59"/>
      <c r="AD164" s="59"/>
      <c r="AE164" s="59"/>
      <c r="AF164" s="59"/>
    </row>
    <row r="165" spans="2:32" s="56" customFormat="1">
      <c r="B165" s="59"/>
      <c r="E165" s="59"/>
      <c r="F165" s="59"/>
      <c r="G165" s="59"/>
      <c r="H165" s="59"/>
      <c r="I165" s="129"/>
      <c r="J165" s="59"/>
      <c r="L165" s="59"/>
      <c r="M165" s="59"/>
      <c r="N165" s="59"/>
      <c r="O165" s="59"/>
      <c r="P165" s="59"/>
      <c r="Q165" s="59"/>
      <c r="T165" s="59"/>
      <c r="U165" s="59"/>
      <c r="V165" s="59"/>
      <c r="W165" s="59"/>
      <c r="X165" s="59"/>
      <c r="Y165" s="99"/>
      <c r="Z165" s="99"/>
      <c r="AA165" s="59"/>
      <c r="AB165" s="59"/>
      <c r="AC165" s="59"/>
      <c r="AD165" s="59"/>
      <c r="AE165" s="59"/>
      <c r="AF165" s="59"/>
    </row>
    <row r="166" spans="2:32" s="56" customFormat="1">
      <c r="B166" s="59"/>
      <c r="E166" s="59"/>
      <c r="F166" s="59"/>
      <c r="G166" s="59"/>
      <c r="H166" s="59"/>
      <c r="I166" s="129"/>
      <c r="J166" s="59"/>
      <c r="L166" s="59"/>
      <c r="M166" s="59"/>
      <c r="N166" s="59"/>
      <c r="O166" s="59"/>
      <c r="P166" s="59"/>
      <c r="Q166" s="59"/>
      <c r="T166" s="59"/>
      <c r="U166" s="59"/>
      <c r="V166" s="59"/>
      <c r="W166" s="59"/>
      <c r="X166" s="59"/>
      <c r="Y166" s="99"/>
      <c r="Z166" s="99"/>
      <c r="AA166" s="59"/>
      <c r="AB166" s="59"/>
      <c r="AC166" s="59"/>
      <c r="AD166" s="59"/>
      <c r="AE166" s="59"/>
      <c r="AF166" s="59"/>
    </row>
    <row r="167" spans="2:32" s="56" customFormat="1">
      <c r="B167" s="59"/>
      <c r="E167" s="59"/>
      <c r="F167" s="59"/>
      <c r="G167" s="59"/>
      <c r="H167" s="59"/>
      <c r="I167" s="129"/>
      <c r="J167" s="59"/>
      <c r="L167" s="59"/>
      <c r="M167" s="59"/>
      <c r="N167" s="59"/>
      <c r="O167" s="59"/>
      <c r="P167" s="59"/>
      <c r="Q167" s="59"/>
      <c r="T167" s="59"/>
      <c r="U167" s="59"/>
      <c r="V167" s="59"/>
      <c r="W167" s="59"/>
      <c r="X167" s="59"/>
      <c r="Y167" s="99"/>
      <c r="Z167" s="99"/>
      <c r="AA167" s="59"/>
      <c r="AB167" s="59"/>
      <c r="AC167" s="59"/>
      <c r="AD167" s="59"/>
      <c r="AE167" s="59"/>
      <c r="AF167" s="59"/>
    </row>
    <row r="168" spans="2:32" s="56" customFormat="1">
      <c r="B168" s="59"/>
      <c r="E168" s="59"/>
      <c r="F168" s="59"/>
      <c r="G168" s="59"/>
      <c r="H168" s="59"/>
      <c r="I168" s="129"/>
      <c r="J168" s="59"/>
      <c r="L168" s="59"/>
      <c r="M168" s="59"/>
      <c r="N168" s="59"/>
      <c r="O168" s="59"/>
      <c r="P168" s="59"/>
      <c r="Q168" s="59"/>
      <c r="T168" s="59"/>
      <c r="U168" s="59"/>
      <c r="V168" s="59"/>
      <c r="W168" s="59"/>
      <c r="X168" s="59"/>
      <c r="Y168" s="99"/>
      <c r="Z168" s="99"/>
      <c r="AA168" s="59"/>
      <c r="AB168" s="59"/>
      <c r="AC168" s="59"/>
      <c r="AD168" s="59"/>
      <c r="AE168" s="59"/>
      <c r="AF168" s="59"/>
    </row>
    <row r="169" spans="2:32" s="56" customFormat="1">
      <c r="B169" s="59"/>
      <c r="E169" s="59"/>
      <c r="F169" s="59"/>
      <c r="G169" s="59"/>
      <c r="H169" s="59"/>
      <c r="I169" s="129"/>
      <c r="J169" s="59"/>
      <c r="L169" s="59"/>
      <c r="M169" s="59"/>
      <c r="N169" s="59"/>
      <c r="O169" s="59"/>
      <c r="P169" s="59"/>
      <c r="Q169" s="59"/>
      <c r="T169" s="59"/>
      <c r="U169" s="59"/>
      <c r="V169" s="59"/>
      <c r="W169" s="59"/>
      <c r="X169" s="59"/>
      <c r="Y169" s="99"/>
      <c r="Z169" s="99"/>
      <c r="AA169" s="59"/>
      <c r="AB169" s="59"/>
      <c r="AC169" s="59"/>
      <c r="AD169" s="59"/>
      <c r="AE169" s="59"/>
      <c r="AF169" s="59"/>
    </row>
    <row r="170" spans="2:32" s="56" customFormat="1">
      <c r="B170" s="59"/>
      <c r="E170" s="59"/>
      <c r="F170" s="59"/>
      <c r="G170" s="59"/>
      <c r="H170" s="59"/>
      <c r="I170" s="129"/>
      <c r="J170" s="59"/>
      <c r="L170" s="59"/>
      <c r="M170" s="59"/>
      <c r="N170" s="59"/>
      <c r="O170" s="59"/>
      <c r="P170" s="59"/>
      <c r="Q170" s="59"/>
      <c r="T170" s="59"/>
      <c r="U170" s="59"/>
      <c r="V170" s="59"/>
      <c r="W170" s="59"/>
      <c r="X170" s="59"/>
      <c r="Y170" s="99"/>
      <c r="Z170" s="99"/>
      <c r="AA170" s="59"/>
      <c r="AB170" s="59"/>
      <c r="AC170" s="59"/>
      <c r="AD170" s="59"/>
      <c r="AE170" s="59"/>
      <c r="AF170" s="59"/>
    </row>
    <row r="171" spans="2:32" s="56" customFormat="1">
      <c r="B171" s="59"/>
      <c r="E171" s="59"/>
      <c r="F171" s="59"/>
      <c r="G171" s="59"/>
      <c r="H171" s="59"/>
      <c r="I171" s="129"/>
      <c r="J171" s="59"/>
      <c r="L171" s="59"/>
      <c r="M171" s="59"/>
      <c r="N171" s="59"/>
      <c r="O171" s="59"/>
      <c r="P171" s="59"/>
      <c r="Q171" s="59"/>
      <c r="T171" s="59"/>
      <c r="U171" s="59"/>
      <c r="V171" s="59"/>
      <c r="W171" s="59"/>
      <c r="X171" s="59"/>
      <c r="Y171" s="99"/>
      <c r="Z171" s="99"/>
      <c r="AA171" s="59"/>
      <c r="AB171" s="59"/>
      <c r="AC171" s="59"/>
      <c r="AD171" s="59"/>
      <c r="AE171" s="59"/>
      <c r="AF171" s="59"/>
    </row>
    <row r="172" spans="2:32" s="56" customFormat="1">
      <c r="B172" s="59"/>
      <c r="E172" s="59"/>
      <c r="F172" s="59"/>
      <c r="G172" s="59"/>
      <c r="H172" s="59"/>
      <c r="I172" s="129"/>
      <c r="J172" s="59"/>
      <c r="L172" s="59"/>
      <c r="M172" s="59"/>
      <c r="N172" s="59"/>
      <c r="O172" s="59"/>
      <c r="P172" s="59"/>
      <c r="Q172" s="59"/>
      <c r="T172" s="59"/>
      <c r="U172" s="59"/>
      <c r="V172" s="59"/>
      <c r="W172" s="59"/>
      <c r="X172" s="59"/>
      <c r="Y172" s="99"/>
      <c r="Z172" s="99"/>
      <c r="AA172" s="59"/>
      <c r="AB172" s="59"/>
      <c r="AC172" s="59"/>
      <c r="AD172" s="59"/>
      <c r="AE172" s="59"/>
      <c r="AF172" s="59"/>
    </row>
    <row r="173" spans="2:32" s="56" customFormat="1">
      <c r="B173" s="59"/>
      <c r="E173" s="59"/>
      <c r="F173" s="59"/>
      <c r="G173" s="59"/>
      <c r="H173" s="59"/>
      <c r="I173" s="129"/>
      <c r="J173" s="59"/>
      <c r="L173" s="59"/>
      <c r="M173" s="59"/>
      <c r="N173" s="59"/>
      <c r="O173" s="59"/>
      <c r="P173" s="59"/>
      <c r="Q173" s="59"/>
      <c r="T173" s="59"/>
      <c r="U173" s="59"/>
      <c r="V173" s="59"/>
      <c r="W173" s="59"/>
      <c r="X173" s="59"/>
      <c r="Y173" s="99"/>
      <c r="Z173" s="99"/>
      <c r="AA173" s="59"/>
      <c r="AB173" s="59"/>
      <c r="AC173" s="59"/>
      <c r="AD173" s="59"/>
      <c r="AE173" s="59"/>
      <c r="AF173" s="59"/>
    </row>
    <row r="174" spans="2:32" s="56" customFormat="1">
      <c r="B174" s="59"/>
      <c r="E174" s="59"/>
      <c r="F174" s="59"/>
      <c r="G174" s="59"/>
      <c r="H174" s="59"/>
      <c r="I174" s="129"/>
      <c r="J174" s="59"/>
      <c r="L174" s="59"/>
      <c r="M174" s="59"/>
      <c r="N174" s="59"/>
      <c r="O174" s="59"/>
      <c r="P174" s="59"/>
      <c r="Q174" s="59"/>
      <c r="T174" s="59"/>
      <c r="U174" s="59"/>
      <c r="V174" s="59"/>
      <c r="W174" s="59"/>
      <c r="X174" s="59"/>
      <c r="Y174" s="99"/>
      <c r="Z174" s="99"/>
      <c r="AA174" s="59"/>
      <c r="AB174" s="59"/>
      <c r="AC174" s="59"/>
      <c r="AD174" s="59"/>
      <c r="AE174" s="59"/>
      <c r="AF174" s="59"/>
    </row>
    <row r="175" spans="2:32" s="56" customFormat="1">
      <c r="B175" s="59"/>
      <c r="E175" s="59"/>
      <c r="F175" s="59"/>
      <c r="G175" s="59"/>
      <c r="H175" s="59"/>
      <c r="I175" s="129"/>
      <c r="J175" s="59"/>
      <c r="L175" s="59"/>
      <c r="M175" s="59"/>
      <c r="N175" s="59"/>
      <c r="O175" s="59"/>
      <c r="P175" s="59"/>
      <c r="Q175" s="59"/>
      <c r="T175" s="59"/>
      <c r="U175" s="59"/>
      <c r="V175" s="59"/>
      <c r="W175" s="59"/>
      <c r="X175" s="59"/>
      <c r="Y175" s="99"/>
      <c r="Z175" s="99"/>
      <c r="AA175" s="59"/>
      <c r="AB175" s="59"/>
      <c r="AC175" s="59"/>
      <c r="AD175" s="59"/>
      <c r="AE175" s="59"/>
      <c r="AF175" s="59"/>
    </row>
    <row r="176" spans="2:32" s="56" customFormat="1">
      <c r="B176" s="59"/>
      <c r="E176" s="59"/>
      <c r="F176" s="59"/>
      <c r="G176" s="59"/>
      <c r="H176" s="59"/>
      <c r="I176" s="129"/>
      <c r="J176" s="59"/>
      <c r="L176" s="59"/>
      <c r="M176" s="59"/>
      <c r="N176" s="59"/>
      <c r="O176" s="59"/>
      <c r="P176" s="59"/>
      <c r="Q176" s="59"/>
      <c r="T176" s="59"/>
      <c r="U176" s="59"/>
      <c r="V176" s="59"/>
      <c r="W176" s="59"/>
      <c r="X176" s="59"/>
      <c r="Y176" s="99"/>
      <c r="Z176" s="99"/>
      <c r="AA176" s="59"/>
      <c r="AB176" s="59"/>
      <c r="AC176" s="59"/>
      <c r="AD176" s="59"/>
      <c r="AE176" s="59"/>
      <c r="AF176" s="59"/>
    </row>
    <row r="177" spans="2:32" s="56" customFormat="1">
      <c r="B177" s="59"/>
      <c r="E177" s="59"/>
      <c r="F177" s="59"/>
      <c r="G177" s="59"/>
      <c r="H177" s="59"/>
      <c r="I177" s="129"/>
      <c r="J177" s="59"/>
      <c r="L177" s="59"/>
      <c r="M177" s="59"/>
      <c r="N177" s="59"/>
      <c r="O177" s="59"/>
      <c r="P177" s="59"/>
      <c r="Q177" s="59"/>
      <c r="T177" s="59"/>
      <c r="U177" s="59"/>
      <c r="V177" s="59"/>
      <c r="W177" s="59"/>
      <c r="X177" s="59"/>
      <c r="Y177" s="99"/>
      <c r="Z177" s="99"/>
      <c r="AA177" s="59"/>
      <c r="AB177" s="59"/>
      <c r="AC177" s="59"/>
      <c r="AD177" s="59"/>
      <c r="AE177" s="59"/>
      <c r="AF177" s="59"/>
    </row>
    <row r="178" spans="2:32" s="56" customFormat="1">
      <c r="B178" s="59"/>
      <c r="E178" s="59"/>
      <c r="F178" s="59"/>
      <c r="G178" s="59"/>
      <c r="H178" s="59"/>
      <c r="I178" s="129"/>
      <c r="J178" s="59"/>
      <c r="L178" s="59"/>
      <c r="M178" s="59"/>
      <c r="N178" s="59"/>
      <c r="O178" s="59"/>
      <c r="P178" s="59"/>
      <c r="Q178" s="59"/>
      <c r="T178" s="59"/>
      <c r="U178" s="59"/>
      <c r="V178" s="59"/>
      <c r="W178" s="59"/>
      <c r="X178" s="59"/>
      <c r="Y178" s="99"/>
      <c r="Z178" s="99"/>
      <c r="AA178" s="59"/>
      <c r="AB178" s="59"/>
      <c r="AC178" s="59"/>
      <c r="AD178" s="59"/>
      <c r="AE178" s="59"/>
      <c r="AF178" s="59"/>
    </row>
    <row r="179" spans="2:32" s="56" customFormat="1">
      <c r="B179" s="59"/>
      <c r="E179" s="59"/>
      <c r="F179" s="59"/>
      <c r="G179" s="59"/>
      <c r="H179" s="59"/>
      <c r="I179" s="129"/>
      <c r="J179" s="59"/>
      <c r="L179" s="59"/>
      <c r="M179" s="59"/>
      <c r="N179" s="59"/>
      <c r="O179" s="59"/>
      <c r="P179" s="59"/>
      <c r="Q179" s="59"/>
      <c r="T179" s="59"/>
      <c r="U179" s="59"/>
      <c r="V179" s="59"/>
      <c r="W179" s="59"/>
      <c r="X179" s="59"/>
      <c r="Y179" s="99"/>
      <c r="Z179" s="99"/>
      <c r="AA179" s="59"/>
      <c r="AB179" s="59"/>
      <c r="AC179" s="59"/>
      <c r="AD179" s="59"/>
      <c r="AE179" s="59"/>
      <c r="AF179" s="59"/>
    </row>
    <row r="180" spans="2:32" s="56" customFormat="1">
      <c r="B180" s="59"/>
      <c r="E180" s="59"/>
      <c r="F180" s="59"/>
      <c r="G180" s="59"/>
      <c r="H180" s="59"/>
      <c r="I180" s="129"/>
      <c r="J180" s="59"/>
      <c r="L180" s="59"/>
      <c r="M180" s="59"/>
      <c r="N180" s="59"/>
      <c r="O180" s="59"/>
      <c r="P180" s="59"/>
      <c r="Q180" s="59"/>
      <c r="T180" s="59"/>
      <c r="U180" s="59"/>
      <c r="V180" s="59"/>
      <c r="W180" s="59"/>
      <c r="X180" s="59"/>
      <c r="Y180" s="99"/>
      <c r="Z180" s="99"/>
      <c r="AA180" s="59"/>
      <c r="AB180" s="59"/>
      <c r="AC180" s="59"/>
      <c r="AD180" s="59"/>
      <c r="AE180" s="59"/>
      <c r="AF180" s="59"/>
    </row>
    <row r="181" spans="2:32" s="56" customFormat="1">
      <c r="B181" s="59"/>
      <c r="E181" s="59"/>
      <c r="F181" s="59"/>
      <c r="G181" s="59"/>
      <c r="H181" s="59"/>
      <c r="I181" s="129"/>
      <c r="J181" s="59"/>
      <c r="L181" s="59"/>
      <c r="M181" s="59"/>
      <c r="N181" s="59"/>
      <c r="O181" s="59"/>
      <c r="P181" s="59"/>
      <c r="Q181" s="59"/>
      <c r="T181" s="59"/>
      <c r="U181" s="59"/>
      <c r="V181" s="59"/>
      <c r="W181" s="59"/>
      <c r="X181" s="59"/>
      <c r="Y181" s="99"/>
      <c r="Z181" s="99"/>
      <c r="AA181" s="59"/>
      <c r="AB181" s="59"/>
      <c r="AC181" s="59"/>
      <c r="AD181" s="59"/>
      <c r="AE181" s="59"/>
      <c r="AF181" s="59"/>
    </row>
    <row r="182" spans="2:32" s="56" customFormat="1">
      <c r="B182" s="59"/>
      <c r="E182" s="59"/>
      <c r="F182" s="59"/>
      <c r="G182" s="59"/>
      <c r="H182" s="59"/>
      <c r="I182" s="129"/>
      <c r="J182" s="59"/>
      <c r="L182" s="59"/>
      <c r="M182" s="59"/>
      <c r="N182" s="59"/>
      <c r="O182" s="59"/>
      <c r="P182" s="59"/>
      <c r="Q182" s="59"/>
      <c r="T182" s="59"/>
      <c r="U182" s="59"/>
      <c r="V182" s="59"/>
      <c r="W182" s="59"/>
      <c r="X182" s="59"/>
      <c r="Y182" s="99"/>
      <c r="Z182" s="99"/>
      <c r="AA182" s="59"/>
      <c r="AB182" s="59"/>
      <c r="AC182" s="59"/>
      <c r="AD182" s="59"/>
      <c r="AE182" s="59"/>
      <c r="AF182" s="59"/>
    </row>
    <row r="183" spans="2:32" s="56" customFormat="1">
      <c r="B183" s="59"/>
      <c r="E183" s="59"/>
      <c r="F183" s="59"/>
      <c r="G183" s="59"/>
      <c r="H183" s="59"/>
      <c r="I183" s="129"/>
      <c r="J183" s="59"/>
      <c r="L183" s="59"/>
      <c r="M183" s="59"/>
      <c r="N183" s="59"/>
      <c r="O183" s="59"/>
      <c r="P183" s="59"/>
      <c r="Q183" s="59"/>
      <c r="T183" s="59"/>
      <c r="U183" s="59"/>
      <c r="V183" s="59"/>
      <c r="W183" s="59"/>
      <c r="X183" s="59"/>
      <c r="Y183" s="99"/>
      <c r="Z183" s="99"/>
      <c r="AA183" s="59"/>
      <c r="AB183" s="59"/>
      <c r="AC183" s="59"/>
      <c r="AD183" s="59"/>
      <c r="AE183" s="59"/>
      <c r="AF183" s="59"/>
    </row>
    <row r="184" spans="2:32" s="56" customFormat="1">
      <c r="B184" s="59"/>
      <c r="E184" s="59"/>
      <c r="F184" s="59"/>
      <c r="G184" s="59"/>
      <c r="H184" s="59"/>
      <c r="I184" s="129"/>
      <c r="J184" s="59"/>
      <c r="L184" s="59"/>
      <c r="M184" s="59"/>
      <c r="N184" s="59"/>
      <c r="O184" s="59"/>
      <c r="P184" s="59"/>
      <c r="Q184" s="59"/>
      <c r="T184" s="59"/>
      <c r="U184" s="59"/>
      <c r="V184" s="59"/>
      <c r="W184" s="59"/>
      <c r="X184" s="59"/>
      <c r="Y184" s="99"/>
      <c r="Z184" s="99"/>
      <c r="AA184" s="59"/>
      <c r="AB184" s="59"/>
      <c r="AC184" s="59"/>
      <c r="AD184" s="59"/>
      <c r="AE184" s="59"/>
      <c r="AF184" s="59"/>
    </row>
    <row r="185" spans="2:32" s="56" customFormat="1">
      <c r="B185" s="59"/>
      <c r="E185" s="59"/>
      <c r="F185" s="59"/>
      <c r="G185" s="59"/>
      <c r="H185" s="59"/>
      <c r="I185" s="129"/>
      <c r="J185" s="59"/>
      <c r="L185" s="59"/>
      <c r="M185" s="59"/>
      <c r="N185" s="59"/>
      <c r="O185" s="59"/>
      <c r="P185" s="59"/>
      <c r="Q185" s="59"/>
      <c r="T185" s="59"/>
      <c r="U185" s="59"/>
      <c r="V185" s="59"/>
      <c r="W185" s="59"/>
      <c r="X185" s="59"/>
      <c r="Y185" s="99"/>
      <c r="Z185" s="99"/>
      <c r="AA185" s="59"/>
      <c r="AB185" s="59"/>
      <c r="AC185" s="59"/>
      <c r="AD185" s="59"/>
      <c r="AE185" s="59"/>
      <c r="AF185" s="59"/>
    </row>
    <row r="186" spans="2:32" s="56" customFormat="1">
      <c r="B186" s="59"/>
      <c r="E186" s="59"/>
      <c r="F186" s="59"/>
      <c r="G186" s="59"/>
      <c r="H186" s="59"/>
      <c r="I186" s="129"/>
      <c r="J186" s="59"/>
      <c r="L186" s="59"/>
      <c r="M186" s="59"/>
      <c r="N186" s="59"/>
      <c r="O186" s="59"/>
      <c r="P186" s="59"/>
      <c r="Q186" s="59"/>
      <c r="T186" s="59"/>
      <c r="U186" s="59"/>
      <c r="V186" s="59"/>
      <c r="W186" s="59"/>
      <c r="X186" s="59"/>
      <c r="Y186" s="99"/>
      <c r="Z186" s="99"/>
      <c r="AA186" s="59"/>
      <c r="AB186" s="59"/>
      <c r="AC186" s="59"/>
      <c r="AD186" s="59"/>
      <c r="AE186" s="59"/>
      <c r="AF186" s="59"/>
    </row>
    <row r="187" spans="2:32" s="56" customFormat="1">
      <c r="B187" s="59"/>
      <c r="E187" s="59"/>
      <c r="F187" s="59"/>
      <c r="G187" s="59"/>
      <c r="H187" s="59"/>
      <c r="I187" s="129"/>
      <c r="J187" s="59"/>
      <c r="L187" s="59"/>
      <c r="M187" s="59"/>
      <c r="N187" s="59"/>
      <c r="O187" s="59"/>
      <c r="P187" s="59"/>
      <c r="Q187" s="59"/>
      <c r="T187" s="59"/>
      <c r="U187" s="59"/>
      <c r="V187" s="59"/>
      <c r="W187" s="59"/>
      <c r="X187" s="59"/>
      <c r="Y187" s="99"/>
      <c r="Z187" s="99"/>
      <c r="AA187" s="59"/>
      <c r="AB187" s="59"/>
      <c r="AC187" s="59"/>
      <c r="AD187" s="59"/>
      <c r="AE187" s="59"/>
      <c r="AF187" s="59"/>
    </row>
    <row r="188" spans="2:32" s="56" customFormat="1">
      <c r="B188" s="59"/>
      <c r="E188" s="59"/>
      <c r="F188" s="59"/>
      <c r="G188" s="59"/>
      <c r="H188" s="59"/>
      <c r="I188" s="129"/>
      <c r="J188" s="59"/>
      <c r="L188" s="59"/>
      <c r="M188" s="59"/>
      <c r="N188" s="59"/>
      <c r="O188" s="59"/>
      <c r="P188" s="59"/>
      <c r="Q188" s="59"/>
      <c r="T188" s="59"/>
      <c r="U188" s="59"/>
      <c r="V188" s="59"/>
      <c r="W188" s="59"/>
      <c r="X188" s="59"/>
      <c r="Y188" s="99"/>
      <c r="Z188" s="99"/>
      <c r="AA188" s="59"/>
      <c r="AB188" s="59"/>
      <c r="AC188" s="59"/>
      <c r="AD188" s="59"/>
      <c r="AE188" s="59"/>
      <c r="AF188" s="59"/>
    </row>
    <row r="189" spans="2:32" s="56" customFormat="1">
      <c r="B189" s="59"/>
      <c r="E189" s="59"/>
      <c r="F189" s="59"/>
      <c r="G189" s="59"/>
      <c r="H189" s="59"/>
      <c r="I189" s="129"/>
      <c r="J189" s="59"/>
      <c r="L189" s="59"/>
      <c r="M189" s="59"/>
      <c r="N189" s="59"/>
      <c r="O189" s="59"/>
      <c r="P189" s="59"/>
      <c r="Q189" s="59"/>
      <c r="T189" s="59"/>
      <c r="U189" s="59"/>
      <c r="V189" s="59"/>
      <c r="W189" s="59"/>
      <c r="X189" s="59"/>
      <c r="Y189" s="99"/>
      <c r="Z189" s="99"/>
      <c r="AA189" s="59"/>
      <c r="AB189" s="59"/>
      <c r="AC189" s="59"/>
      <c r="AD189" s="59"/>
      <c r="AE189" s="59"/>
      <c r="AF189" s="59"/>
    </row>
    <row r="190" spans="2:32" s="56" customFormat="1">
      <c r="B190" s="59"/>
      <c r="E190" s="59"/>
      <c r="F190" s="59"/>
      <c r="G190" s="59"/>
      <c r="H190" s="59"/>
      <c r="I190" s="129"/>
      <c r="J190" s="59"/>
      <c r="L190" s="59"/>
      <c r="M190" s="59"/>
      <c r="N190" s="59"/>
      <c r="O190" s="59"/>
      <c r="P190" s="59"/>
      <c r="Q190" s="59"/>
      <c r="T190" s="59"/>
      <c r="U190" s="59"/>
      <c r="V190" s="59"/>
      <c r="W190" s="59"/>
      <c r="X190" s="59"/>
      <c r="Y190" s="99"/>
      <c r="Z190" s="99"/>
      <c r="AA190" s="59"/>
      <c r="AB190" s="59"/>
      <c r="AC190" s="59"/>
      <c r="AD190" s="59"/>
      <c r="AE190" s="59"/>
      <c r="AF190" s="59"/>
    </row>
    <row r="191" spans="2:32" s="56" customFormat="1">
      <c r="B191" s="59"/>
      <c r="E191" s="59"/>
      <c r="F191" s="59"/>
      <c r="G191" s="59"/>
      <c r="H191" s="59"/>
      <c r="I191" s="129"/>
      <c r="J191" s="59"/>
      <c r="L191" s="59"/>
      <c r="M191" s="59"/>
      <c r="N191" s="59"/>
      <c r="O191" s="59"/>
      <c r="P191" s="59"/>
      <c r="Q191" s="59"/>
      <c r="T191" s="59"/>
      <c r="U191" s="59"/>
      <c r="V191" s="59"/>
      <c r="W191" s="59"/>
      <c r="X191" s="59"/>
      <c r="Y191" s="99"/>
      <c r="Z191" s="99"/>
      <c r="AA191" s="59"/>
      <c r="AB191" s="59"/>
      <c r="AC191" s="59"/>
      <c r="AD191" s="59"/>
      <c r="AE191" s="59"/>
      <c r="AF191" s="59"/>
    </row>
    <row r="192" spans="2:32" s="56" customFormat="1">
      <c r="B192" s="59"/>
      <c r="E192" s="59"/>
      <c r="F192" s="59"/>
      <c r="G192" s="59"/>
      <c r="H192" s="59"/>
      <c r="I192" s="129"/>
      <c r="J192" s="59"/>
      <c r="L192" s="59"/>
      <c r="M192" s="59"/>
      <c r="N192" s="59"/>
      <c r="O192" s="59"/>
      <c r="P192" s="59"/>
      <c r="Q192" s="59"/>
      <c r="T192" s="59"/>
      <c r="U192" s="59"/>
      <c r="V192" s="59"/>
      <c r="W192" s="59"/>
      <c r="X192" s="59"/>
      <c r="Y192" s="99"/>
      <c r="Z192" s="99"/>
      <c r="AA192" s="59"/>
      <c r="AB192" s="59"/>
      <c r="AC192" s="59"/>
      <c r="AD192" s="59"/>
      <c r="AE192" s="59"/>
      <c r="AF192" s="59"/>
    </row>
    <row r="193" spans="2:32" s="56" customFormat="1">
      <c r="B193" s="59"/>
      <c r="E193" s="59"/>
      <c r="F193" s="59"/>
      <c r="G193" s="59"/>
      <c r="H193" s="59"/>
      <c r="I193" s="129"/>
      <c r="J193" s="59"/>
      <c r="L193" s="59"/>
      <c r="M193" s="59"/>
      <c r="N193" s="59"/>
      <c r="O193" s="59"/>
      <c r="P193" s="59"/>
      <c r="Q193" s="59"/>
      <c r="T193" s="59"/>
      <c r="U193" s="59"/>
      <c r="V193" s="59"/>
      <c r="W193" s="59"/>
      <c r="X193" s="59"/>
      <c r="Y193" s="99"/>
      <c r="Z193" s="99"/>
      <c r="AA193" s="59"/>
      <c r="AB193" s="59"/>
      <c r="AC193" s="59"/>
      <c r="AD193" s="59"/>
      <c r="AE193" s="59"/>
      <c r="AF193" s="59"/>
    </row>
    <row r="194" spans="2:32" s="56" customFormat="1">
      <c r="B194" s="59"/>
      <c r="E194" s="59"/>
      <c r="F194" s="59"/>
      <c r="G194" s="59"/>
      <c r="H194" s="59"/>
      <c r="I194" s="129"/>
      <c r="J194" s="59"/>
      <c r="L194" s="59"/>
      <c r="M194" s="59"/>
      <c r="N194" s="59"/>
      <c r="O194" s="59"/>
      <c r="P194" s="59"/>
      <c r="Q194" s="59"/>
      <c r="T194" s="59"/>
      <c r="U194" s="59"/>
      <c r="V194" s="59"/>
      <c r="W194" s="59"/>
      <c r="X194" s="59"/>
      <c r="Y194" s="99"/>
      <c r="Z194" s="99"/>
      <c r="AA194" s="59"/>
      <c r="AB194" s="59"/>
      <c r="AC194" s="59"/>
      <c r="AD194" s="59"/>
      <c r="AE194" s="59"/>
      <c r="AF194" s="59"/>
    </row>
    <row r="195" spans="2:32" s="56" customFormat="1">
      <c r="B195" s="59"/>
      <c r="E195" s="59"/>
      <c r="F195" s="59"/>
      <c r="G195" s="59"/>
      <c r="H195" s="59"/>
      <c r="I195" s="129"/>
      <c r="J195" s="59"/>
      <c r="L195" s="59"/>
      <c r="M195" s="59"/>
      <c r="N195" s="59"/>
      <c r="O195" s="59"/>
      <c r="P195" s="59"/>
      <c r="Q195" s="59"/>
      <c r="T195" s="59"/>
      <c r="U195" s="59"/>
      <c r="V195" s="59"/>
      <c r="W195" s="59"/>
      <c r="X195" s="59"/>
      <c r="Y195" s="99"/>
      <c r="Z195" s="99"/>
      <c r="AA195" s="59"/>
      <c r="AB195" s="59"/>
      <c r="AC195" s="59"/>
      <c r="AD195" s="59"/>
      <c r="AE195" s="59"/>
      <c r="AF195" s="59"/>
    </row>
    <row r="196" spans="2:32" s="56" customFormat="1">
      <c r="B196" s="59"/>
      <c r="E196" s="59"/>
      <c r="F196" s="59"/>
      <c r="G196" s="59"/>
      <c r="H196" s="59"/>
      <c r="I196" s="129"/>
      <c r="J196" s="59"/>
      <c r="L196" s="59"/>
      <c r="M196" s="59"/>
      <c r="N196" s="59"/>
      <c r="O196" s="59"/>
      <c r="P196" s="59"/>
      <c r="Q196" s="59"/>
      <c r="T196" s="59"/>
      <c r="U196" s="59"/>
      <c r="V196" s="59"/>
      <c r="W196" s="59"/>
      <c r="X196" s="59"/>
      <c r="Y196" s="99"/>
      <c r="Z196" s="99"/>
      <c r="AA196" s="59"/>
      <c r="AB196" s="59"/>
      <c r="AC196" s="59"/>
      <c r="AD196" s="59"/>
      <c r="AE196" s="59"/>
      <c r="AF196" s="59"/>
    </row>
    <row r="197" spans="2:32" s="56" customFormat="1">
      <c r="B197" s="59"/>
      <c r="E197" s="59"/>
      <c r="F197" s="59"/>
      <c r="G197" s="59"/>
      <c r="H197" s="59"/>
      <c r="I197" s="129"/>
      <c r="J197" s="59"/>
      <c r="L197" s="59"/>
      <c r="M197" s="59"/>
      <c r="N197" s="59"/>
      <c r="O197" s="59"/>
      <c r="P197" s="59"/>
      <c r="Q197" s="59"/>
      <c r="T197" s="59"/>
      <c r="U197" s="59"/>
      <c r="V197" s="59"/>
      <c r="W197" s="59"/>
      <c r="X197" s="59"/>
      <c r="Y197" s="99"/>
      <c r="Z197" s="99"/>
      <c r="AA197" s="59"/>
      <c r="AB197" s="59"/>
      <c r="AC197" s="59"/>
      <c r="AD197" s="59"/>
      <c r="AE197" s="59"/>
      <c r="AF197" s="59"/>
    </row>
    <row r="198" spans="2:32" s="56" customFormat="1">
      <c r="B198" s="59"/>
      <c r="E198" s="59"/>
      <c r="F198" s="59"/>
      <c r="G198" s="59"/>
      <c r="H198" s="59"/>
      <c r="I198" s="129"/>
      <c r="J198" s="59"/>
      <c r="L198" s="59"/>
      <c r="M198" s="59"/>
      <c r="N198" s="59"/>
      <c r="O198" s="59"/>
      <c r="P198" s="59"/>
      <c r="Q198" s="59"/>
      <c r="T198" s="59"/>
      <c r="U198" s="59"/>
      <c r="V198" s="59"/>
      <c r="W198" s="59"/>
      <c r="X198" s="59"/>
      <c r="Y198" s="99"/>
      <c r="Z198" s="99"/>
      <c r="AA198" s="59"/>
      <c r="AB198" s="59"/>
      <c r="AC198" s="59"/>
      <c r="AD198" s="59"/>
      <c r="AE198" s="59"/>
      <c r="AF198" s="59"/>
    </row>
    <row r="199" spans="2:32" s="56" customFormat="1">
      <c r="B199" s="59"/>
      <c r="E199" s="59"/>
      <c r="F199" s="59"/>
      <c r="G199" s="59"/>
      <c r="H199" s="59"/>
      <c r="I199" s="129"/>
      <c r="J199" s="59"/>
      <c r="L199" s="59"/>
      <c r="M199" s="59"/>
      <c r="N199" s="59"/>
      <c r="O199" s="59"/>
      <c r="P199" s="59"/>
      <c r="Q199" s="59"/>
      <c r="T199" s="59"/>
      <c r="U199" s="59"/>
      <c r="V199" s="59"/>
      <c r="W199" s="59"/>
      <c r="X199" s="59"/>
      <c r="Y199" s="99"/>
      <c r="Z199" s="99"/>
      <c r="AA199" s="59"/>
      <c r="AB199" s="59"/>
      <c r="AC199" s="59"/>
      <c r="AD199" s="59"/>
      <c r="AE199" s="59"/>
      <c r="AF199" s="59"/>
    </row>
    <row r="200" spans="2:32" s="56" customFormat="1">
      <c r="B200" s="59"/>
      <c r="E200" s="59"/>
      <c r="F200" s="59"/>
      <c r="G200" s="59"/>
      <c r="H200" s="59"/>
      <c r="I200" s="129"/>
      <c r="J200" s="59"/>
      <c r="L200" s="59"/>
      <c r="M200" s="59"/>
      <c r="N200" s="59"/>
      <c r="O200" s="59"/>
      <c r="P200" s="59"/>
      <c r="Q200" s="59"/>
      <c r="T200" s="59"/>
      <c r="U200" s="59"/>
      <c r="V200" s="59"/>
      <c r="W200" s="59"/>
      <c r="X200" s="59"/>
      <c r="Y200" s="99"/>
      <c r="Z200" s="99"/>
      <c r="AA200" s="59"/>
      <c r="AB200" s="59"/>
      <c r="AC200" s="59"/>
      <c r="AD200" s="59"/>
      <c r="AE200" s="59"/>
      <c r="AF200" s="59"/>
    </row>
    <row r="201" spans="2:32" s="56" customFormat="1">
      <c r="B201" s="59"/>
      <c r="E201" s="59"/>
      <c r="F201" s="59"/>
      <c r="G201" s="59"/>
      <c r="H201" s="59"/>
      <c r="I201" s="129"/>
      <c r="J201" s="59"/>
      <c r="L201" s="59"/>
      <c r="M201" s="59"/>
      <c r="N201" s="59"/>
      <c r="O201" s="59"/>
      <c r="P201" s="59"/>
      <c r="Q201" s="59"/>
      <c r="T201" s="59"/>
      <c r="U201" s="59"/>
      <c r="V201" s="59"/>
      <c r="W201" s="59"/>
      <c r="X201" s="59"/>
      <c r="Y201" s="99"/>
      <c r="Z201" s="99"/>
      <c r="AA201" s="59"/>
      <c r="AB201" s="59"/>
      <c r="AC201" s="59"/>
      <c r="AD201" s="59"/>
      <c r="AE201" s="59"/>
      <c r="AF201" s="59"/>
    </row>
    <row r="202" spans="2:32" s="56" customFormat="1">
      <c r="B202" s="59"/>
      <c r="E202" s="59"/>
      <c r="F202" s="59"/>
      <c r="G202" s="59"/>
      <c r="H202" s="59"/>
      <c r="I202" s="129"/>
      <c r="J202" s="59"/>
      <c r="L202" s="59"/>
      <c r="M202" s="59"/>
      <c r="N202" s="59"/>
      <c r="O202" s="59"/>
      <c r="P202" s="59"/>
      <c r="Q202" s="59"/>
      <c r="T202" s="59"/>
      <c r="U202" s="59"/>
      <c r="V202" s="59"/>
      <c r="W202" s="59"/>
      <c r="X202" s="59"/>
      <c r="Y202" s="99"/>
      <c r="Z202" s="99"/>
      <c r="AA202" s="59"/>
      <c r="AB202" s="59"/>
      <c r="AC202" s="59"/>
      <c r="AD202" s="59"/>
      <c r="AE202" s="59"/>
      <c r="AF202" s="59"/>
    </row>
    <row r="203" spans="2:32" s="56" customFormat="1">
      <c r="B203" s="59"/>
      <c r="E203" s="59"/>
      <c r="F203" s="59"/>
      <c r="G203" s="59"/>
      <c r="H203" s="59"/>
      <c r="I203" s="129"/>
      <c r="J203" s="59"/>
      <c r="L203" s="59"/>
      <c r="M203" s="59"/>
      <c r="N203" s="59"/>
      <c r="O203" s="59"/>
      <c r="P203" s="59"/>
      <c r="Q203" s="59"/>
      <c r="T203" s="59"/>
      <c r="U203" s="59"/>
      <c r="V203" s="59"/>
      <c r="W203" s="59"/>
      <c r="X203" s="59"/>
      <c r="Y203" s="99"/>
      <c r="Z203" s="99"/>
      <c r="AA203" s="59"/>
      <c r="AB203" s="59"/>
      <c r="AC203" s="59"/>
      <c r="AD203" s="59"/>
      <c r="AE203" s="59"/>
      <c r="AF203" s="59"/>
    </row>
    <row r="204" spans="2:32" s="56" customFormat="1">
      <c r="B204" s="59"/>
      <c r="E204" s="59"/>
      <c r="F204" s="59"/>
      <c r="G204" s="59"/>
      <c r="H204" s="59"/>
      <c r="I204" s="129"/>
      <c r="J204" s="59"/>
      <c r="L204" s="59"/>
      <c r="M204" s="59"/>
      <c r="N204" s="59"/>
      <c r="O204" s="59"/>
      <c r="P204" s="59"/>
      <c r="Q204" s="59"/>
      <c r="T204" s="59"/>
      <c r="U204" s="59"/>
      <c r="V204" s="59"/>
      <c r="W204" s="59"/>
      <c r="X204" s="59"/>
      <c r="Y204" s="99"/>
      <c r="Z204" s="99"/>
      <c r="AA204" s="59"/>
      <c r="AB204" s="59"/>
      <c r="AC204" s="59"/>
      <c r="AD204" s="59"/>
      <c r="AE204" s="59"/>
      <c r="AF204" s="59"/>
    </row>
    <row r="205" spans="2:32" s="56" customFormat="1">
      <c r="B205" s="59"/>
      <c r="E205" s="59"/>
      <c r="F205" s="59"/>
      <c r="G205" s="59"/>
      <c r="H205" s="59"/>
      <c r="I205" s="129"/>
      <c r="J205" s="59"/>
      <c r="L205" s="59"/>
      <c r="M205" s="59"/>
      <c r="N205" s="59"/>
      <c r="O205" s="59"/>
      <c r="P205" s="59"/>
      <c r="Q205" s="59"/>
      <c r="T205" s="59"/>
      <c r="U205" s="59"/>
      <c r="V205" s="59"/>
      <c r="W205" s="59"/>
      <c r="X205" s="59"/>
      <c r="Y205" s="99"/>
      <c r="Z205" s="99"/>
      <c r="AA205" s="59"/>
      <c r="AB205" s="59"/>
      <c r="AC205" s="59"/>
      <c r="AD205" s="59"/>
      <c r="AE205" s="59"/>
      <c r="AF205" s="59"/>
    </row>
    <row r="206" spans="2:32" s="56" customFormat="1">
      <c r="B206" s="59"/>
      <c r="E206" s="59"/>
      <c r="F206" s="59"/>
      <c r="G206" s="59"/>
      <c r="H206" s="59"/>
      <c r="I206" s="129"/>
      <c r="J206" s="59"/>
      <c r="L206" s="59"/>
      <c r="M206" s="59"/>
      <c r="N206" s="59"/>
      <c r="O206" s="59"/>
      <c r="P206" s="59"/>
      <c r="Q206" s="59"/>
      <c r="T206" s="59"/>
      <c r="U206" s="59"/>
      <c r="V206" s="59"/>
      <c r="W206" s="59"/>
      <c r="X206" s="59"/>
      <c r="Y206" s="99"/>
      <c r="Z206" s="99"/>
      <c r="AA206" s="59"/>
      <c r="AB206" s="59"/>
      <c r="AC206" s="59"/>
      <c r="AD206" s="59"/>
      <c r="AE206" s="59"/>
      <c r="AF206" s="59"/>
    </row>
    <row r="207" spans="2:32" s="56" customFormat="1">
      <c r="B207" s="59"/>
      <c r="E207" s="59"/>
      <c r="F207" s="59"/>
      <c r="G207" s="59"/>
      <c r="H207" s="59"/>
      <c r="I207" s="129"/>
      <c r="J207" s="59"/>
      <c r="L207" s="59"/>
      <c r="M207" s="59"/>
      <c r="N207" s="59"/>
      <c r="O207" s="59"/>
      <c r="P207" s="59"/>
      <c r="Q207" s="59"/>
      <c r="T207" s="59"/>
      <c r="U207" s="59"/>
      <c r="V207" s="59"/>
      <c r="W207" s="59"/>
      <c r="X207" s="59"/>
      <c r="Y207" s="99"/>
      <c r="Z207" s="99"/>
      <c r="AA207" s="59"/>
      <c r="AB207" s="59"/>
      <c r="AC207" s="59"/>
      <c r="AD207" s="59"/>
      <c r="AE207" s="59"/>
      <c r="AF207" s="59"/>
    </row>
    <row r="208" spans="2:32" s="56" customFormat="1">
      <c r="B208" s="59"/>
      <c r="E208" s="59"/>
      <c r="F208" s="59"/>
      <c r="G208" s="59"/>
      <c r="H208" s="59"/>
      <c r="I208" s="129"/>
      <c r="J208" s="59"/>
      <c r="L208" s="59"/>
      <c r="M208" s="59"/>
      <c r="N208" s="59"/>
      <c r="O208" s="59"/>
      <c r="P208" s="59"/>
      <c r="Q208" s="59"/>
      <c r="T208" s="59"/>
      <c r="U208" s="59"/>
      <c r="V208" s="59"/>
      <c r="W208" s="59"/>
      <c r="X208" s="59"/>
      <c r="Y208" s="99"/>
      <c r="Z208" s="99"/>
      <c r="AA208" s="59"/>
      <c r="AB208" s="59"/>
      <c r="AC208" s="59"/>
      <c r="AD208" s="59"/>
      <c r="AE208" s="59"/>
      <c r="AF208" s="59"/>
    </row>
    <row r="209" spans="2:32" s="56" customFormat="1">
      <c r="B209" s="59"/>
      <c r="E209" s="59"/>
      <c r="F209" s="59"/>
      <c r="G209" s="59"/>
      <c r="H209" s="59"/>
      <c r="I209" s="129"/>
      <c r="J209" s="59"/>
      <c r="L209" s="59"/>
      <c r="M209" s="59"/>
      <c r="N209" s="59"/>
      <c r="O209" s="59"/>
      <c r="P209" s="59"/>
      <c r="Q209" s="59"/>
      <c r="T209" s="59"/>
      <c r="U209" s="59"/>
      <c r="V209" s="59"/>
      <c r="W209" s="59"/>
      <c r="X209" s="59"/>
      <c r="Y209" s="99"/>
      <c r="Z209" s="99"/>
      <c r="AA209" s="59"/>
      <c r="AB209" s="59"/>
      <c r="AC209" s="59"/>
      <c r="AD209" s="59"/>
      <c r="AE209" s="59"/>
      <c r="AF209" s="59"/>
    </row>
    <row r="210" spans="2:32" s="56" customFormat="1">
      <c r="B210" s="59"/>
      <c r="E210" s="59"/>
      <c r="F210" s="59"/>
      <c r="G210" s="59"/>
      <c r="H210" s="59"/>
      <c r="I210" s="129"/>
      <c r="J210" s="59"/>
      <c r="L210" s="59"/>
      <c r="M210" s="59"/>
      <c r="N210" s="59"/>
      <c r="O210" s="59"/>
      <c r="P210" s="59"/>
      <c r="Q210" s="59"/>
      <c r="T210" s="59"/>
      <c r="U210" s="59"/>
      <c r="V210" s="59"/>
      <c r="W210" s="59"/>
      <c r="X210" s="59"/>
      <c r="Y210" s="99"/>
      <c r="Z210" s="99"/>
      <c r="AA210" s="59"/>
      <c r="AB210" s="59"/>
      <c r="AC210" s="59"/>
      <c r="AD210" s="59"/>
      <c r="AE210" s="59"/>
      <c r="AF210" s="59"/>
    </row>
    <row r="211" spans="2:32" s="56" customFormat="1">
      <c r="B211" s="59"/>
      <c r="E211" s="59"/>
      <c r="F211" s="59"/>
      <c r="G211" s="59"/>
      <c r="H211" s="59"/>
      <c r="I211" s="129"/>
      <c r="J211" s="59"/>
      <c r="L211" s="59"/>
      <c r="M211" s="59"/>
      <c r="N211" s="59"/>
      <c r="O211" s="59"/>
      <c r="P211" s="59"/>
      <c r="Q211" s="59"/>
      <c r="T211" s="59"/>
      <c r="U211" s="59"/>
      <c r="V211" s="59"/>
      <c r="W211" s="59"/>
      <c r="X211" s="59"/>
      <c r="Y211" s="99"/>
      <c r="Z211" s="99"/>
      <c r="AA211" s="59"/>
      <c r="AB211" s="59"/>
      <c r="AC211" s="59"/>
      <c r="AD211" s="59"/>
      <c r="AE211" s="59"/>
      <c r="AF211" s="59"/>
    </row>
    <row r="212" spans="2:32" s="56" customFormat="1">
      <c r="B212" s="59"/>
      <c r="E212" s="59"/>
      <c r="F212" s="59"/>
      <c r="G212" s="59"/>
      <c r="H212" s="59"/>
      <c r="I212" s="129"/>
      <c r="J212" s="59"/>
      <c r="L212" s="59"/>
      <c r="M212" s="59"/>
      <c r="N212" s="59"/>
      <c r="O212" s="59"/>
      <c r="P212" s="59"/>
      <c r="Q212" s="59"/>
      <c r="T212" s="59"/>
      <c r="U212" s="59"/>
      <c r="V212" s="59"/>
      <c r="W212" s="59"/>
      <c r="X212" s="59"/>
      <c r="Y212" s="99"/>
      <c r="Z212" s="99"/>
      <c r="AA212" s="59"/>
      <c r="AB212" s="59"/>
      <c r="AC212" s="59"/>
      <c r="AD212" s="59"/>
      <c r="AE212" s="59"/>
      <c r="AF212" s="59"/>
    </row>
    <row r="213" spans="2:32" s="56" customFormat="1">
      <c r="B213" s="59"/>
      <c r="E213" s="59"/>
      <c r="F213" s="59"/>
      <c r="G213" s="59"/>
      <c r="H213" s="59"/>
      <c r="I213" s="129"/>
      <c r="J213" s="59"/>
      <c r="L213" s="59"/>
      <c r="M213" s="59"/>
      <c r="N213" s="59"/>
      <c r="O213" s="59"/>
      <c r="P213" s="59"/>
      <c r="Q213" s="59"/>
      <c r="T213" s="59"/>
      <c r="U213" s="59"/>
      <c r="V213" s="59"/>
      <c r="W213" s="59"/>
      <c r="X213" s="59"/>
      <c r="Y213" s="99"/>
      <c r="Z213" s="99"/>
      <c r="AA213" s="59"/>
      <c r="AB213" s="59"/>
      <c r="AC213" s="59"/>
      <c r="AD213" s="59"/>
      <c r="AE213" s="59"/>
      <c r="AF213" s="59"/>
    </row>
    <row r="214" spans="2:32" s="56" customFormat="1">
      <c r="B214" s="59"/>
      <c r="E214" s="59"/>
      <c r="F214" s="59"/>
      <c r="G214" s="59"/>
      <c r="H214" s="59"/>
      <c r="I214" s="129"/>
      <c r="J214" s="59"/>
      <c r="L214" s="59"/>
      <c r="M214" s="59"/>
      <c r="N214" s="59"/>
      <c r="O214" s="59"/>
      <c r="P214" s="59"/>
      <c r="Q214" s="59"/>
      <c r="T214" s="59"/>
      <c r="U214" s="59"/>
      <c r="V214" s="59"/>
      <c r="W214" s="59"/>
      <c r="X214" s="59"/>
      <c r="Y214" s="99"/>
      <c r="Z214" s="99"/>
      <c r="AA214" s="59"/>
      <c r="AB214" s="59"/>
      <c r="AC214" s="59"/>
      <c r="AD214" s="59"/>
      <c r="AE214" s="59"/>
      <c r="AF214" s="59"/>
    </row>
    <row r="215" spans="2:32" s="56" customFormat="1">
      <c r="B215" s="59"/>
      <c r="E215" s="59"/>
      <c r="F215" s="59"/>
      <c r="G215" s="59"/>
      <c r="H215" s="59"/>
      <c r="I215" s="129"/>
      <c r="J215" s="59"/>
      <c r="L215" s="59"/>
      <c r="M215" s="59"/>
      <c r="N215" s="59"/>
      <c r="O215" s="59"/>
      <c r="P215" s="59"/>
      <c r="Q215" s="59"/>
      <c r="T215" s="59"/>
      <c r="U215" s="59"/>
      <c r="V215" s="59"/>
      <c r="W215" s="59"/>
      <c r="X215" s="59"/>
      <c r="Y215" s="99"/>
      <c r="Z215" s="99"/>
      <c r="AA215" s="59"/>
      <c r="AB215" s="59"/>
      <c r="AC215" s="59"/>
      <c r="AD215" s="59"/>
      <c r="AE215" s="59"/>
      <c r="AF215" s="59"/>
    </row>
    <row r="216" spans="2:32" s="56" customFormat="1">
      <c r="B216" s="59"/>
      <c r="E216" s="59"/>
      <c r="F216" s="59"/>
      <c r="G216" s="59"/>
      <c r="H216" s="59"/>
      <c r="I216" s="129"/>
      <c r="J216" s="59"/>
      <c r="L216" s="59"/>
      <c r="M216" s="59"/>
      <c r="N216" s="59"/>
      <c r="O216" s="59"/>
      <c r="P216" s="59"/>
      <c r="Q216" s="59"/>
      <c r="T216" s="59"/>
      <c r="U216" s="59"/>
      <c r="V216" s="59"/>
      <c r="W216" s="59"/>
      <c r="X216" s="59"/>
      <c r="Y216" s="99"/>
      <c r="Z216" s="99"/>
      <c r="AA216" s="59"/>
      <c r="AB216" s="59"/>
      <c r="AC216" s="59"/>
      <c r="AD216" s="59"/>
      <c r="AE216" s="59"/>
      <c r="AF216" s="59"/>
    </row>
    <row r="217" spans="2:32" s="56" customFormat="1">
      <c r="B217" s="59"/>
      <c r="E217" s="59"/>
      <c r="F217" s="59"/>
      <c r="G217" s="59"/>
      <c r="H217" s="59"/>
      <c r="I217" s="129"/>
      <c r="J217" s="59"/>
      <c r="L217" s="59"/>
      <c r="M217" s="59"/>
      <c r="N217" s="59"/>
      <c r="O217" s="59"/>
      <c r="P217" s="59"/>
      <c r="Q217" s="59"/>
      <c r="T217" s="59"/>
      <c r="U217" s="59"/>
      <c r="V217" s="59"/>
      <c r="W217" s="59"/>
      <c r="X217" s="59"/>
      <c r="Y217" s="99"/>
      <c r="Z217" s="99"/>
      <c r="AA217" s="59"/>
      <c r="AB217" s="59"/>
      <c r="AC217" s="59"/>
      <c r="AD217" s="59"/>
      <c r="AE217" s="59"/>
      <c r="AF217" s="59"/>
    </row>
    <row r="218" spans="2:32" s="56" customFormat="1">
      <c r="B218" s="59"/>
      <c r="E218" s="59"/>
      <c r="F218" s="59"/>
      <c r="G218" s="59"/>
      <c r="H218" s="59"/>
      <c r="I218" s="129"/>
      <c r="J218" s="59"/>
      <c r="L218" s="59"/>
      <c r="M218" s="59"/>
      <c r="N218" s="59"/>
      <c r="O218" s="59"/>
      <c r="P218" s="59"/>
      <c r="Q218" s="59"/>
      <c r="T218" s="59"/>
      <c r="U218" s="59"/>
      <c r="V218" s="59"/>
      <c r="W218" s="59"/>
      <c r="X218" s="59"/>
      <c r="Y218" s="99"/>
      <c r="Z218" s="99"/>
      <c r="AA218" s="59"/>
      <c r="AB218" s="59"/>
      <c r="AC218" s="59"/>
      <c r="AD218" s="59"/>
      <c r="AE218" s="59"/>
      <c r="AF218" s="59"/>
    </row>
    <row r="219" spans="2:32" s="56" customFormat="1">
      <c r="B219" s="59"/>
      <c r="E219" s="59"/>
      <c r="F219" s="59"/>
      <c r="G219" s="59"/>
      <c r="H219" s="59"/>
      <c r="I219" s="129"/>
      <c r="J219" s="59"/>
      <c r="L219" s="59"/>
      <c r="M219" s="59"/>
      <c r="N219" s="59"/>
      <c r="O219" s="59"/>
      <c r="P219" s="59"/>
      <c r="Q219" s="59"/>
      <c r="T219" s="59"/>
      <c r="U219" s="59"/>
      <c r="V219" s="59"/>
      <c r="W219" s="59"/>
      <c r="X219" s="59"/>
      <c r="Y219" s="99"/>
      <c r="Z219" s="99"/>
      <c r="AA219" s="59"/>
      <c r="AB219" s="59"/>
      <c r="AC219" s="59"/>
      <c r="AD219" s="59"/>
      <c r="AE219" s="59"/>
      <c r="AF219" s="59"/>
    </row>
    <row r="220" spans="2:32" s="56" customFormat="1">
      <c r="B220" s="59"/>
      <c r="E220" s="59"/>
      <c r="F220" s="59"/>
      <c r="G220" s="59"/>
      <c r="H220" s="59"/>
      <c r="I220" s="129"/>
      <c r="J220" s="59"/>
      <c r="L220" s="59"/>
      <c r="M220" s="59"/>
      <c r="N220" s="59"/>
      <c r="O220" s="59"/>
      <c r="P220" s="59"/>
      <c r="Q220" s="59"/>
      <c r="T220" s="59"/>
      <c r="U220" s="59"/>
      <c r="V220" s="59"/>
      <c r="W220" s="59"/>
      <c r="X220" s="59"/>
      <c r="Y220" s="99"/>
      <c r="Z220" s="99"/>
      <c r="AA220" s="59"/>
      <c r="AB220" s="59"/>
      <c r="AC220" s="59"/>
      <c r="AD220" s="59"/>
      <c r="AE220" s="59"/>
      <c r="AF220" s="59"/>
    </row>
    <row r="221" spans="2:32" s="56" customFormat="1">
      <c r="B221" s="59"/>
      <c r="E221" s="59"/>
      <c r="F221" s="59"/>
      <c r="G221" s="59"/>
      <c r="H221" s="59"/>
      <c r="I221" s="129"/>
      <c r="J221" s="59"/>
      <c r="L221" s="59"/>
      <c r="M221" s="59"/>
      <c r="N221" s="59"/>
      <c r="O221" s="59"/>
      <c r="P221" s="59"/>
      <c r="Q221" s="59"/>
      <c r="T221" s="59"/>
      <c r="U221" s="59"/>
      <c r="V221" s="59"/>
      <c r="W221" s="59"/>
      <c r="X221" s="59"/>
      <c r="Y221" s="99"/>
      <c r="Z221" s="99"/>
      <c r="AA221" s="59"/>
      <c r="AB221" s="59"/>
      <c r="AC221" s="59"/>
      <c r="AD221" s="59"/>
      <c r="AE221" s="59"/>
      <c r="AF221" s="59"/>
    </row>
    <row r="222" spans="2:32" s="56" customFormat="1">
      <c r="B222" s="59"/>
      <c r="E222" s="59"/>
      <c r="F222" s="59"/>
      <c r="G222" s="59"/>
      <c r="H222" s="59"/>
      <c r="I222" s="129"/>
      <c r="J222" s="59"/>
      <c r="L222" s="59"/>
      <c r="M222" s="59"/>
      <c r="N222" s="59"/>
      <c r="O222" s="59"/>
      <c r="P222" s="59"/>
      <c r="Q222" s="59"/>
      <c r="T222" s="59"/>
      <c r="U222" s="59"/>
      <c r="V222" s="59"/>
      <c r="W222" s="59"/>
      <c r="X222" s="59"/>
      <c r="Y222" s="99"/>
      <c r="Z222" s="99"/>
      <c r="AA222" s="59"/>
      <c r="AB222" s="59"/>
      <c r="AC222" s="59"/>
      <c r="AD222" s="59"/>
      <c r="AE222" s="59"/>
      <c r="AF222" s="59"/>
    </row>
    <row r="223" spans="2:32" s="56" customFormat="1">
      <c r="B223" s="59"/>
      <c r="E223" s="59"/>
      <c r="F223" s="59"/>
      <c r="G223" s="59"/>
      <c r="H223" s="59"/>
      <c r="I223" s="129"/>
      <c r="J223" s="59"/>
      <c r="L223" s="59"/>
      <c r="M223" s="59"/>
      <c r="N223" s="59"/>
      <c r="O223" s="59"/>
      <c r="P223" s="59"/>
      <c r="Q223" s="59"/>
      <c r="T223" s="59"/>
      <c r="U223" s="59"/>
      <c r="V223" s="59"/>
      <c r="W223" s="59"/>
      <c r="X223" s="59"/>
      <c r="Y223" s="99"/>
      <c r="Z223" s="99"/>
      <c r="AA223" s="59"/>
      <c r="AB223" s="59"/>
      <c r="AC223" s="59"/>
      <c r="AD223" s="59"/>
      <c r="AE223" s="59"/>
      <c r="AF223" s="59"/>
    </row>
    <row r="224" spans="2:32" s="56" customFormat="1">
      <c r="B224" s="59"/>
      <c r="E224" s="59"/>
      <c r="F224" s="59"/>
      <c r="G224" s="59"/>
      <c r="H224" s="59"/>
      <c r="I224" s="129"/>
      <c r="J224" s="59"/>
      <c r="L224" s="59"/>
      <c r="M224" s="59"/>
      <c r="N224" s="59"/>
      <c r="O224" s="59"/>
      <c r="P224" s="59"/>
      <c r="Q224" s="59"/>
      <c r="T224" s="59"/>
      <c r="U224" s="59"/>
      <c r="V224" s="59"/>
      <c r="W224" s="59"/>
      <c r="X224" s="59"/>
      <c r="Y224" s="99"/>
      <c r="Z224" s="99"/>
      <c r="AA224" s="59"/>
      <c r="AB224" s="59"/>
      <c r="AC224" s="59"/>
      <c r="AD224" s="59"/>
      <c r="AE224" s="59"/>
      <c r="AF224" s="59"/>
    </row>
    <row r="225" spans="2:32" s="56" customFormat="1">
      <c r="B225" s="59"/>
      <c r="E225" s="59"/>
      <c r="F225" s="59"/>
      <c r="G225" s="59"/>
      <c r="H225" s="59"/>
      <c r="I225" s="129"/>
      <c r="J225" s="59"/>
      <c r="L225" s="59"/>
      <c r="M225" s="59"/>
      <c r="N225" s="59"/>
      <c r="O225" s="59"/>
      <c r="P225" s="59"/>
      <c r="Q225" s="59"/>
      <c r="T225" s="59"/>
      <c r="U225" s="59"/>
      <c r="V225" s="59"/>
      <c r="W225" s="59"/>
      <c r="X225" s="59"/>
      <c r="Y225" s="99"/>
      <c r="Z225" s="99"/>
      <c r="AA225" s="59"/>
      <c r="AB225" s="59"/>
      <c r="AC225" s="59"/>
      <c r="AD225" s="59"/>
      <c r="AE225" s="59"/>
      <c r="AF225" s="59"/>
    </row>
    <row r="226" spans="2:32" s="56" customFormat="1">
      <c r="B226" s="59"/>
      <c r="E226" s="59"/>
      <c r="F226" s="59"/>
      <c r="G226" s="59"/>
      <c r="H226" s="59"/>
      <c r="I226" s="129"/>
      <c r="J226" s="59"/>
      <c r="L226" s="59"/>
      <c r="M226" s="59"/>
      <c r="N226" s="59"/>
      <c r="O226" s="59"/>
      <c r="P226" s="59"/>
      <c r="Q226" s="59"/>
      <c r="T226" s="59"/>
      <c r="U226" s="59"/>
      <c r="V226" s="59"/>
      <c r="W226" s="59"/>
      <c r="X226" s="59"/>
      <c r="Y226" s="99"/>
      <c r="Z226" s="99"/>
      <c r="AA226" s="59"/>
      <c r="AB226" s="59"/>
      <c r="AC226" s="59"/>
      <c r="AD226" s="59"/>
      <c r="AE226" s="59"/>
      <c r="AF226" s="59"/>
    </row>
    <row r="227" spans="2:32" s="56" customFormat="1">
      <c r="B227" s="59"/>
      <c r="E227" s="59"/>
      <c r="F227" s="59"/>
      <c r="G227" s="59"/>
      <c r="H227" s="59"/>
      <c r="I227" s="129"/>
      <c r="J227" s="59"/>
      <c r="L227" s="59"/>
      <c r="M227" s="59"/>
      <c r="N227" s="59"/>
      <c r="O227" s="59"/>
      <c r="P227" s="59"/>
      <c r="Q227" s="59"/>
      <c r="T227" s="59"/>
      <c r="U227" s="59"/>
      <c r="V227" s="59"/>
      <c r="W227" s="59"/>
      <c r="X227" s="59"/>
      <c r="Y227" s="99"/>
      <c r="Z227" s="99"/>
      <c r="AA227" s="59"/>
      <c r="AB227" s="59"/>
      <c r="AC227" s="59"/>
      <c r="AD227" s="59"/>
      <c r="AE227" s="59"/>
      <c r="AF227" s="59"/>
    </row>
    <row r="228" spans="2:32" s="56" customFormat="1">
      <c r="B228" s="59"/>
      <c r="E228" s="59"/>
      <c r="F228" s="59"/>
      <c r="G228" s="59"/>
      <c r="H228" s="59"/>
      <c r="I228" s="129"/>
      <c r="J228" s="59"/>
      <c r="L228" s="59"/>
      <c r="M228" s="59"/>
      <c r="N228" s="59"/>
      <c r="O228" s="59"/>
      <c r="P228" s="59"/>
      <c r="Q228" s="59"/>
      <c r="T228" s="59"/>
      <c r="U228" s="59"/>
      <c r="V228" s="59"/>
      <c r="W228" s="59"/>
      <c r="X228" s="59"/>
      <c r="Y228" s="99"/>
      <c r="Z228" s="99"/>
      <c r="AA228" s="59"/>
      <c r="AB228" s="59"/>
      <c r="AC228" s="59"/>
      <c r="AD228" s="59"/>
      <c r="AE228" s="59"/>
      <c r="AF228" s="59"/>
    </row>
    <row r="229" spans="2:32" s="56" customFormat="1">
      <c r="B229" s="59"/>
      <c r="E229" s="59"/>
      <c r="F229" s="59"/>
      <c r="G229" s="59"/>
      <c r="H229" s="59"/>
      <c r="I229" s="129"/>
      <c r="J229" s="59"/>
      <c r="L229" s="59"/>
      <c r="M229" s="59"/>
      <c r="N229" s="59"/>
      <c r="O229" s="59"/>
      <c r="P229" s="59"/>
      <c r="Q229" s="59"/>
      <c r="T229" s="59"/>
      <c r="U229" s="59"/>
      <c r="V229" s="59"/>
      <c r="W229" s="59"/>
      <c r="X229" s="59"/>
      <c r="Y229" s="99"/>
      <c r="Z229" s="99"/>
      <c r="AA229" s="59"/>
      <c r="AB229" s="59"/>
      <c r="AC229" s="59"/>
      <c r="AD229" s="59"/>
      <c r="AE229" s="59"/>
      <c r="AF229" s="59"/>
    </row>
    <row r="230" spans="2:32" s="56" customFormat="1">
      <c r="B230" s="59"/>
      <c r="E230" s="59"/>
      <c r="F230" s="59"/>
      <c r="G230" s="59"/>
      <c r="H230" s="59"/>
      <c r="I230" s="129"/>
      <c r="J230" s="59"/>
      <c r="L230" s="59"/>
      <c r="M230" s="59"/>
      <c r="N230" s="59"/>
      <c r="O230" s="59"/>
      <c r="P230" s="59"/>
      <c r="Q230" s="59"/>
      <c r="T230" s="59"/>
      <c r="U230" s="59"/>
      <c r="V230" s="59"/>
      <c r="W230" s="59"/>
      <c r="X230" s="59"/>
      <c r="Y230" s="99"/>
      <c r="Z230" s="99"/>
      <c r="AA230" s="59"/>
      <c r="AB230" s="59"/>
      <c r="AC230" s="59"/>
      <c r="AD230" s="59"/>
      <c r="AE230" s="59"/>
      <c r="AF230" s="59"/>
    </row>
    <row r="231" spans="2:32" s="56" customFormat="1">
      <c r="B231" s="59"/>
      <c r="E231" s="59"/>
      <c r="F231" s="59"/>
      <c r="G231" s="59"/>
      <c r="H231" s="59"/>
      <c r="I231" s="129"/>
      <c r="J231" s="59"/>
      <c r="L231" s="59"/>
      <c r="M231" s="59"/>
      <c r="N231" s="59"/>
      <c r="O231" s="59"/>
      <c r="P231" s="59"/>
      <c r="Q231" s="59"/>
      <c r="T231" s="59"/>
      <c r="U231" s="59"/>
      <c r="V231" s="59"/>
      <c r="W231" s="59"/>
      <c r="X231" s="59"/>
      <c r="Y231" s="99"/>
      <c r="Z231" s="99"/>
      <c r="AA231" s="59"/>
      <c r="AB231" s="59"/>
      <c r="AC231" s="59"/>
      <c r="AD231" s="59"/>
      <c r="AE231" s="59"/>
      <c r="AF231" s="59"/>
    </row>
    <row r="232" spans="2:32" s="56" customFormat="1">
      <c r="B232" s="59"/>
      <c r="E232" s="59"/>
      <c r="F232" s="59"/>
      <c r="G232" s="59"/>
      <c r="H232" s="59"/>
      <c r="I232" s="129"/>
      <c r="J232" s="59"/>
      <c r="L232" s="59"/>
      <c r="M232" s="59"/>
      <c r="N232" s="59"/>
      <c r="O232" s="59"/>
      <c r="P232" s="59"/>
      <c r="Q232" s="59"/>
      <c r="T232" s="59"/>
      <c r="U232" s="59"/>
      <c r="V232" s="59"/>
      <c r="W232" s="59"/>
      <c r="X232" s="59"/>
      <c r="Y232" s="99"/>
      <c r="Z232" s="99"/>
      <c r="AA232" s="59"/>
      <c r="AB232" s="59"/>
      <c r="AC232" s="59"/>
      <c r="AD232" s="59"/>
      <c r="AE232" s="59"/>
      <c r="AF232" s="59"/>
    </row>
    <row r="233" spans="2:32" s="56" customFormat="1">
      <c r="B233" s="59"/>
      <c r="E233" s="59"/>
      <c r="F233" s="59"/>
      <c r="G233" s="59"/>
      <c r="H233" s="59"/>
      <c r="I233" s="129"/>
      <c r="J233" s="59"/>
      <c r="L233" s="59"/>
      <c r="M233" s="59"/>
      <c r="N233" s="59"/>
      <c r="O233" s="59"/>
      <c r="P233" s="59"/>
      <c r="Q233" s="59"/>
      <c r="T233" s="59"/>
      <c r="U233" s="59"/>
      <c r="V233" s="59"/>
      <c r="W233" s="59"/>
      <c r="X233" s="59"/>
      <c r="Y233" s="99"/>
      <c r="Z233" s="99"/>
      <c r="AA233" s="59"/>
      <c r="AB233" s="59"/>
      <c r="AC233" s="59"/>
      <c r="AD233" s="59"/>
      <c r="AE233" s="59"/>
      <c r="AF233" s="59"/>
    </row>
    <row r="234" spans="2:32" s="56" customFormat="1">
      <c r="B234" s="59"/>
      <c r="E234" s="59"/>
      <c r="F234" s="59"/>
      <c r="G234" s="59"/>
      <c r="H234" s="59"/>
      <c r="I234" s="129"/>
      <c r="J234" s="59"/>
      <c r="L234" s="59"/>
      <c r="M234" s="59"/>
      <c r="N234" s="59"/>
      <c r="O234" s="59"/>
      <c r="P234" s="59"/>
      <c r="Q234" s="59"/>
      <c r="T234" s="59"/>
      <c r="U234" s="59"/>
      <c r="V234" s="59"/>
      <c r="W234" s="59"/>
      <c r="X234" s="59"/>
      <c r="Y234" s="99"/>
      <c r="Z234" s="99"/>
      <c r="AA234" s="59"/>
      <c r="AB234" s="59"/>
      <c r="AC234" s="59"/>
      <c r="AD234" s="59"/>
      <c r="AE234" s="59"/>
      <c r="AF234" s="59"/>
    </row>
    <row r="235" spans="2:32" s="56" customFormat="1">
      <c r="B235" s="59"/>
      <c r="E235" s="59"/>
      <c r="F235" s="59"/>
      <c r="G235" s="59"/>
      <c r="H235" s="59"/>
      <c r="I235" s="129"/>
      <c r="J235" s="59"/>
      <c r="L235" s="59"/>
      <c r="M235" s="59"/>
      <c r="N235" s="59"/>
      <c r="O235" s="59"/>
      <c r="P235" s="59"/>
      <c r="Q235" s="59"/>
      <c r="T235" s="59"/>
      <c r="U235" s="59"/>
      <c r="V235" s="59"/>
      <c r="W235" s="59"/>
      <c r="X235" s="59"/>
      <c r="Y235" s="99"/>
      <c r="Z235" s="99"/>
      <c r="AA235" s="59"/>
      <c r="AB235" s="59"/>
      <c r="AC235" s="59"/>
      <c r="AD235" s="59"/>
      <c r="AE235" s="59"/>
      <c r="AF235" s="59"/>
    </row>
    <row r="236" spans="2:32" s="56" customFormat="1">
      <c r="B236" s="59"/>
      <c r="E236" s="59"/>
      <c r="F236" s="59"/>
      <c r="G236" s="59"/>
      <c r="H236" s="59"/>
      <c r="I236" s="129"/>
      <c r="J236" s="59"/>
      <c r="L236" s="59"/>
      <c r="M236" s="59"/>
      <c r="N236" s="59"/>
      <c r="O236" s="59"/>
      <c r="P236" s="59"/>
      <c r="Q236" s="59"/>
      <c r="T236" s="59"/>
      <c r="U236" s="59"/>
      <c r="V236" s="59"/>
      <c r="W236" s="59"/>
      <c r="X236" s="59"/>
      <c r="Y236" s="99"/>
      <c r="Z236" s="99"/>
      <c r="AA236" s="59"/>
      <c r="AB236" s="59"/>
      <c r="AC236" s="59"/>
      <c r="AD236" s="59"/>
      <c r="AE236" s="59"/>
      <c r="AF236" s="59"/>
    </row>
    <row r="237" spans="2:32" s="56" customFormat="1">
      <c r="B237" s="59"/>
      <c r="E237" s="59"/>
      <c r="F237" s="59"/>
      <c r="G237" s="59"/>
      <c r="H237" s="59"/>
      <c r="I237" s="129"/>
      <c r="J237" s="59"/>
      <c r="L237" s="59"/>
      <c r="M237" s="59"/>
      <c r="N237" s="59"/>
      <c r="O237" s="59"/>
      <c r="P237" s="59"/>
      <c r="Q237" s="59"/>
      <c r="T237" s="59"/>
      <c r="U237" s="59"/>
      <c r="V237" s="59"/>
      <c r="W237" s="59"/>
      <c r="X237" s="59"/>
      <c r="Y237" s="99"/>
      <c r="Z237" s="99"/>
      <c r="AA237" s="59"/>
      <c r="AB237" s="59"/>
      <c r="AC237" s="59"/>
      <c r="AD237" s="59"/>
      <c r="AE237" s="59"/>
      <c r="AF237" s="59"/>
    </row>
    <row r="238" spans="2:32" s="56" customFormat="1">
      <c r="B238" s="59"/>
      <c r="E238" s="59"/>
      <c r="F238" s="59"/>
      <c r="G238" s="59"/>
      <c r="H238" s="59"/>
      <c r="I238" s="129"/>
      <c r="J238" s="59"/>
      <c r="L238" s="59"/>
      <c r="M238" s="59"/>
      <c r="N238" s="59"/>
      <c r="O238" s="59"/>
      <c r="P238" s="59"/>
      <c r="Q238" s="59"/>
      <c r="T238" s="59"/>
      <c r="U238" s="59"/>
      <c r="V238" s="59"/>
      <c r="W238" s="59"/>
      <c r="X238" s="59"/>
      <c r="Y238" s="99"/>
      <c r="Z238" s="99"/>
      <c r="AA238" s="59"/>
      <c r="AB238" s="59"/>
      <c r="AC238" s="59"/>
      <c r="AD238" s="59"/>
      <c r="AE238" s="59"/>
      <c r="AF238" s="59"/>
    </row>
    <row r="239" spans="2:32" s="56" customFormat="1">
      <c r="B239" s="59"/>
      <c r="E239" s="59"/>
      <c r="F239" s="59"/>
      <c r="G239" s="59"/>
      <c r="H239" s="59"/>
      <c r="I239" s="129"/>
      <c r="J239" s="59"/>
      <c r="L239" s="59"/>
      <c r="M239" s="59"/>
      <c r="N239" s="59"/>
      <c r="O239" s="59"/>
      <c r="P239" s="59"/>
      <c r="Q239" s="59"/>
      <c r="T239" s="59"/>
      <c r="U239" s="59"/>
      <c r="V239" s="59"/>
      <c r="W239" s="59"/>
      <c r="X239" s="59"/>
      <c r="Y239" s="99"/>
      <c r="Z239" s="99"/>
      <c r="AA239" s="59"/>
      <c r="AB239" s="59"/>
      <c r="AC239" s="59"/>
      <c r="AD239" s="59"/>
      <c r="AE239" s="59"/>
      <c r="AF239" s="59"/>
    </row>
    <row r="240" spans="2:32" s="56" customFormat="1">
      <c r="B240" s="59"/>
      <c r="E240" s="59"/>
      <c r="F240" s="59"/>
      <c r="G240" s="59"/>
      <c r="H240" s="59"/>
      <c r="I240" s="129"/>
      <c r="J240" s="59"/>
      <c r="L240" s="59"/>
      <c r="M240" s="59"/>
      <c r="N240" s="59"/>
      <c r="O240" s="59"/>
      <c r="P240" s="59"/>
      <c r="Q240" s="59"/>
      <c r="T240" s="59"/>
      <c r="U240" s="59"/>
      <c r="V240" s="59"/>
      <c r="W240" s="59"/>
      <c r="X240" s="59"/>
      <c r="Y240" s="99"/>
      <c r="Z240" s="99"/>
      <c r="AA240" s="59"/>
      <c r="AB240" s="59"/>
      <c r="AC240" s="59"/>
      <c r="AD240" s="59"/>
      <c r="AE240" s="59"/>
      <c r="AF240" s="59"/>
    </row>
    <row r="241" spans="2:32" s="56" customFormat="1">
      <c r="B241" s="59"/>
      <c r="E241" s="59"/>
      <c r="F241" s="59"/>
      <c r="G241" s="59"/>
      <c r="H241" s="59"/>
      <c r="I241" s="129"/>
      <c r="J241" s="59"/>
      <c r="L241" s="59"/>
      <c r="M241" s="59"/>
      <c r="N241" s="59"/>
      <c r="O241" s="59"/>
      <c r="P241" s="59"/>
      <c r="Q241" s="59"/>
      <c r="T241" s="59"/>
      <c r="U241" s="59"/>
      <c r="V241" s="59"/>
      <c r="W241" s="59"/>
      <c r="X241" s="59"/>
      <c r="Y241" s="99"/>
      <c r="Z241" s="99"/>
      <c r="AA241" s="59"/>
      <c r="AB241" s="59"/>
      <c r="AC241" s="59"/>
      <c r="AD241" s="59"/>
      <c r="AE241" s="59"/>
      <c r="AF241" s="59"/>
    </row>
    <row r="242" spans="2:32" s="56" customFormat="1">
      <c r="B242" s="59"/>
      <c r="E242" s="59"/>
      <c r="F242" s="59"/>
      <c r="G242" s="59"/>
      <c r="H242" s="59"/>
      <c r="I242" s="129"/>
      <c r="J242" s="59"/>
      <c r="L242" s="59"/>
      <c r="M242" s="59"/>
      <c r="N242" s="59"/>
      <c r="O242" s="59"/>
      <c r="P242" s="59"/>
      <c r="Q242" s="59"/>
      <c r="T242" s="59"/>
      <c r="U242" s="59"/>
      <c r="V242" s="59"/>
      <c r="W242" s="59"/>
      <c r="X242" s="59"/>
      <c r="Y242" s="99"/>
      <c r="Z242" s="99"/>
      <c r="AA242" s="59"/>
      <c r="AB242" s="59"/>
      <c r="AC242" s="59"/>
      <c r="AD242" s="59"/>
      <c r="AE242" s="59"/>
      <c r="AF242" s="59"/>
    </row>
    <row r="243" spans="2:32" s="56" customFormat="1">
      <c r="B243" s="59"/>
      <c r="E243" s="59"/>
      <c r="F243" s="59"/>
      <c r="G243" s="59"/>
      <c r="H243" s="59"/>
      <c r="I243" s="129"/>
      <c r="J243" s="59"/>
      <c r="L243" s="59"/>
      <c r="M243" s="59"/>
      <c r="N243" s="59"/>
      <c r="O243" s="59"/>
      <c r="P243" s="59"/>
      <c r="Q243" s="59"/>
      <c r="T243" s="59"/>
      <c r="U243" s="59"/>
      <c r="V243" s="59"/>
      <c r="W243" s="59"/>
      <c r="X243" s="59"/>
      <c r="Y243" s="99"/>
      <c r="Z243" s="99"/>
      <c r="AA243" s="59"/>
      <c r="AB243" s="59"/>
      <c r="AC243" s="59"/>
      <c r="AD243" s="59"/>
      <c r="AE243" s="59"/>
      <c r="AF243" s="59"/>
    </row>
    <row r="244" spans="2:32" s="56" customFormat="1">
      <c r="B244" s="59"/>
      <c r="E244" s="59"/>
      <c r="F244" s="59"/>
      <c r="G244" s="59"/>
      <c r="H244" s="59"/>
      <c r="I244" s="129"/>
      <c r="J244" s="59"/>
      <c r="L244" s="59"/>
      <c r="M244" s="59"/>
      <c r="N244" s="59"/>
      <c r="O244" s="59"/>
      <c r="P244" s="59"/>
      <c r="Q244" s="59"/>
      <c r="T244" s="59"/>
      <c r="U244" s="59"/>
      <c r="V244" s="59"/>
      <c r="W244" s="59"/>
      <c r="X244" s="59"/>
      <c r="Y244" s="99"/>
      <c r="Z244" s="99"/>
      <c r="AA244" s="59"/>
      <c r="AB244" s="59"/>
      <c r="AC244" s="59"/>
      <c r="AD244" s="59"/>
      <c r="AE244" s="59"/>
      <c r="AF244" s="59"/>
    </row>
    <row r="245" spans="2:32" s="56" customFormat="1">
      <c r="B245" s="59"/>
      <c r="E245" s="59"/>
      <c r="F245" s="59"/>
      <c r="G245" s="59"/>
      <c r="H245" s="59"/>
      <c r="I245" s="129"/>
      <c r="J245" s="59"/>
      <c r="L245" s="59"/>
      <c r="M245" s="59"/>
      <c r="N245" s="59"/>
      <c r="O245" s="59"/>
      <c r="P245" s="59"/>
      <c r="Q245" s="59"/>
      <c r="T245" s="59"/>
      <c r="U245" s="59"/>
      <c r="V245" s="59"/>
      <c r="W245" s="59"/>
      <c r="X245" s="59"/>
      <c r="Y245" s="99"/>
      <c r="Z245" s="99"/>
      <c r="AA245" s="59"/>
      <c r="AB245" s="59"/>
      <c r="AC245" s="59"/>
      <c r="AD245" s="59"/>
      <c r="AE245" s="59"/>
      <c r="AF245" s="59"/>
    </row>
    <row r="246" spans="2:32" s="56" customFormat="1">
      <c r="B246" s="59"/>
      <c r="E246" s="59"/>
      <c r="F246" s="59"/>
      <c r="G246" s="59"/>
      <c r="H246" s="59"/>
      <c r="I246" s="129"/>
      <c r="J246" s="59"/>
      <c r="L246" s="59"/>
      <c r="M246" s="59"/>
      <c r="N246" s="59"/>
      <c r="O246" s="59"/>
      <c r="P246" s="59"/>
      <c r="Q246" s="59"/>
      <c r="T246" s="59"/>
      <c r="U246" s="59"/>
      <c r="V246" s="59"/>
      <c r="W246" s="59"/>
      <c r="X246" s="59"/>
      <c r="Y246" s="99"/>
      <c r="Z246" s="99"/>
      <c r="AA246" s="59"/>
      <c r="AB246" s="59"/>
      <c r="AC246" s="59"/>
      <c r="AD246" s="59"/>
      <c r="AE246" s="59"/>
      <c r="AF246" s="59"/>
    </row>
    <row r="247" spans="2:32" s="56" customFormat="1">
      <c r="B247" s="59"/>
      <c r="E247" s="59"/>
      <c r="F247" s="59"/>
      <c r="G247" s="59"/>
      <c r="H247" s="59"/>
      <c r="I247" s="129"/>
      <c r="J247" s="59"/>
      <c r="L247" s="59"/>
      <c r="M247" s="59"/>
      <c r="N247" s="59"/>
      <c r="O247" s="59"/>
      <c r="P247" s="59"/>
      <c r="Q247" s="59"/>
      <c r="T247" s="59"/>
      <c r="U247" s="59"/>
      <c r="V247" s="59"/>
      <c r="W247" s="59"/>
      <c r="X247" s="59"/>
      <c r="Y247" s="99"/>
      <c r="Z247" s="99"/>
      <c r="AA247" s="59"/>
      <c r="AB247" s="59"/>
      <c r="AC247" s="59"/>
      <c r="AD247" s="59"/>
      <c r="AE247" s="59"/>
      <c r="AF247" s="59"/>
    </row>
    <row r="248" spans="2:32" s="56" customFormat="1">
      <c r="B248" s="59"/>
      <c r="E248" s="59"/>
      <c r="F248" s="59"/>
      <c r="G248" s="59"/>
      <c r="H248" s="59"/>
      <c r="I248" s="129"/>
      <c r="J248" s="59"/>
      <c r="L248" s="59"/>
      <c r="M248" s="59"/>
      <c r="N248" s="59"/>
      <c r="O248" s="59"/>
      <c r="P248" s="59"/>
      <c r="Q248" s="59"/>
      <c r="T248" s="59"/>
      <c r="U248" s="59"/>
      <c r="V248" s="59"/>
      <c r="W248" s="59"/>
      <c r="X248" s="59"/>
      <c r="Y248" s="99"/>
      <c r="Z248" s="99"/>
      <c r="AA248" s="59"/>
      <c r="AB248" s="59"/>
      <c r="AC248" s="59"/>
      <c r="AD248" s="59"/>
      <c r="AE248" s="59"/>
      <c r="AF248" s="59"/>
    </row>
    <row r="249" spans="2:32" s="56" customFormat="1">
      <c r="B249" s="59"/>
      <c r="E249" s="59"/>
      <c r="F249" s="59"/>
      <c r="G249" s="59"/>
      <c r="H249" s="59"/>
      <c r="I249" s="129"/>
      <c r="J249" s="59"/>
      <c r="L249" s="59"/>
      <c r="M249" s="59"/>
      <c r="N249" s="59"/>
      <c r="O249" s="59"/>
      <c r="P249" s="59"/>
      <c r="Q249" s="59"/>
      <c r="T249" s="59"/>
      <c r="U249" s="59"/>
      <c r="V249" s="59"/>
      <c r="W249" s="59"/>
      <c r="X249" s="59"/>
      <c r="Y249" s="99"/>
      <c r="Z249" s="99"/>
      <c r="AA249" s="59"/>
      <c r="AB249" s="59"/>
      <c r="AC249" s="59"/>
      <c r="AD249" s="59"/>
      <c r="AE249" s="59"/>
      <c r="AF249" s="59"/>
    </row>
    <row r="250" spans="2:32" s="56" customFormat="1">
      <c r="B250" s="59"/>
      <c r="E250" s="59"/>
      <c r="F250" s="59"/>
      <c r="G250" s="59"/>
      <c r="H250" s="59"/>
      <c r="I250" s="129"/>
      <c r="J250" s="59"/>
      <c r="L250" s="59"/>
      <c r="M250" s="59"/>
      <c r="N250" s="59"/>
      <c r="O250" s="59"/>
      <c r="P250" s="59"/>
      <c r="Q250" s="59"/>
      <c r="T250" s="59"/>
      <c r="U250" s="59"/>
      <c r="V250" s="59"/>
      <c r="W250" s="59"/>
      <c r="X250" s="59"/>
      <c r="Y250" s="99"/>
      <c r="Z250" s="99"/>
      <c r="AA250" s="59"/>
      <c r="AB250" s="59"/>
      <c r="AC250" s="59"/>
      <c r="AD250" s="59"/>
      <c r="AE250" s="59"/>
      <c r="AF250" s="59"/>
    </row>
    <row r="251" spans="2:32" s="56" customFormat="1">
      <c r="B251" s="59"/>
      <c r="E251" s="59"/>
      <c r="F251" s="59"/>
      <c r="G251" s="59"/>
      <c r="H251" s="59"/>
      <c r="I251" s="129"/>
      <c r="J251" s="59"/>
      <c r="L251" s="59"/>
      <c r="M251" s="59"/>
      <c r="N251" s="59"/>
      <c r="O251" s="59"/>
      <c r="P251" s="59"/>
      <c r="Q251" s="59"/>
      <c r="T251" s="59"/>
      <c r="U251" s="59"/>
      <c r="V251" s="59"/>
      <c r="W251" s="59"/>
      <c r="X251" s="59"/>
      <c r="Y251" s="99"/>
      <c r="Z251" s="99"/>
      <c r="AA251" s="59"/>
      <c r="AB251" s="59"/>
      <c r="AC251" s="59"/>
      <c r="AD251" s="59"/>
      <c r="AE251" s="59"/>
      <c r="AF251" s="59"/>
    </row>
    <row r="252" spans="2:32" s="56" customFormat="1">
      <c r="B252" s="59"/>
      <c r="E252" s="59"/>
      <c r="F252" s="59"/>
      <c r="G252" s="59"/>
      <c r="H252" s="59"/>
      <c r="I252" s="129"/>
      <c r="J252" s="59"/>
      <c r="L252" s="59"/>
      <c r="M252" s="59"/>
      <c r="N252" s="59"/>
      <c r="O252" s="59"/>
      <c r="P252" s="59"/>
      <c r="Q252" s="59"/>
      <c r="T252" s="59"/>
      <c r="U252" s="59"/>
      <c r="V252" s="59"/>
      <c r="W252" s="59"/>
      <c r="X252" s="59"/>
      <c r="Y252" s="99"/>
      <c r="Z252" s="99"/>
      <c r="AA252" s="59"/>
      <c r="AB252" s="59"/>
      <c r="AC252" s="59"/>
      <c r="AD252" s="59"/>
      <c r="AE252" s="59"/>
      <c r="AF252" s="59"/>
    </row>
    <row r="253" spans="2:32" s="56" customFormat="1">
      <c r="B253" s="59"/>
      <c r="E253" s="59"/>
      <c r="F253" s="59"/>
      <c r="G253" s="59"/>
      <c r="H253" s="59"/>
      <c r="I253" s="129"/>
      <c r="J253" s="59"/>
      <c r="L253" s="59"/>
      <c r="M253" s="59"/>
      <c r="N253" s="59"/>
      <c r="O253" s="59"/>
      <c r="P253" s="59"/>
      <c r="Q253" s="59"/>
      <c r="T253" s="59"/>
      <c r="U253" s="59"/>
      <c r="V253" s="59"/>
      <c r="W253" s="59"/>
      <c r="X253" s="59"/>
      <c r="Y253" s="99"/>
      <c r="Z253" s="99"/>
      <c r="AA253" s="59"/>
      <c r="AB253" s="59"/>
      <c r="AC253" s="59"/>
      <c r="AD253" s="59"/>
      <c r="AE253" s="59"/>
      <c r="AF253" s="59"/>
    </row>
    <row r="254" spans="2:32" s="56" customFormat="1">
      <c r="B254" s="59"/>
      <c r="E254" s="59"/>
      <c r="F254" s="59"/>
      <c r="G254" s="59"/>
      <c r="H254" s="59"/>
      <c r="I254" s="129"/>
      <c r="J254" s="59"/>
      <c r="L254" s="59"/>
      <c r="M254" s="59"/>
      <c r="N254" s="59"/>
      <c r="O254" s="59"/>
      <c r="P254" s="59"/>
      <c r="Q254" s="59"/>
      <c r="T254" s="59"/>
      <c r="U254" s="59"/>
      <c r="V254" s="59"/>
      <c r="W254" s="59"/>
      <c r="X254" s="59"/>
      <c r="Y254" s="99"/>
      <c r="Z254" s="99"/>
      <c r="AA254" s="59"/>
      <c r="AB254" s="59"/>
      <c r="AC254" s="59"/>
      <c r="AD254" s="59"/>
      <c r="AE254" s="59"/>
      <c r="AF254" s="59"/>
    </row>
    <row r="255" spans="2:32" s="56" customFormat="1">
      <c r="B255" s="59"/>
      <c r="E255" s="59"/>
      <c r="F255" s="59"/>
      <c r="G255" s="59"/>
      <c r="H255" s="59"/>
      <c r="I255" s="129"/>
      <c r="J255" s="59"/>
      <c r="L255" s="59"/>
      <c r="M255" s="59"/>
      <c r="N255" s="59"/>
      <c r="O255" s="59"/>
      <c r="P255" s="59"/>
      <c r="Q255" s="59"/>
      <c r="T255" s="59"/>
      <c r="U255" s="59"/>
      <c r="V255" s="59"/>
      <c r="W255" s="59"/>
      <c r="X255" s="59"/>
      <c r="Y255" s="99"/>
      <c r="Z255" s="99"/>
      <c r="AA255" s="59"/>
      <c r="AB255" s="59"/>
      <c r="AC255" s="59"/>
      <c r="AD255" s="59"/>
      <c r="AE255" s="59"/>
      <c r="AF255" s="59"/>
    </row>
    <row r="256" spans="2:32" s="56" customFormat="1">
      <c r="B256" s="59"/>
      <c r="E256" s="59"/>
      <c r="F256" s="59"/>
      <c r="G256" s="59"/>
      <c r="H256" s="59"/>
      <c r="I256" s="129"/>
      <c r="J256" s="59"/>
      <c r="L256" s="59"/>
      <c r="M256" s="59"/>
      <c r="N256" s="59"/>
      <c r="O256" s="59"/>
      <c r="P256" s="59"/>
      <c r="Q256" s="59"/>
      <c r="T256" s="59"/>
      <c r="U256" s="59"/>
      <c r="V256" s="59"/>
      <c r="W256" s="59"/>
      <c r="X256" s="59"/>
      <c r="Y256" s="99"/>
      <c r="Z256" s="99"/>
      <c r="AA256" s="59"/>
      <c r="AB256" s="59"/>
      <c r="AC256" s="59"/>
      <c r="AD256" s="59"/>
      <c r="AE256" s="59"/>
      <c r="AF256" s="59"/>
    </row>
    <row r="257" spans="2:32" s="56" customFormat="1">
      <c r="B257" s="59"/>
      <c r="E257" s="59"/>
      <c r="F257" s="59"/>
      <c r="G257" s="59"/>
      <c r="H257" s="59"/>
      <c r="I257" s="129"/>
      <c r="J257" s="59"/>
      <c r="L257" s="59"/>
      <c r="M257" s="59"/>
      <c r="N257" s="59"/>
      <c r="O257" s="59"/>
      <c r="P257" s="59"/>
      <c r="Q257" s="59"/>
      <c r="T257" s="59"/>
      <c r="U257" s="59"/>
      <c r="V257" s="59"/>
      <c r="W257" s="59"/>
      <c r="X257" s="59"/>
      <c r="Y257" s="99"/>
      <c r="Z257" s="99"/>
      <c r="AA257" s="59"/>
      <c r="AB257" s="59"/>
      <c r="AC257" s="59"/>
      <c r="AD257" s="59"/>
      <c r="AE257" s="59"/>
      <c r="AF257" s="59"/>
    </row>
    <row r="258" spans="2:32" s="56" customFormat="1">
      <c r="B258" s="59"/>
      <c r="E258" s="59"/>
      <c r="F258" s="59"/>
      <c r="G258" s="59"/>
      <c r="H258" s="59"/>
      <c r="I258" s="129"/>
      <c r="J258" s="59"/>
      <c r="L258" s="59"/>
      <c r="M258" s="59"/>
      <c r="N258" s="59"/>
      <c r="O258" s="59"/>
      <c r="P258" s="59"/>
      <c r="Q258" s="59"/>
      <c r="T258" s="59"/>
      <c r="U258" s="59"/>
      <c r="V258" s="59"/>
      <c r="W258" s="59"/>
      <c r="X258" s="59"/>
      <c r="Y258" s="99"/>
      <c r="Z258" s="99"/>
      <c r="AA258" s="59"/>
      <c r="AB258" s="59"/>
      <c r="AC258" s="59"/>
      <c r="AD258" s="59"/>
      <c r="AE258" s="59"/>
      <c r="AF258" s="59"/>
    </row>
    <row r="259" spans="2:32" s="56" customFormat="1">
      <c r="B259" s="59"/>
      <c r="E259" s="59"/>
      <c r="F259" s="59"/>
      <c r="G259" s="59"/>
      <c r="H259" s="59"/>
      <c r="I259" s="129"/>
      <c r="J259" s="59"/>
      <c r="L259" s="59"/>
      <c r="M259" s="59"/>
      <c r="N259" s="59"/>
      <c r="O259" s="59"/>
      <c r="P259" s="59"/>
      <c r="Q259" s="59"/>
      <c r="T259" s="59"/>
      <c r="U259" s="59"/>
      <c r="V259" s="59"/>
      <c r="W259" s="59"/>
      <c r="X259" s="59"/>
      <c r="Y259" s="99"/>
      <c r="Z259" s="99"/>
      <c r="AA259" s="59"/>
      <c r="AB259" s="59"/>
      <c r="AC259" s="59"/>
      <c r="AD259" s="59"/>
      <c r="AE259" s="59"/>
      <c r="AF259" s="59"/>
    </row>
    <row r="260" spans="2:32" s="56" customFormat="1">
      <c r="B260" s="59"/>
      <c r="E260" s="59"/>
      <c r="F260" s="59"/>
      <c r="G260" s="59"/>
      <c r="H260" s="59"/>
      <c r="I260" s="129"/>
      <c r="J260" s="59"/>
      <c r="L260" s="59"/>
      <c r="M260" s="59"/>
      <c r="N260" s="59"/>
      <c r="O260" s="59"/>
      <c r="P260" s="59"/>
      <c r="Q260" s="59"/>
      <c r="T260" s="59"/>
      <c r="U260" s="59"/>
      <c r="V260" s="59"/>
      <c r="W260" s="59"/>
      <c r="X260" s="59"/>
      <c r="Y260" s="99"/>
      <c r="Z260" s="99"/>
      <c r="AA260" s="59"/>
      <c r="AB260" s="59"/>
      <c r="AC260" s="59"/>
      <c r="AD260" s="59"/>
      <c r="AE260" s="59"/>
      <c r="AF260" s="59"/>
    </row>
    <row r="261" spans="2:32" s="56" customFormat="1">
      <c r="B261" s="59"/>
      <c r="E261" s="59"/>
      <c r="F261" s="59"/>
      <c r="G261" s="59"/>
      <c r="H261" s="59"/>
      <c r="I261" s="129"/>
      <c r="J261" s="59"/>
      <c r="L261" s="59"/>
      <c r="M261" s="59"/>
      <c r="N261" s="59"/>
      <c r="O261" s="59"/>
      <c r="P261" s="59"/>
      <c r="Q261" s="59"/>
      <c r="T261" s="59"/>
      <c r="U261" s="59"/>
      <c r="V261" s="59"/>
      <c r="W261" s="59"/>
      <c r="X261" s="59"/>
      <c r="Y261" s="99"/>
      <c r="Z261" s="99"/>
      <c r="AA261" s="59"/>
      <c r="AB261" s="59"/>
      <c r="AC261" s="59"/>
      <c r="AD261" s="59"/>
      <c r="AE261" s="59"/>
      <c r="AF261" s="59"/>
    </row>
    <row r="262" spans="2:32" s="56" customFormat="1">
      <c r="B262" s="59"/>
      <c r="E262" s="59"/>
      <c r="F262" s="59"/>
      <c r="G262" s="59"/>
      <c r="H262" s="59"/>
      <c r="I262" s="129"/>
      <c r="J262" s="59"/>
      <c r="L262" s="59"/>
      <c r="M262" s="59"/>
      <c r="N262" s="59"/>
      <c r="O262" s="59"/>
      <c r="P262" s="59"/>
      <c r="Q262" s="59"/>
      <c r="T262" s="59"/>
      <c r="U262" s="59"/>
      <c r="V262" s="59"/>
      <c r="W262" s="59"/>
      <c r="X262" s="59"/>
      <c r="Y262" s="99"/>
      <c r="Z262" s="99"/>
      <c r="AA262" s="59"/>
      <c r="AB262" s="59"/>
      <c r="AC262" s="59"/>
      <c r="AD262" s="59"/>
      <c r="AE262" s="59"/>
      <c r="AF262" s="59"/>
    </row>
    <row r="263" spans="2:32" s="56" customFormat="1">
      <c r="B263" s="59"/>
      <c r="E263" s="59"/>
      <c r="F263" s="59"/>
      <c r="G263" s="59"/>
      <c r="H263" s="59"/>
      <c r="I263" s="129"/>
      <c r="J263" s="59"/>
      <c r="L263" s="59"/>
      <c r="M263" s="59"/>
      <c r="N263" s="59"/>
      <c r="O263" s="59"/>
      <c r="P263" s="59"/>
      <c r="Q263" s="59"/>
      <c r="T263" s="59"/>
      <c r="U263" s="59"/>
      <c r="V263" s="59"/>
      <c r="W263" s="59"/>
      <c r="X263" s="59"/>
      <c r="Y263" s="99"/>
      <c r="Z263" s="99"/>
      <c r="AA263" s="59"/>
      <c r="AB263" s="59"/>
      <c r="AC263" s="59"/>
      <c r="AD263" s="59"/>
      <c r="AE263" s="59"/>
      <c r="AF263" s="59"/>
    </row>
    <row r="264" spans="2:32" s="56" customFormat="1">
      <c r="B264" s="59"/>
      <c r="E264" s="59"/>
      <c r="F264" s="59"/>
      <c r="G264" s="59"/>
      <c r="H264" s="59"/>
      <c r="I264" s="129"/>
      <c r="J264" s="59"/>
      <c r="L264" s="59"/>
      <c r="M264" s="59"/>
      <c r="N264" s="59"/>
      <c r="O264" s="59"/>
      <c r="P264" s="59"/>
      <c r="Q264" s="59"/>
      <c r="T264" s="59"/>
      <c r="U264" s="59"/>
      <c r="V264" s="59"/>
      <c r="W264" s="59"/>
      <c r="X264" s="59"/>
      <c r="Y264" s="99"/>
      <c r="Z264" s="99"/>
      <c r="AA264" s="59"/>
      <c r="AB264" s="59"/>
      <c r="AC264" s="59"/>
      <c r="AD264" s="59"/>
      <c r="AE264" s="59"/>
      <c r="AF264" s="59"/>
    </row>
    <row r="265" spans="2:32" s="56" customFormat="1">
      <c r="B265" s="59"/>
      <c r="E265" s="59"/>
      <c r="F265" s="59"/>
      <c r="G265" s="59"/>
      <c r="H265" s="59"/>
      <c r="I265" s="129"/>
      <c r="J265" s="59"/>
      <c r="L265" s="59"/>
      <c r="M265" s="59"/>
      <c r="N265" s="59"/>
      <c r="O265" s="59"/>
      <c r="P265" s="59"/>
      <c r="Q265" s="59"/>
      <c r="T265" s="59"/>
      <c r="U265" s="59"/>
      <c r="V265" s="59"/>
      <c r="W265" s="59"/>
      <c r="X265" s="59"/>
      <c r="Y265" s="99"/>
      <c r="Z265" s="99"/>
      <c r="AA265" s="59"/>
      <c r="AB265" s="59"/>
      <c r="AC265" s="59"/>
      <c r="AD265" s="59"/>
      <c r="AE265" s="59"/>
      <c r="AF265" s="59"/>
    </row>
    <row r="266" spans="2:32" s="56" customFormat="1">
      <c r="B266" s="59"/>
      <c r="E266" s="59"/>
      <c r="F266" s="59"/>
      <c r="G266" s="59"/>
      <c r="H266" s="59"/>
      <c r="I266" s="129"/>
      <c r="J266" s="59"/>
      <c r="L266" s="59"/>
      <c r="M266" s="59"/>
      <c r="N266" s="59"/>
      <c r="O266" s="59"/>
      <c r="P266" s="59"/>
      <c r="Q266" s="59"/>
      <c r="T266" s="59"/>
      <c r="U266" s="59"/>
      <c r="V266" s="59"/>
      <c r="W266" s="59"/>
      <c r="X266" s="59"/>
      <c r="Y266" s="99"/>
      <c r="Z266" s="99"/>
      <c r="AA266" s="59"/>
      <c r="AB266" s="59"/>
      <c r="AC266" s="59"/>
      <c r="AD266" s="59"/>
      <c r="AE266" s="59"/>
      <c r="AF266" s="59"/>
    </row>
    <row r="267" spans="2:32" s="56" customFormat="1">
      <c r="B267" s="59"/>
      <c r="E267" s="59"/>
      <c r="F267" s="59"/>
      <c r="G267" s="59"/>
      <c r="H267" s="59"/>
      <c r="I267" s="129"/>
      <c r="J267" s="59"/>
      <c r="L267" s="59"/>
      <c r="M267" s="59"/>
      <c r="N267" s="59"/>
      <c r="O267" s="59"/>
      <c r="P267" s="59"/>
      <c r="Q267" s="59"/>
      <c r="T267" s="59"/>
      <c r="U267" s="59"/>
      <c r="V267" s="59"/>
      <c r="W267" s="59"/>
      <c r="X267" s="59"/>
      <c r="Y267" s="99"/>
      <c r="Z267" s="99"/>
      <c r="AA267" s="59"/>
      <c r="AB267" s="59"/>
      <c r="AC267" s="59"/>
      <c r="AD267" s="59"/>
      <c r="AE267" s="59"/>
      <c r="AF267" s="59"/>
    </row>
    <row r="268" spans="2:32" s="56" customFormat="1">
      <c r="B268" s="59"/>
      <c r="E268" s="59"/>
      <c r="F268" s="59"/>
      <c r="G268" s="59"/>
      <c r="H268" s="59"/>
      <c r="I268" s="129"/>
      <c r="J268" s="59"/>
      <c r="L268" s="59"/>
      <c r="M268" s="59"/>
      <c r="N268" s="59"/>
      <c r="O268" s="59"/>
      <c r="P268" s="59"/>
      <c r="Q268" s="59"/>
      <c r="T268" s="59"/>
      <c r="U268" s="59"/>
      <c r="V268" s="59"/>
      <c r="W268" s="59"/>
      <c r="X268" s="59"/>
      <c r="Y268" s="99"/>
      <c r="Z268" s="99"/>
      <c r="AA268" s="59"/>
      <c r="AB268" s="59"/>
      <c r="AC268" s="59"/>
      <c r="AD268" s="59"/>
      <c r="AE268" s="59"/>
      <c r="AF268" s="59"/>
    </row>
    <row r="269" spans="2:32" s="56" customFormat="1">
      <c r="B269" s="59"/>
      <c r="E269" s="59"/>
      <c r="F269" s="59"/>
      <c r="G269" s="59"/>
      <c r="H269" s="59"/>
      <c r="I269" s="129"/>
      <c r="J269" s="59"/>
      <c r="L269" s="59"/>
      <c r="M269" s="59"/>
      <c r="N269" s="59"/>
      <c r="O269" s="59"/>
      <c r="P269" s="59"/>
      <c r="Q269" s="59"/>
      <c r="T269" s="59"/>
      <c r="U269" s="59"/>
      <c r="V269" s="59"/>
      <c r="W269" s="59"/>
      <c r="X269" s="59"/>
      <c r="Y269" s="99"/>
      <c r="Z269" s="99"/>
      <c r="AA269" s="59"/>
      <c r="AB269" s="59"/>
      <c r="AC269" s="59"/>
      <c r="AD269" s="59"/>
      <c r="AE269" s="59"/>
      <c r="AF269" s="59"/>
    </row>
    <row r="270" spans="2:32" s="56" customFormat="1">
      <c r="B270" s="59"/>
      <c r="E270" s="59"/>
      <c r="F270" s="59"/>
      <c r="G270" s="59"/>
      <c r="H270" s="59"/>
      <c r="I270" s="129"/>
      <c r="J270" s="59"/>
      <c r="L270" s="59"/>
      <c r="M270" s="59"/>
      <c r="N270" s="59"/>
      <c r="O270" s="59"/>
      <c r="P270" s="59"/>
      <c r="Q270" s="59"/>
      <c r="T270" s="59"/>
      <c r="U270" s="59"/>
      <c r="V270" s="59"/>
      <c r="W270" s="59"/>
      <c r="X270" s="59"/>
      <c r="Y270" s="99"/>
      <c r="Z270" s="99"/>
      <c r="AA270" s="59"/>
      <c r="AB270" s="59"/>
      <c r="AC270" s="59"/>
      <c r="AD270" s="59"/>
      <c r="AE270" s="59"/>
      <c r="AF270" s="59"/>
    </row>
    <row r="271" spans="2:32" s="56" customFormat="1">
      <c r="B271" s="59"/>
      <c r="E271" s="59"/>
      <c r="F271" s="59"/>
      <c r="G271" s="59"/>
      <c r="H271" s="59"/>
      <c r="I271" s="129"/>
      <c r="J271" s="59"/>
      <c r="L271" s="59"/>
      <c r="M271" s="59"/>
      <c r="N271" s="59"/>
      <c r="O271" s="59"/>
      <c r="P271" s="59"/>
      <c r="Q271" s="59"/>
      <c r="T271" s="59"/>
      <c r="U271" s="59"/>
      <c r="V271" s="59"/>
      <c r="W271" s="59"/>
      <c r="X271" s="59"/>
      <c r="Y271" s="99"/>
      <c r="Z271" s="99"/>
      <c r="AA271" s="59"/>
      <c r="AB271" s="59"/>
      <c r="AC271" s="59"/>
      <c r="AD271" s="59"/>
      <c r="AE271" s="59"/>
      <c r="AF271" s="59"/>
    </row>
    <row r="272" spans="2:32" s="56" customFormat="1">
      <c r="B272" s="59"/>
      <c r="E272" s="59"/>
      <c r="F272" s="59"/>
      <c r="G272" s="59"/>
      <c r="H272" s="59"/>
      <c r="I272" s="129"/>
      <c r="J272" s="59"/>
      <c r="L272" s="59"/>
      <c r="M272" s="59"/>
      <c r="N272" s="59"/>
      <c r="O272" s="59"/>
      <c r="P272" s="59"/>
      <c r="Q272" s="59"/>
      <c r="T272" s="59"/>
      <c r="U272" s="59"/>
      <c r="V272" s="59"/>
      <c r="W272" s="59"/>
      <c r="X272" s="59"/>
      <c r="Y272" s="99"/>
      <c r="Z272" s="99"/>
      <c r="AA272" s="59"/>
      <c r="AB272" s="59"/>
      <c r="AC272" s="59"/>
      <c r="AD272" s="59"/>
      <c r="AE272" s="59"/>
      <c r="AF272" s="59"/>
    </row>
    <row r="273" spans="2:32" s="56" customFormat="1">
      <c r="B273" s="59"/>
      <c r="E273" s="59"/>
      <c r="F273" s="59"/>
      <c r="G273" s="59"/>
      <c r="H273" s="59"/>
      <c r="I273" s="129"/>
      <c r="J273" s="59"/>
      <c r="L273" s="59"/>
      <c r="M273" s="59"/>
      <c r="N273" s="59"/>
      <c r="O273" s="59"/>
      <c r="P273" s="59"/>
      <c r="Q273" s="59"/>
      <c r="T273" s="59"/>
      <c r="U273" s="59"/>
      <c r="V273" s="59"/>
      <c r="W273" s="59"/>
      <c r="X273" s="59"/>
      <c r="Y273" s="99"/>
      <c r="Z273" s="99"/>
      <c r="AA273" s="59"/>
      <c r="AB273" s="59"/>
      <c r="AC273" s="59"/>
      <c r="AD273" s="59"/>
      <c r="AE273" s="59"/>
      <c r="AF273" s="59"/>
    </row>
    <row r="274" spans="2:32" s="56" customFormat="1">
      <c r="B274" s="59"/>
      <c r="E274" s="59"/>
      <c r="F274" s="59"/>
      <c r="G274" s="59"/>
      <c r="H274" s="59"/>
      <c r="I274" s="129"/>
      <c r="J274" s="59"/>
      <c r="L274" s="59"/>
      <c r="M274" s="59"/>
      <c r="N274" s="59"/>
      <c r="O274" s="59"/>
      <c r="P274" s="59"/>
      <c r="Q274" s="59"/>
      <c r="T274" s="59"/>
      <c r="U274" s="59"/>
      <c r="V274" s="59"/>
      <c r="W274" s="59"/>
      <c r="X274" s="59"/>
      <c r="Y274" s="99"/>
      <c r="Z274" s="99"/>
      <c r="AA274" s="59"/>
      <c r="AB274" s="59"/>
      <c r="AC274" s="59"/>
      <c r="AD274" s="59"/>
      <c r="AE274" s="59"/>
      <c r="AF274" s="59"/>
    </row>
    <row r="275" spans="2:32" s="56" customFormat="1">
      <c r="B275" s="59"/>
      <c r="E275" s="59"/>
      <c r="F275" s="59"/>
      <c r="G275" s="59"/>
      <c r="H275" s="59"/>
      <c r="I275" s="129"/>
      <c r="J275" s="59"/>
      <c r="L275" s="59"/>
      <c r="M275" s="59"/>
      <c r="N275" s="59"/>
      <c r="O275" s="59"/>
      <c r="P275" s="59"/>
      <c r="Q275" s="59"/>
      <c r="T275" s="59"/>
      <c r="U275" s="59"/>
      <c r="V275" s="59"/>
      <c r="W275" s="59"/>
      <c r="X275" s="59"/>
      <c r="Y275" s="99"/>
      <c r="Z275" s="99"/>
      <c r="AA275" s="59"/>
      <c r="AB275" s="59"/>
      <c r="AC275" s="59"/>
      <c r="AD275" s="59"/>
      <c r="AE275" s="59"/>
      <c r="AF275" s="59"/>
    </row>
    <row r="276" spans="2:32" s="56" customFormat="1">
      <c r="B276" s="59"/>
      <c r="E276" s="59"/>
      <c r="F276" s="59"/>
      <c r="G276" s="59"/>
      <c r="H276" s="59"/>
      <c r="I276" s="129"/>
      <c r="J276" s="59"/>
      <c r="L276" s="59"/>
      <c r="M276" s="59"/>
      <c r="N276" s="59"/>
      <c r="O276" s="59"/>
      <c r="P276" s="59"/>
      <c r="Q276" s="59"/>
      <c r="T276" s="59"/>
      <c r="U276" s="59"/>
      <c r="V276" s="59"/>
      <c r="W276" s="59"/>
      <c r="X276" s="59"/>
      <c r="Y276" s="99"/>
      <c r="Z276" s="99"/>
      <c r="AA276" s="59"/>
      <c r="AB276" s="59"/>
      <c r="AC276" s="59"/>
      <c r="AD276" s="59"/>
      <c r="AE276" s="59"/>
      <c r="AF276" s="59"/>
    </row>
    <row r="277" spans="2:32" s="56" customFormat="1">
      <c r="B277" s="59"/>
      <c r="E277" s="59"/>
      <c r="F277" s="59"/>
      <c r="G277" s="59"/>
      <c r="H277" s="59"/>
      <c r="I277" s="129"/>
      <c r="J277" s="59"/>
      <c r="L277" s="59"/>
      <c r="M277" s="59"/>
      <c r="N277" s="59"/>
      <c r="O277" s="59"/>
      <c r="P277" s="59"/>
      <c r="Q277" s="59"/>
      <c r="T277" s="59"/>
      <c r="U277" s="59"/>
      <c r="V277" s="59"/>
      <c r="W277" s="59"/>
      <c r="X277" s="59"/>
      <c r="Y277" s="99"/>
      <c r="Z277" s="99"/>
      <c r="AA277" s="59"/>
      <c r="AB277" s="59"/>
      <c r="AC277" s="59"/>
      <c r="AD277" s="59"/>
      <c r="AE277" s="59"/>
      <c r="AF277" s="59"/>
    </row>
    <row r="278" spans="2:32" s="56" customFormat="1">
      <c r="B278" s="59"/>
      <c r="E278" s="59"/>
      <c r="F278" s="59"/>
      <c r="G278" s="59"/>
      <c r="H278" s="59"/>
      <c r="I278" s="129"/>
      <c r="J278" s="59"/>
      <c r="L278" s="59"/>
      <c r="M278" s="59"/>
      <c r="N278" s="59"/>
      <c r="O278" s="59"/>
      <c r="P278" s="59"/>
      <c r="Q278" s="59"/>
      <c r="T278" s="59"/>
      <c r="U278" s="59"/>
      <c r="V278" s="59"/>
      <c r="W278" s="59"/>
      <c r="X278" s="59"/>
      <c r="Y278" s="99"/>
      <c r="Z278" s="99"/>
      <c r="AA278" s="59"/>
      <c r="AB278" s="59"/>
      <c r="AC278" s="59"/>
      <c r="AD278" s="59"/>
      <c r="AE278" s="59"/>
      <c r="AF278" s="59"/>
    </row>
    <row r="279" spans="2:32" s="56" customFormat="1">
      <c r="B279" s="59"/>
      <c r="E279" s="59"/>
      <c r="F279" s="59"/>
      <c r="G279" s="59"/>
      <c r="H279" s="59"/>
      <c r="I279" s="129"/>
      <c r="J279" s="59"/>
      <c r="L279" s="59"/>
      <c r="M279" s="59"/>
      <c r="N279" s="59"/>
      <c r="O279" s="59"/>
      <c r="P279" s="59"/>
      <c r="Q279" s="59"/>
      <c r="T279" s="59"/>
      <c r="U279" s="59"/>
      <c r="V279" s="59"/>
      <c r="W279" s="59"/>
      <c r="X279" s="59"/>
      <c r="Y279" s="99"/>
      <c r="Z279" s="99"/>
      <c r="AA279" s="59"/>
      <c r="AB279" s="59"/>
      <c r="AC279" s="59"/>
      <c r="AD279" s="59"/>
      <c r="AE279" s="59"/>
      <c r="AF279" s="59"/>
    </row>
    <row r="280" spans="2:32" s="56" customFormat="1">
      <c r="B280" s="59"/>
      <c r="E280" s="59"/>
      <c r="F280" s="59"/>
      <c r="G280" s="59"/>
      <c r="H280" s="59"/>
      <c r="I280" s="129"/>
      <c r="J280" s="59"/>
      <c r="L280" s="59"/>
      <c r="M280" s="59"/>
      <c r="N280" s="59"/>
      <c r="O280" s="59"/>
      <c r="P280" s="59"/>
      <c r="Q280" s="59"/>
      <c r="T280" s="59"/>
      <c r="U280" s="59"/>
      <c r="V280" s="59"/>
      <c r="W280" s="59"/>
      <c r="X280" s="59"/>
      <c r="Y280" s="99"/>
      <c r="Z280" s="99"/>
      <c r="AA280" s="59"/>
      <c r="AB280" s="59"/>
      <c r="AC280" s="59"/>
      <c r="AD280" s="59"/>
      <c r="AE280" s="59"/>
      <c r="AF280" s="59"/>
    </row>
    <row r="281" spans="2:32" s="56" customFormat="1">
      <c r="B281" s="59"/>
      <c r="E281" s="59"/>
      <c r="F281" s="59"/>
      <c r="G281" s="59"/>
      <c r="H281" s="59"/>
      <c r="I281" s="129"/>
      <c r="J281" s="59"/>
      <c r="L281" s="59"/>
      <c r="M281" s="59"/>
      <c r="N281" s="59"/>
      <c r="O281" s="59"/>
      <c r="P281" s="59"/>
      <c r="Q281" s="59"/>
      <c r="T281" s="59"/>
      <c r="U281" s="59"/>
      <c r="V281" s="59"/>
      <c r="W281" s="59"/>
      <c r="X281" s="59"/>
      <c r="Y281" s="99"/>
      <c r="Z281" s="99"/>
      <c r="AA281" s="59"/>
      <c r="AB281" s="59"/>
      <c r="AC281" s="59"/>
      <c r="AD281" s="59"/>
      <c r="AE281" s="59"/>
      <c r="AF281" s="59"/>
    </row>
    <row r="282" spans="2:32" s="56" customFormat="1">
      <c r="B282" s="59"/>
      <c r="E282" s="59"/>
      <c r="F282" s="59"/>
      <c r="G282" s="59"/>
      <c r="H282" s="59"/>
      <c r="I282" s="129"/>
      <c r="J282" s="59"/>
      <c r="L282" s="59"/>
      <c r="M282" s="59"/>
      <c r="N282" s="59"/>
      <c r="O282" s="59"/>
      <c r="P282" s="59"/>
      <c r="Q282" s="59"/>
      <c r="T282" s="59"/>
      <c r="U282" s="59"/>
      <c r="V282" s="59"/>
      <c r="W282" s="59"/>
      <c r="X282" s="59"/>
      <c r="Y282" s="99"/>
      <c r="Z282" s="99"/>
      <c r="AA282" s="59"/>
      <c r="AB282" s="59"/>
      <c r="AC282" s="59"/>
      <c r="AD282" s="59"/>
      <c r="AE282" s="59"/>
      <c r="AF282" s="59"/>
    </row>
    <row r="283" spans="2:32" s="56" customFormat="1">
      <c r="B283" s="59"/>
      <c r="E283" s="59"/>
      <c r="F283" s="59"/>
      <c r="G283" s="59"/>
      <c r="H283" s="59"/>
      <c r="I283" s="129"/>
      <c r="J283" s="59"/>
      <c r="L283" s="59"/>
      <c r="M283" s="59"/>
      <c r="N283" s="59"/>
      <c r="O283" s="59"/>
      <c r="P283" s="59"/>
      <c r="Q283" s="59"/>
      <c r="T283" s="59"/>
      <c r="U283" s="59"/>
      <c r="V283" s="59"/>
      <c r="W283" s="59"/>
      <c r="X283" s="59"/>
      <c r="Y283" s="99"/>
      <c r="Z283" s="99"/>
      <c r="AA283" s="59"/>
      <c r="AB283" s="59"/>
      <c r="AC283" s="59"/>
      <c r="AD283" s="59"/>
      <c r="AE283" s="59"/>
      <c r="AF283" s="59"/>
    </row>
    <row r="284" spans="2:32" s="56" customFormat="1">
      <c r="B284" s="59"/>
      <c r="E284" s="59"/>
      <c r="F284" s="59"/>
      <c r="G284" s="59"/>
      <c r="H284" s="59"/>
      <c r="I284" s="129"/>
      <c r="J284" s="59"/>
      <c r="L284" s="59"/>
      <c r="M284" s="59"/>
      <c r="N284" s="59"/>
      <c r="O284" s="59"/>
      <c r="P284" s="59"/>
      <c r="Q284" s="59"/>
      <c r="T284" s="59"/>
      <c r="U284" s="59"/>
      <c r="V284" s="59"/>
      <c r="W284" s="59"/>
      <c r="X284" s="59"/>
      <c r="Y284" s="99"/>
      <c r="Z284" s="99"/>
      <c r="AA284" s="59"/>
      <c r="AB284" s="59"/>
      <c r="AC284" s="59"/>
      <c r="AD284" s="59"/>
      <c r="AE284" s="59"/>
      <c r="AF284" s="59"/>
    </row>
    <row r="285" spans="2:32" s="56" customFormat="1">
      <c r="B285" s="59"/>
      <c r="E285" s="59"/>
      <c r="F285" s="59"/>
      <c r="G285" s="59"/>
      <c r="H285" s="59"/>
      <c r="I285" s="129"/>
      <c r="J285" s="59"/>
      <c r="L285" s="59"/>
      <c r="M285" s="59"/>
      <c r="N285" s="59"/>
      <c r="O285" s="59"/>
      <c r="P285" s="59"/>
      <c r="Q285" s="59"/>
      <c r="T285" s="59"/>
      <c r="U285" s="59"/>
      <c r="V285" s="59"/>
      <c r="W285" s="59"/>
      <c r="X285" s="59"/>
      <c r="Y285" s="99"/>
      <c r="Z285" s="99"/>
      <c r="AA285" s="59"/>
      <c r="AB285" s="59"/>
      <c r="AC285" s="59"/>
      <c r="AD285" s="59"/>
      <c r="AE285" s="59"/>
      <c r="AF285" s="59"/>
    </row>
    <row r="286" spans="2:32" s="56" customFormat="1">
      <c r="B286" s="59"/>
      <c r="E286" s="59"/>
      <c r="F286" s="59"/>
      <c r="G286" s="59"/>
      <c r="H286" s="59"/>
      <c r="I286" s="129"/>
      <c r="J286" s="59"/>
      <c r="L286" s="59"/>
      <c r="M286" s="59"/>
      <c r="N286" s="59"/>
      <c r="O286" s="59"/>
      <c r="P286" s="59"/>
      <c r="Q286" s="59"/>
      <c r="T286" s="59"/>
      <c r="U286" s="59"/>
      <c r="V286" s="59"/>
      <c r="W286" s="59"/>
      <c r="X286" s="59"/>
      <c r="Y286" s="99"/>
      <c r="Z286" s="99"/>
      <c r="AA286" s="59"/>
      <c r="AB286" s="59"/>
      <c r="AC286" s="59"/>
      <c r="AD286" s="59"/>
      <c r="AE286" s="59"/>
      <c r="AF286" s="59"/>
    </row>
    <row r="287" spans="2:32" s="56" customFormat="1">
      <c r="B287" s="59"/>
      <c r="E287" s="59"/>
      <c r="F287" s="59"/>
      <c r="G287" s="59"/>
      <c r="H287" s="59"/>
      <c r="I287" s="129"/>
      <c r="J287" s="59"/>
      <c r="L287" s="59"/>
      <c r="M287" s="59"/>
      <c r="N287" s="59"/>
      <c r="O287" s="59"/>
      <c r="P287" s="59"/>
      <c r="Q287" s="59"/>
      <c r="T287" s="59"/>
      <c r="U287" s="59"/>
      <c r="V287" s="59"/>
      <c r="W287" s="59"/>
      <c r="X287" s="59"/>
      <c r="Y287" s="99"/>
      <c r="Z287" s="99"/>
      <c r="AA287" s="59"/>
      <c r="AB287" s="59"/>
      <c r="AC287" s="59"/>
      <c r="AD287" s="59"/>
      <c r="AE287" s="59"/>
      <c r="AF287" s="59"/>
    </row>
    <row r="288" spans="2:32" s="56" customFormat="1">
      <c r="B288" s="59"/>
      <c r="E288" s="59"/>
      <c r="F288" s="59"/>
      <c r="G288" s="59"/>
      <c r="H288" s="59"/>
      <c r="I288" s="129"/>
      <c r="J288" s="59"/>
      <c r="L288" s="59"/>
      <c r="M288" s="59"/>
      <c r="N288" s="59"/>
      <c r="O288" s="59"/>
      <c r="P288" s="59"/>
      <c r="Q288" s="59"/>
      <c r="T288" s="59"/>
      <c r="U288" s="59"/>
      <c r="V288" s="59"/>
      <c r="W288" s="59"/>
      <c r="X288" s="59"/>
      <c r="Y288" s="99"/>
      <c r="Z288" s="99"/>
      <c r="AA288" s="59"/>
      <c r="AB288" s="59"/>
      <c r="AC288" s="59"/>
      <c r="AD288" s="59"/>
      <c r="AE288" s="59"/>
      <c r="AF288" s="59"/>
    </row>
    <row r="289" spans="2:32" s="56" customFormat="1">
      <c r="B289" s="59"/>
      <c r="E289" s="59"/>
      <c r="F289" s="59"/>
      <c r="G289" s="59"/>
      <c r="H289" s="59"/>
      <c r="I289" s="129"/>
      <c r="J289" s="59"/>
      <c r="L289" s="59"/>
      <c r="M289" s="59"/>
      <c r="N289" s="59"/>
      <c r="O289" s="59"/>
      <c r="P289" s="59"/>
      <c r="Q289" s="59"/>
      <c r="T289" s="59"/>
      <c r="U289" s="59"/>
      <c r="V289" s="59"/>
      <c r="W289" s="59"/>
      <c r="X289" s="59"/>
      <c r="Y289" s="99"/>
      <c r="Z289" s="99"/>
      <c r="AA289" s="59"/>
      <c r="AB289" s="59"/>
      <c r="AC289" s="59"/>
      <c r="AD289" s="59"/>
      <c r="AE289" s="59"/>
      <c r="AF289" s="59"/>
    </row>
    <row r="290" spans="2:32" s="56" customFormat="1">
      <c r="B290" s="59"/>
      <c r="E290" s="59"/>
      <c r="F290" s="59"/>
      <c r="G290" s="59"/>
      <c r="H290" s="59"/>
      <c r="I290" s="129"/>
      <c r="J290" s="59"/>
      <c r="L290" s="59"/>
      <c r="M290" s="59"/>
      <c r="N290" s="59"/>
      <c r="O290" s="59"/>
      <c r="P290" s="59"/>
      <c r="Q290" s="59"/>
      <c r="T290" s="59"/>
      <c r="U290" s="59"/>
      <c r="V290" s="59"/>
      <c r="W290" s="59"/>
      <c r="X290" s="59"/>
      <c r="Y290" s="99"/>
      <c r="Z290" s="99"/>
      <c r="AA290" s="59"/>
      <c r="AB290" s="59"/>
      <c r="AC290" s="59"/>
      <c r="AD290" s="59"/>
      <c r="AE290" s="59"/>
      <c r="AF290" s="59"/>
    </row>
    <row r="291" spans="2:32" s="56" customFormat="1">
      <c r="B291" s="59"/>
      <c r="E291" s="59"/>
      <c r="F291" s="59"/>
      <c r="G291" s="59"/>
      <c r="H291" s="59"/>
      <c r="I291" s="129"/>
      <c r="J291" s="59"/>
      <c r="L291" s="59"/>
      <c r="M291" s="59"/>
      <c r="N291" s="59"/>
      <c r="O291" s="59"/>
      <c r="P291" s="59"/>
      <c r="Q291" s="59"/>
      <c r="T291" s="59"/>
      <c r="U291" s="59"/>
      <c r="V291" s="59"/>
      <c r="W291" s="59"/>
      <c r="X291" s="59"/>
      <c r="Y291" s="99"/>
      <c r="Z291" s="99"/>
      <c r="AA291" s="59"/>
      <c r="AB291" s="59"/>
      <c r="AC291" s="59"/>
      <c r="AD291" s="59"/>
      <c r="AE291" s="59"/>
      <c r="AF291" s="59"/>
    </row>
    <row r="292" spans="2:32" s="56" customFormat="1">
      <c r="B292" s="59"/>
      <c r="E292" s="59"/>
      <c r="F292" s="59"/>
      <c r="G292" s="59"/>
      <c r="H292" s="59"/>
      <c r="I292" s="129"/>
      <c r="J292" s="59"/>
      <c r="L292" s="59"/>
      <c r="M292" s="59"/>
      <c r="N292" s="59"/>
      <c r="O292" s="59"/>
      <c r="P292" s="59"/>
      <c r="Q292" s="59"/>
      <c r="T292" s="59"/>
      <c r="U292" s="59"/>
      <c r="V292" s="59"/>
      <c r="W292" s="59"/>
      <c r="X292" s="59"/>
      <c r="Y292" s="99"/>
      <c r="Z292" s="99"/>
      <c r="AA292" s="59"/>
      <c r="AB292" s="59"/>
      <c r="AC292" s="59"/>
      <c r="AD292" s="59"/>
      <c r="AE292" s="59"/>
      <c r="AF292" s="59"/>
    </row>
    <row r="293" spans="2:32" s="56" customFormat="1">
      <c r="B293" s="59"/>
      <c r="E293" s="59"/>
      <c r="F293" s="59"/>
      <c r="G293" s="59"/>
      <c r="H293" s="59"/>
      <c r="I293" s="129"/>
      <c r="J293" s="59"/>
      <c r="L293" s="59"/>
      <c r="M293" s="59"/>
      <c r="N293" s="59"/>
      <c r="O293" s="59"/>
      <c r="P293" s="59"/>
      <c r="Q293" s="59"/>
      <c r="T293" s="59"/>
      <c r="U293" s="59"/>
      <c r="V293" s="59"/>
      <c r="W293" s="59"/>
      <c r="X293" s="59"/>
      <c r="Y293" s="99"/>
      <c r="Z293" s="99"/>
      <c r="AA293" s="59"/>
      <c r="AB293" s="59"/>
      <c r="AC293" s="59"/>
      <c r="AD293" s="59"/>
      <c r="AE293" s="59"/>
      <c r="AF293" s="59"/>
    </row>
    <row r="294" spans="2:32" s="56" customFormat="1">
      <c r="B294" s="59"/>
      <c r="E294" s="59"/>
      <c r="F294" s="59"/>
      <c r="G294" s="59"/>
      <c r="H294" s="59"/>
      <c r="I294" s="129"/>
      <c r="J294" s="59"/>
      <c r="L294" s="59"/>
      <c r="M294" s="59"/>
      <c r="N294" s="59"/>
      <c r="O294" s="59"/>
      <c r="P294" s="59"/>
      <c r="Q294" s="59"/>
      <c r="T294" s="59"/>
      <c r="U294" s="59"/>
      <c r="V294" s="59"/>
      <c r="W294" s="59"/>
      <c r="X294" s="59"/>
      <c r="Y294" s="99"/>
      <c r="Z294" s="99"/>
      <c r="AA294" s="59"/>
      <c r="AB294" s="59"/>
      <c r="AC294" s="59"/>
      <c r="AD294" s="59"/>
      <c r="AE294" s="59"/>
      <c r="AF294" s="59"/>
    </row>
    <row r="295" spans="2:32" s="56" customFormat="1">
      <c r="B295" s="59"/>
      <c r="E295" s="59"/>
      <c r="F295" s="59"/>
      <c r="G295" s="59"/>
      <c r="H295" s="59"/>
      <c r="I295" s="129"/>
      <c r="J295" s="59"/>
      <c r="L295" s="59"/>
      <c r="M295" s="59"/>
      <c r="N295" s="59"/>
      <c r="O295" s="59"/>
      <c r="P295" s="59"/>
      <c r="Q295" s="59"/>
      <c r="T295" s="59"/>
      <c r="U295" s="59"/>
      <c r="V295" s="59"/>
      <c r="W295" s="59"/>
      <c r="X295" s="59"/>
      <c r="Y295" s="99"/>
      <c r="Z295" s="99"/>
      <c r="AA295" s="59"/>
      <c r="AB295" s="59"/>
      <c r="AC295" s="59"/>
      <c r="AD295" s="59"/>
      <c r="AE295" s="59"/>
      <c r="AF295" s="59"/>
    </row>
    <row r="296" spans="2:32" s="56" customFormat="1">
      <c r="B296" s="59"/>
      <c r="E296" s="59"/>
      <c r="F296" s="59"/>
      <c r="G296" s="59"/>
      <c r="H296" s="59"/>
      <c r="I296" s="129"/>
      <c r="J296" s="59"/>
      <c r="L296" s="59"/>
      <c r="M296" s="59"/>
      <c r="N296" s="59"/>
      <c r="O296" s="59"/>
      <c r="P296" s="59"/>
      <c r="Q296" s="59"/>
      <c r="T296" s="59"/>
      <c r="U296" s="59"/>
      <c r="V296" s="59"/>
      <c r="W296" s="59"/>
      <c r="X296" s="59"/>
      <c r="Y296" s="99"/>
      <c r="Z296" s="99"/>
      <c r="AA296" s="59"/>
      <c r="AB296" s="59"/>
      <c r="AC296" s="59"/>
      <c r="AD296" s="59"/>
      <c r="AE296" s="59"/>
      <c r="AF296" s="59"/>
    </row>
    <row r="297" spans="2:32" s="56" customFormat="1">
      <c r="B297" s="59"/>
      <c r="E297" s="59"/>
      <c r="F297" s="59"/>
      <c r="G297" s="59"/>
      <c r="H297" s="59"/>
      <c r="I297" s="129"/>
      <c r="J297" s="59"/>
      <c r="L297" s="59"/>
      <c r="M297" s="59"/>
      <c r="N297" s="59"/>
      <c r="O297" s="59"/>
      <c r="P297" s="59"/>
      <c r="Q297" s="59"/>
      <c r="T297" s="59"/>
      <c r="U297" s="59"/>
      <c r="V297" s="59"/>
      <c r="W297" s="59"/>
      <c r="X297" s="59"/>
      <c r="Y297" s="99"/>
      <c r="Z297" s="99"/>
      <c r="AA297" s="59"/>
      <c r="AB297" s="59"/>
      <c r="AC297" s="59"/>
      <c r="AD297" s="59"/>
      <c r="AE297" s="59"/>
      <c r="AF297" s="59"/>
    </row>
    <row r="298" spans="2:32" s="56" customFormat="1">
      <c r="B298" s="59"/>
      <c r="E298" s="59"/>
      <c r="F298" s="59"/>
      <c r="G298" s="59"/>
      <c r="H298" s="59"/>
      <c r="I298" s="129"/>
      <c r="J298" s="59"/>
      <c r="L298" s="59"/>
      <c r="M298" s="59"/>
      <c r="N298" s="59"/>
      <c r="O298" s="59"/>
      <c r="P298" s="59"/>
      <c r="Q298" s="59"/>
      <c r="T298" s="59"/>
      <c r="U298" s="59"/>
      <c r="V298" s="59"/>
      <c r="W298" s="59"/>
      <c r="X298" s="59"/>
      <c r="Y298" s="99"/>
      <c r="Z298" s="99"/>
      <c r="AA298" s="59"/>
      <c r="AB298" s="59"/>
      <c r="AC298" s="59"/>
      <c r="AD298" s="59"/>
      <c r="AE298" s="59"/>
      <c r="AF298" s="59"/>
    </row>
    <row r="299" spans="2:32" s="56" customFormat="1">
      <c r="B299" s="59"/>
      <c r="E299" s="59"/>
      <c r="F299" s="59"/>
      <c r="G299" s="59"/>
      <c r="H299" s="59"/>
      <c r="I299" s="129"/>
      <c r="J299" s="59"/>
      <c r="L299" s="59"/>
      <c r="M299" s="59"/>
      <c r="N299" s="59"/>
      <c r="O299" s="59"/>
      <c r="P299" s="59"/>
      <c r="Q299" s="59"/>
      <c r="T299" s="59"/>
      <c r="U299" s="59"/>
      <c r="V299" s="59"/>
      <c r="W299" s="59"/>
      <c r="X299" s="59"/>
      <c r="Y299" s="99"/>
      <c r="Z299" s="99"/>
      <c r="AA299" s="59"/>
      <c r="AB299" s="59"/>
      <c r="AC299" s="59"/>
      <c r="AD299" s="59"/>
      <c r="AE299" s="59"/>
      <c r="AF299" s="59"/>
    </row>
    <row r="300" spans="2:32" s="56" customFormat="1">
      <c r="B300" s="59"/>
      <c r="E300" s="59"/>
      <c r="F300" s="59"/>
      <c r="G300" s="59"/>
      <c r="H300" s="59"/>
      <c r="I300" s="129"/>
      <c r="J300" s="59"/>
      <c r="L300" s="59"/>
      <c r="M300" s="59"/>
      <c r="N300" s="59"/>
      <c r="O300" s="59"/>
      <c r="P300" s="59"/>
      <c r="Q300" s="59"/>
      <c r="T300" s="59"/>
      <c r="U300" s="59"/>
      <c r="V300" s="59"/>
      <c r="W300" s="59"/>
      <c r="X300" s="59"/>
      <c r="Y300" s="99"/>
      <c r="Z300" s="99"/>
      <c r="AA300" s="59"/>
      <c r="AB300" s="59"/>
      <c r="AC300" s="59"/>
      <c r="AD300" s="59"/>
      <c r="AE300" s="59"/>
      <c r="AF300" s="59"/>
    </row>
    <row r="301" spans="2:32" s="56" customFormat="1">
      <c r="B301" s="59"/>
      <c r="E301" s="59"/>
      <c r="F301" s="59"/>
      <c r="G301" s="59"/>
      <c r="H301" s="59"/>
      <c r="I301" s="129"/>
      <c r="J301" s="59"/>
      <c r="L301" s="59"/>
      <c r="M301" s="59"/>
      <c r="N301" s="59"/>
      <c r="O301" s="59"/>
      <c r="P301" s="59"/>
      <c r="Q301" s="59"/>
      <c r="T301" s="59"/>
      <c r="U301" s="59"/>
      <c r="V301" s="59"/>
      <c r="W301" s="59"/>
      <c r="X301" s="59"/>
      <c r="Y301" s="99"/>
      <c r="Z301" s="99"/>
      <c r="AA301" s="59"/>
      <c r="AB301" s="59"/>
      <c r="AC301" s="59"/>
      <c r="AD301" s="59"/>
      <c r="AE301" s="59"/>
      <c r="AF301" s="59"/>
    </row>
    <row r="302" spans="2:32" s="56" customFormat="1">
      <c r="B302" s="59"/>
      <c r="E302" s="59"/>
      <c r="F302" s="59"/>
      <c r="G302" s="59"/>
      <c r="H302" s="59"/>
      <c r="I302" s="129"/>
      <c r="J302" s="59"/>
      <c r="L302" s="59"/>
      <c r="M302" s="59"/>
      <c r="N302" s="59"/>
      <c r="O302" s="59"/>
      <c r="P302" s="59"/>
      <c r="Q302" s="59"/>
      <c r="T302" s="59"/>
      <c r="U302" s="59"/>
      <c r="V302" s="59"/>
      <c r="W302" s="59"/>
      <c r="X302" s="59"/>
      <c r="Y302" s="99"/>
      <c r="Z302" s="99"/>
      <c r="AA302" s="59"/>
      <c r="AB302" s="59"/>
      <c r="AC302" s="59"/>
      <c r="AD302" s="59"/>
      <c r="AE302" s="59"/>
      <c r="AF302" s="59"/>
    </row>
    <row r="303" spans="2:32" s="56" customFormat="1">
      <c r="B303" s="59"/>
      <c r="E303" s="59"/>
      <c r="F303" s="59"/>
      <c r="G303" s="59"/>
      <c r="H303" s="59"/>
      <c r="I303" s="129"/>
      <c r="J303" s="59"/>
      <c r="L303" s="59"/>
      <c r="M303" s="59"/>
      <c r="N303" s="59"/>
      <c r="O303" s="59"/>
      <c r="P303" s="59"/>
      <c r="Q303" s="59"/>
      <c r="T303" s="59"/>
      <c r="U303" s="59"/>
      <c r="V303" s="59"/>
      <c r="W303" s="59"/>
      <c r="X303" s="59"/>
      <c r="Y303" s="99"/>
      <c r="Z303" s="99"/>
      <c r="AA303" s="59"/>
      <c r="AB303" s="59"/>
      <c r="AC303" s="59"/>
      <c r="AD303" s="59"/>
      <c r="AE303" s="59"/>
      <c r="AF303" s="59"/>
    </row>
    <row r="304" spans="2:32" s="56" customFormat="1">
      <c r="B304" s="59"/>
      <c r="E304" s="59"/>
      <c r="F304" s="59"/>
      <c r="G304" s="59"/>
      <c r="H304" s="59"/>
      <c r="I304" s="129"/>
      <c r="J304" s="59"/>
      <c r="L304" s="59"/>
      <c r="M304" s="59"/>
      <c r="N304" s="59"/>
      <c r="O304" s="59"/>
      <c r="P304" s="59"/>
      <c r="Q304" s="59"/>
      <c r="T304" s="59"/>
      <c r="U304" s="59"/>
      <c r="V304" s="59"/>
      <c r="W304" s="59"/>
      <c r="X304" s="59"/>
      <c r="Y304" s="99"/>
      <c r="Z304" s="99"/>
      <c r="AA304" s="59"/>
      <c r="AB304" s="59"/>
      <c r="AC304" s="59"/>
      <c r="AD304" s="59"/>
      <c r="AE304" s="59"/>
      <c r="AF304" s="59"/>
    </row>
    <row r="305" spans="2:32" s="56" customFormat="1">
      <c r="B305" s="59"/>
      <c r="E305" s="59"/>
      <c r="F305" s="59"/>
      <c r="G305" s="59"/>
      <c r="H305" s="59"/>
      <c r="I305" s="129"/>
      <c r="J305" s="59"/>
      <c r="L305" s="59"/>
      <c r="M305" s="59"/>
      <c r="N305" s="59"/>
      <c r="O305" s="59"/>
      <c r="P305" s="59"/>
      <c r="Q305" s="59"/>
      <c r="T305" s="59"/>
      <c r="U305" s="59"/>
      <c r="V305" s="59"/>
      <c r="W305" s="59"/>
      <c r="X305" s="59"/>
      <c r="Y305" s="99"/>
      <c r="Z305" s="99"/>
      <c r="AA305" s="59"/>
      <c r="AB305" s="59"/>
      <c r="AC305" s="59"/>
      <c r="AD305" s="59"/>
      <c r="AE305" s="59"/>
      <c r="AF305" s="59"/>
    </row>
    <row r="306" spans="2:32" s="56" customFormat="1">
      <c r="B306" s="59"/>
      <c r="E306" s="59"/>
      <c r="F306" s="59"/>
      <c r="G306" s="59"/>
      <c r="H306" s="59"/>
      <c r="I306" s="129"/>
      <c r="J306" s="59"/>
      <c r="L306" s="59"/>
      <c r="M306" s="59"/>
      <c r="N306" s="59"/>
      <c r="O306" s="59"/>
      <c r="P306" s="59"/>
      <c r="Q306" s="59"/>
      <c r="T306" s="59"/>
      <c r="U306" s="59"/>
      <c r="V306" s="59"/>
      <c r="W306" s="59"/>
      <c r="X306" s="59"/>
      <c r="Y306" s="99"/>
      <c r="Z306" s="99"/>
      <c r="AA306" s="59"/>
      <c r="AB306" s="59"/>
      <c r="AC306" s="59"/>
      <c r="AD306" s="59"/>
      <c r="AE306" s="59"/>
      <c r="AF306" s="59"/>
    </row>
    <row r="307" spans="2:32" s="56" customFormat="1">
      <c r="B307" s="59"/>
      <c r="E307" s="59"/>
      <c r="F307" s="59"/>
      <c r="G307" s="59"/>
      <c r="H307" s="59"/>
      <c r="I307" s="129"/>
      <c r="J307" s="59"/>
      <c r="L307" s="59"/>
      <c r="M307" s="59"/>
      <c r="N307" s="59"/>
      <c r="O307" s="59"/>
      <c r="P307" s="59"/>
      <c r="Q307" s="59"/>
      <c r="T307" s="59"/>
      <c r="U307" s="59"/>
      <c r="V307" s="59"/>
      <c r="W307" s="59"/>
      <c r="X307" s="59"/>
      <c r="Y307" s="99"/>
      <c r="Z307" s="99"/>
      <c r="AA307" s="59"/>
      <c r="AB307" s="59"/>
      <c r="AC307" s="59"/>
      <c r="AD307" s="59"/>
      <c r="AE307" s="59"/>
      <c r="AF307" s="59"/>
    </row>
    <row r="308" spans="2:32" s="56" customFormat="1">
      <c r="B308" s="59"/>
      <c r="E308" s="59"/>
      <c r="F308" s="59"/>
      <c r="G308" s="59"/>
      <c r="H308" s="59"/>
      <c r="I308" s="129"/>
      <c r="J308" s="59"/>
      <c r="L308" s="59"/>
      <c r="M308" s="59"/>
      <c r="N308" s="59"/>
      <c r="O308" s="59"/>
      <c r="P308" s="59"/>
      <c r="Q308" s="59"/>
      <c r="T308" s="59"/>
      <c r="U308" s="59"/>
      <c r="V308" s="59"/>
      <c r="W308" s="59"/>
      <c r="X308" s="59"/>
      <c r="Y308" s="99"/>
      <c r="Z308" s="99"/>
      <c r="AA308" s="59"/>
      <c r="AB308" s="59"/>
      <c r="AC308" s="59"/>
      <c r="AD308" s="59"/>
      <c r="AE308" s="59"/>
      <c r="AF308" s="59"/>
    </row>
    <row r="309" spans="2:32" s="56" customFormat="1">
      <c r="B309" s="59"/>
      <c r="E309" s="59"/>
      <c r="F309" s="59"/>
      <c r="G309" s="59"/>
      <c r="H309" s="59"/>
      <c r="I309" s="129"/>
      <c r="J309" s="59"/>
      <c r="L309" s="59"/>
      <c r="M309" s="59"/>
      <c r="N309" s="59"/>
      <c r="O309" s="59"/>
      <c r="P309" s="59"/>
      <c r="Q309" s="59"/>
      <c r="T309" s="59"/>
      <c r="U309" s="59"/>
      <c r="V309" s="59"/>
      <c r="W309" s="59"/>
      <c r="X309" s="59"/>
      <c r="Y309" s="99"/>
      <c r="Z309" s="99"/>
      <c r="AA309" s="59"/>
      <c r="AB309" s="59"/>
      <c r="AC309" s="59"/>
      <c r="AD309" s="59"/>
      <c r="AE309" s="59"/>
      <c r="AF309" s="59"/>
    </row>
    <row r="310" spans="2:32" s="56" customFormat="1">
      <c r="B310" s="59"/>
      <c r="E310" s="59"/>
      <c r="F310" s="59"/>
      <c r="G310" s="59"/>
      <c r="H310" s="59"/>
      <c r="I310" s="129"/>
      <c r="J310" s="59"/>
      <c r="L310" s="59"/>
      <c r="M310" s="59"/>
      <c r="N310" s="59"/>
      <c r="O310" s="59"/>
      <c r="P310" s="59"/>
      <c r="Q310" s="59"/>
      <c r="T310" s="59"/>
      <c r="U310" s="59"/>
      <c r="V310" s="59"/>
      <c r="W310" s="59"/>
      <c r="X310" s="59"/>
      <c r="Y310" s="99"/>
      <c r="Z310" s="99"/>
      <c r="AA310" s="59"/>
      <c r="AB310" s="59"/>
      <c r="AC310" s="59"/>
      <c r="AD310" s="59"/>
      <c r="AE310" s="59"/>
      <c r="AF310" s="59"/>
    </row>
    <row r="311" spans="2:32" s="56" customFormat="1">
      <c r="B311" s="59"/>
      <c r="E311" s="59"/>
      <c r="F311" s="59"/>
      <c r="G311" s="59"/>
      <c r="H311" s="59"/>
      <c r="I311" s="129"/>
      <c r="J311" s="59"/>
      <c r="L311" s="59"/>
      <c r="M311" s="59"/>
      <c r="N311" s="59"/>
      <c r="O311" s="59"/>
      <c r="P311" s="59"/>
      <c r="Q311" s="59"/>
      <c r="T311" s="59"/>
      <c r="U311" s="59"/>
      <c r="V311" s="59"/>
      <c r="W311" s="59"/>
      <c r="X311" s="59"/>
      <c r="Y311" s="99"/>
      <c r="Z311" s="99"/>
      <c r="AA311" s="59"/>
      <c r="AB311" s="59"/>
      <c r="AC311" s="59"/>
      <c r="AD311" s="59"/>
      <c r="AE311" s="59"/>
      <c r="AF311" s="59"/>
    </row>
    <row r="312" spans="2:32" s="56" customFormat="1">
      <c r="B312" s="59"/>
      <c r="E312" s="59"/>
      <c r="F312" s="59"/>
      <c r="G312" s="59"/>
      <c r="H312" s="59"/>
      <c r="I312" s="129"/>
      <c r="J312" s="59"/>
      <c r="L312" s="59"/>
      <c r="M312" s="59"/>
      <c r="N312" s="59"/>
      <c r="O312" s="59"/>
      <c r="P312" s="59"/>
      <c r="Q312" s="59"/>
      <c r="T312" s="59"/>
      <c r="U312" s="59"/>
      <c r="V312" s="59"/>
      <c r="W312" s="59"/>
      <c r="X312" s="59"/>
      <c r="Y312" s="99"/>
      <c r="Z312" s="99"/>
      <c r="AA312" s="59"/>
      <c r="AB312" s="59"/>
      <c r="AC312" s="59"/>
      <c r="AD312" s="59"/>
      <c r="AE312" s="59"/>
      <c r="AF312" s="59"/>
    </row>
    <row r="313" spans="2:32" s="56" customFormat="1">
      <c r="B313" s="59"/>
      <c r="E313" s="59"/>
      <c r="F313" s="59"/>
      <c r="G313" s="59"/>
      <c r="H313" s="59"/>
      <c r="I313" s="129"/>
      <c r="J313" s="59"/>
      <c r="L313" s="59"/>
      <c r="M313" s="59"/>
      <c r="N313" s="59"/>
      <c r="O313" s="59"/>
      <c r="P313" s="59"/>
      <c r="Q313" s="59"/>
      <c r="T313" s="59"/>
      <c r="U313" s="59"/>
      <c r="V313" s="59"/>
      <c r="W313" s="59"/>
      <c r="X313" s="59"/>
      <c r="Y313" s="99"/>
      <c r="Z313" s="99"/>
      <c r="AA313" s="59"/>
      <c r="AB313" s="59"/>
      <c r="AC313" s="59"/>
      <c r="AD313" s="59"/>
      <c r="AE313" s="59"/>
      <c r="AF313" s="59"/>
    </row>
    <row r="314" spans="2:32" s="56" customFormat="1">
      <c r="B314" s="59"/>
      <c r="E314" s="59"/>
      <c r="F314" s="59"/>
      <c r="G314" s="59"/>
      <c r="H314" s="59"/>
      <c r="I314" s="129"/>
      <c r="J314" s="59"/>
      <c r="L314" s="59"/>
      <c r="M314" s="59"/>
      <c r="N314" s="59"/>
      <c r="O314" s="59"/>
      <c r="P314" s="59"/>
      <c r="Q314" s="59"/>
      <c r="T314" s="59"/>
      <c r="U314" s="59"/>
      <c r="V314" s="59"/>
      <c r="W314" s="59"/>
      <c r="X314" s="59"/>
      <c r="Y314" s="99"/>
      <c r="Z314" s="99"/>
      <c r="AA314" s="59"/>
      <c r="AB314" s="59"/>
      <c r="AC314" s="59"/>
      <c r="AD314" s="59"/>
      <c r="AE314" s="59"/>
      <c r="AF314" s="59"/>
    </row>
    <row r="315" spans="2:32" s="56" customFormat="1">
      <c r="B315" s="59"/>
      <c r="E315" s="59"/>
      <c r="F315" s="59"/>
      <c r="G315" s="59"/>
      <c r="H315" s="59"/>
      <c r="I315" s="129"/>
      <c r="J315" s="59"/>
      <c r="L315" s="59"/>
      <c r="M315" s="59"/>
      <c r="N315" s="59"/>
      <c r="O315" s="59"/>
      <c r="P315" s="59"/>
      <c r="Q315" s="59"/>
      <c r="T315" s="59"/>
      <c r="U315" s="59"/>
      <c r="V315" s="59"/>
      <c r="W315" s="59"/>
      <c r="X315" s="59"/>
      <c r="Y315" s="99"/>
      <c r="Z315" s="99"/>
      <c r="AA315" s="59"/>
      <c r="AB315" s="59"/>
      <c r="AC315" s="59"/>
      <c r="AD315" s="59"/>
      <c r="AE315" s="59"/>
      <c r="AF315" s="59"/>
    </row>
    <row r="316" spans="2:32" s="56" customFormat="1">
      <c r="B316" s="59"/>
      <c r="E316" s="59"/>
      <c r="F316" s="59"/>
      <c r="G316" s="59"/>
      <c r="H316" s="59"/>
      <c r="I316" s="129"/>
      <c r="J316" s="59"/>
      <c r="L316" s="59"/>
      <c r="M316" s="59"/>
      <c r="N316" s="59"/>
      <c r="O316" s="59"/>
      <c r="P316" s="59"/>
      <c r="Q316" s="59"/>
      <c r="T316" s="59"/>
      <c r="U316" s="59"/>
      <c r="V316" s="59"/>
      <c r="W316" s="59"/>
      <c r="X316" s="59"/>
      <c r="Y316" s="99"/>
      <c r="Z316" s="99"/>
      <c r="AA316" s="59"/>
      <c r="AB316" s="59"/>
      <c r="AC316" s="59"/>
      <c r="AD316" s="59"/>
      <c r="AE316" s="59"/>
      <c r="AF316" s="59"/>
    </row>
    <row r="317" spans="2:32" s="56" customFormat="1">
      <c r="B317" s="59"/>
      <c r="E317" s="59"/>
      <c r="F317" s="59"/>
      <c r="G317" s="59"/>
      <c r="H317" s="59"/>
      <c r="I317" s="129"/>
      <c r="J317" s="59"/>
      <c r="L317" s="59"/>
      <c r="M317" s="59"/>
      <c r="N317" s="59"/>
      <c r="O317" s="59"/>
      <c r="P317" s="59"/>
      <c r="Q317" s="59"/>
      <c r="T317" s="59"/>
      <c r="U317" s="59"/>
      <c r="V317" s="59"/>
      <c r="W317" s="59"/>
      <c r="X317" s="59"/>
      <c r="Y317" s="99"/>
      <c r="Z317" s="99"/>
      <c r="AA317" s="59"/>
      <c r="AB317" s="59"/>
      <c r="AC317" s="59"/>
      <c r="AD317" s="59"/>
      <c r="AE317" s="59"/>
      <c r="AF317" s="59"/>
    </row>
    <row r="318" spans="2:32" s="56" customFormat="1">
      <c r="B318" s="59"/>
      <c r="E318" s="59"/>
      <c r="F318" s="59"/>
      <c r="G318" s="59"/>
      <c r="H318" s="59"/>
      <c r="I318" s="129"/>
      <c r="J318" s="59"/>
      <c r="L318" s="59"/>
      <c r="M318" s="59"/>
      <c r="N318" s="59"/>
      <c r="O318" s="59"/>
      <c r="P318" s="59"/>
      <c r="Q318" s="59"/>
      <c r="T318" s="59"/>
      <c r="U318" s="59"/>
      <c r="V318" s="59"/>
      <c r="W318" s="59"/>
      <c r="X318" s="59"/>
      <c r="Y318" s="99"/>
      <c r="Z318" s="99"/>
      <c r="AA318" s="59"/>
      <c r="AB318" s="59"/>
      <c r="AC318" s="59"/>
      <c r="AD318" s="59"/>
      <c r="AE318" s="59"/>
      <c r="AF318" s="59"/>
    </row>
    <row r="319" spans="2:32" s="56" customFormat="1">
      <c r="B319" s="59"/>
      <c r="E319" s="59"/>
      <c r="F319" s="59"/>
      <c r="G319" s="59"/>
      <c r="H319" s="59"/>
      <c r="I319" s="129"/>
      <c r="J319" s="59"/>
      <c r="L319" s="59"/>
      <c r="M319" s="59"/>
      <c r="N319" s="59"/>
      <c r="O319" s="59"/>
      <c r="P319" s="59"/>
      <c r="Q319" s="59"/>
      <c r="T319" s="59"/>
      <c r="U319" s="59"/>
      <c r="V319" s="59"/>
      <c r="W319" s="59"/>
      <c r="X319" s="59"/>
      <c r="Y319" s="99"/>
      <c r="Z319" s="99"/>
      <c r="AA319" s="59"/>
      <c r="AB319" s="59"/>
      <c r="AC319" s="59"/>
      <c r="AD319" s="59"/>
      <c r="AE319" s="59"/>
      <c r="AF319" s="59"/>
    </row>
    <row r="320" spans="2:32" s="56" customFormat="1">
      <c r="B320" s="59"/>
      <c r="E320" s="59"/>
      <c r="F320" s="59"/>
      <c r="G320" s="59"/>
      <c r="H320" s="59"/>
      <c r="I320" s="129"/>
      <c r="J320" s="59"/>
      <c r="L320" s="59"/>
      <c r="M320" s="59"/>
      <c r="N320" s="59"/>
      <c r="O320" s="59"/>
      <c r="P320" s="59"/>
      <c r="Q320" s="59"/>
      <c r="T320" s="59"/>
      <c r="U320" s="59"/>
      <c r="V320" s="59"/>
      <c r="W320" s="59"/>
      <c r="X320" s="59"/>
      <c r="Y320" s="99"/>
      <c r="Z320" s="99"/>
      <c r="AA320" s="59"/>
      <c r="AB320" s="59"/>
      <c r="AC320" s="59"/>
      <c r="AD320" s="59"/>
      <c r="AE320" s="59"/>
      <c r="AF320" s="59"/>
    </row>
    <row r="321" spans="2:32" s="56" customFormat="1">
      <c r="B321" s="59"/>
      <c r="E321" s="59"/>
      <c r="F321" s="59"/>
      <c r="G321" s="59"/>
      <c r="H321" s="59"/>
      <c r="I321" s="129"/>
      <c r="J321" s="59"/>
      <c r="L321" s="59"/>
      <c r="M321" s="59"/>
      <c r="N321" s="59"/>
      <c r="O321" s="59"/>
      <c r="P321" s="59"/>
      <c r="Q321" s="59"/>
      <c r="T321" s="59"/>
      <c r="U321" s="59"/>
      <c r="V321" s="59"/>
      <c r="W321" s="59"/>
      <c r="X321" s="59"/>
      <c r="Y321" s="99"/>
      <c r="Z321" s="99"/>
      <c r="AA321" s="59"/>
      <c r="AB321" s="59"/>
      <c r="AC321" s="59"/>
      <c r="AD321" s="59"/>
      <c r="AE321" s="59"/>
      <c r="AF321" s="59"/>
    </row>
    <row r="322" spans="2:32" s="56" customFormat="1">
      <c r="B322" s="59"/>
      <c r="E322" s="59"/>
      <c r="F322" s="59"/>
      <c r="G322" s="59"/>
      <c r="H322" s="59"/>
      <c r="I322" s="129"/>
      <c r="J322" s="59"/>
      <c r="L322" s="59"/>
      <c r="M322" s="59"/>
      <c r="N322" s="59"/>
      <c r="O322" s="59"/>
      <c r="P322" s="59"/>
      <c r="Q322" s="59"/>
      <c r="T322" s="59"/>
      <c r="U322" s="59"/>
      <c r="V322" s="59"/>
      <c r="W322" s="59"/>
      <c r="X322" s="59"/>
      <c r="Y322" s="99"/>
      <c r="Z322" s="99"/>
      <c r="AA322" s="59"/>
      <c r="AB322" s="59"/>
      <c r="AC322" s="59"/>
      <c r="AD322" s="59"/>
      <c r="AE322" s="59"/>
      <c r="AF322" s="59"/>
    </row>
    <row r="323" spans="2:32" s="56" customFormat="1">
      <c r="B323" s="59"/>
      <c r="E323" s="59"/>
      <c r="F323" s="59"/>
      <c r="G323" s="59"/>
      <c r="H323" s="59"/>
      <c r="I323" s="129"/>
      <c r="J323" s="59"/>
      <c r="L323" s="59"/>
      <c r="M323" s="59"/>
      <c r="N323" s="59"/>
      <c r="O323" s="59"/>
      <c r="P323" s="59"/>
      <c r="Q323" s="59"/>
      <c r="T323" s="59"/>
      <c r="U323" s="59"/>
      <c r="V323" s="59"/>
      <c r="W323" s="59"/>
      <c r="X323" s="59"/>
      <c r="Y323" s="99"/>
      <c r="Z323" s="99"/>
      <c r="AA323" s="59"/>
      <c r="AB323" s="59"/>
      <c r="AC323" s="59"/>
      <c r="AD323" s="59"/>
      <c r="AE323" s="59"/>
      <c r="AF323" s="59"/>
    </row>
    <row r="324" spans="2:32" s="56" customFormat="1">
      <c r="B324" s="59"/>
      <c r="E324" s="59"/>
      <c r="F324" s="59"/>
      <c r="G324" s="59"/>
      <c r="H324" s="59"/>
      <c r="I324" s="129"/>
      <c r="J324" s="59"/>
      <c r="L324" s="59"/>
      <c r="M324" s="59"/>
      <c r="N324" s="59"/>
      <c r="O324" s="59"/>
      <c r="P324" s="59"/>
      <c r="Q324" s="59"/>
      <c r="T324" s="59"/>
      <c r="U324" s="59"/>
      <c r="V324" s="59"/>
      <c r="W324" s="59"/>
      <c r="X324" s="59"/>
      <c r="Y324" s="99"/>
      <c r="Z324" s="99"/>
      <c r="AA324" s="59"/>
      <c r="AB324" s="59"/>
      <c r="AC324" s="59"/>
      <c r="AD324" s="59"/>
      <c r="AE324" s="59"/>
      <c r="AF324" s="59"/>
    </row>
    <row r="325" spans="2:32" s="56" customFormat="1">
      <c r="B325" s="59"/>
      <c r="E325" s="59"/>
      <c r="F325" s="59"/>
      <c r="G325" s="59"/>
      <c r="H325" s="59"/>
      <c r="I325" s="129"/>
      <c r="J325" s="59"/>
      <c r="L325" s="59"/>
      <c r="M325" s="59"/>
      <c r="N325" s="59"/>
      <c r="O325" s="59"/>
      <c r="P325" s="59"/>
      <c r="Q325" s="59"/>
      <c r="T325" s="59"/>
      <c r="U325" s="59"/>
      <c r="V325" s="59"/>
      <c r="W325" s="59"/>
      <c r="X325" s="59"/>
      <c r="Y325" s="99"/>
      <c r="Z325" s="99"/>
      <c r="AA325" s="59"/>
      <c r="AB325" s="59"/>
      <c r="AC325" s="59"/>
      <c r="AD325" s="59"/>
      <c r="AE325" s="59"/>
      <c r="AF325" s="59"/>
    </row>
    <row r="326" spans="2:32" s="56" customFormat="1">
      <c r="B326" s="59"/>
      <c r="E326" s="59"/>
      <c r="F326" s="59"/>
      <c r="G326" s="59"/>
      <c r="H326" s="59"/>
      <c r="I326" s="129"/>
      <c r="J326" s="59"/>
      <c r="L326" s="59"/>
      <c r="M326" s="59"/>
      <c r="N326" s="59"/>
      <c r="O326" s="59"/>
      <c r="P326" s="59"/>
      <c r="Q326" s="59"/>
      <c r="T326" s="59"/>
      <c r="U326" s="59"/>
      <c r="V326" s="59"/>
      <c r="W326" s="59"/>
      <c r="X326" s="59"/>
      <c r="Y326" s="99"/>
      <c r="Z326" s="99"/>
      <c r="AA326" s="59"/>
      <c r="AB326" s="59"/>
      <c r="AC326" s="59"/>
      <c r="AD326" s="59"/>
      <c r="AE326" s="59"/>
      <c r="AF326" s="59"/>
    </row>
    <row r="327" spans="2:32" s="56" customFormat="1">
      <c r="B327" s="59"/>
      <c r="E327" s="59"/>
      <c r="F327" s="59"/>
      <c r="G327" s="59"/>
      <c r="H327" s="59"/>
      <c r="I327" s="129"/>
      <c r="J327" s="59"/>
      <c r="L327" s="59"/>
      <c r="M327" s="59"/>
      <c r="N327" s="59"/>
      <c r="O327" s="59"/>
      <c r="P327" s="59"/>
      <c r="Q327" s="59"/>
      <c r="T327" s="59"/>
      <c r="U327" s="59"/>
      <c r="V327" s="59"/>
      <c r="W327" s="59"/>
      <c r="X327" s="59"/>
      <c r="Y327" s="99"/>
      <c r="Z327" s="99"/>
      <c r="AA327" s="59"/>
      <c r="AB327" s="59"/>
      <c r="AC327" s="59"/>
      <c r="AD327" s="59"/>
      <c r="AE327" s="59"/>
      <c r="AF327" s="59"/>
    </row>
    <row r="328" spans="2:32" s="56" customFormat="1">
      <c r="B328" s="59"/>
      <c r="E328" s="59"/>
      <c r="F328" s="59"/>
      <c r="G328" s="59"/>
      <c r="H328" s="59"/>
      <c r="I328" s="129"/>
      <c r="J328" s="59"/>
      <c r="L328" s="59"/>
      <c r="M328" s="59"/>
      <c r="N328" s="59"/>
      <c r="O328" s="59"/>
      <c r="P328" s="59"/>
      <c r="Q328" s="59"/>
      <c r="T328" s="59"/>
      <c r="U328" s="59"/>
      <c r="V328" s="59"/>
      <c r="W328" s="59"/>
      <c r="X328" s="59"/>
      <c r="Y328" s="99"/>
      <c r="Z328" s="99"/>
      <c r="AA328" s="59"/>
      <c r="AB328" s="59"/>
      <c r="AC328" s="59"/>
      <c r="AD328" s="59"/>
      <c r="AE328" s="59"/>
      <c r="AF328" s="59"/>
    </row>
    <row r="329" spans="2:32" s="56" customFormat="1">
      <c r="B329" s="59"/>
      <c r="E329" s="59"/>
      <c r="F329" s="59"/>
      <c r="G329" s="59"/>
      <c r="H329" s="59"/>
      <c r="I329" s="129"/>
      <c r="J329" s="59"/>
      <c r="L329" s="59"/>
      <c r="M329" s="59"/>
      <c r="N329" s="59"/>
      <c r="O329" s="59"/>
      <c r="P329" s="59"/>
      <c r="Q329" s="59"/>
      <c r="T329" s="59"/>
      <c r="U329" s="59"/>
      <c r="V329" s="59"/>
      <c r="W329" s="59"/>
      <c r="X329" s="59"/>
      <c r="Y329" s="99"/>
      <c r="Z329" s="99"/>
      <c r="AA329" s="59"/>
      <c r="AB329" s="59"/>
      <c r="AC329" s="59"/>
      <c r="AD329" s="59"/>
      <c r="AE329" s="59"/>
      <c r="AF329" s="59"/>
    </row>
    <row r="330" spans="2:32" s="56" customFormat="1">
      <c r="B330" s="59"/>
      <c r="E330" s="59"/>
      <c r="F330" s="59"/>
      <c r="G330" s="59"/>
      <c r="H330" s="59"/>
      <c r="I330" s="129"/>
      <c r="J330" s="59"/>
      <c r="L330" s="59"/>
      <c r="M330" s="59"/>
      <c r="N330" s="59"/>
      <c r="O330" s="59"/>
      <c r="P330" s="59"/>
      <c r="Q330" s="59"/>
      <c r="T330" s="59"/>
      <c r="U330" s="59"/>
      <c r="V330" s="59"/>
      <c r="W330" s="59"/>
      <c r="X330" s="59"/>
      <c r="Y330" s="99"/>
      <c r="Z330" s="99"/>
      <c r="AA330" s="59"/>
      <c r="AB330" s="59"/>
      <c r="AC330" s="59"/>
      <c r="AD330" s="59"/>
      <c r="AE330" s="59"/>
      <c r="AF330" s="59"/>
    </row>
    <row r="331" spans="2:32" s="56" customFormat="1">
      <c r="B331" s="59"/>
      <c r="E331" s="59"/>
      <c r="F331" s="59"/>
      <c r="G331" s="59"/>
      <c r="H331" s="59"/>
      <c r="I331" s="129"/>
      <c r="J331" s="59"/>
      <c r="L331" s="59"/>
      <c r="M331" s="59"/>
      <c r="N331" s="59"/>
      <c r="O331" s="59"/>
      <c r="P331" s="59"/>
      <c r="Q331" s="59"/>
      <c r="T331" s="59"/>
      <c r="U331" s="59"/>
      <c r="V331" s="59"/>
      <c r="W331" s="59"/>
      <c r="X331" s="59"/>
      <c r="Y331" s="99"/>
      <c r="Z331" s="99"/>
      <c r="AA331" s="59"/>
      <c r="AB331" s="59"/>
      <c r="AC331" s="59"/>
      <c r="AD331" s="59"/>
      <c r="AE331" s="59"/>
      <c r="AF331" s="59"/>
    </row>
    <row r="332" spans="2:32" s="56" customFormat="1">
      <c r="B332" s="59"/>
      <c r="E332" s="59"/>
      <c r="F332" s="59"/>
      <c r="G332" s="59"/>
      <c r="H332" s="59"/>
      <c r="I332" s="129"/>
      <c r="J332" s="59"/>
      <c r="L332" s="59"/>
      <c r="M332" s="59"/>
      <c r="N332" s="59"/>
      <c r="O332" s="59"/>
      <c r="P332" s="59"/>
      <c r="Q332" s="59"/>
      <c r="T332" s="59"/>
      <c r="U332" s="59"/>
      <c r="V332" s="59"/>
      <c r="W332" s="59"/>
      <c r="X332" s="59"/>
      <c r="Y332" s="99"/>
      <c r="Z332" s="99"/>
      <c r="AA332" s="59"/>
      <c r="AB332" s="59"/>
      <c r="AC332" s="59"/>
      <c r="AD332" s="59"/>
      <c r="AE332" s="59"/>
      <c r="AF332" s="59"/>
    </row>
    <row r="333" spans="2:32" s="56" customFormat="1">
      <c r="B333" s="59"/>
      <c r="E333" s="59"/>
      <c r="F333" s="59"/>
      <c r="G333" s="59"/>
      <c r="H333" s="59"/>
      <c r="I333" s="129"/>
      <c r="J333" s="59"/>
      <c r="L333" s="59"/>
      <c r="M333" s="59"/>
      <c r="N333" s="59"/>
      <c r="O333" s="59"/>
      <c r="P333" s="59"/>
      <c r="Q333" s="59"/>
      <c r="T333" s="59"/>
      <c r="U333" s="59"/>
      <c r="V333" s="59"/>
      <c r="W333" s="59"/>
      <c r="X333" s="59"/>
      <c r="Y333" s="99"/>
      <c r="Z333" s="99"/>
      <c r="AA333" s="59"/>
      <c r="AB333" s="59"/>
      <c r="AC333" s="59"/>
      <c r="AD333" s="59"/>
      <c r="AE333" s="59"/>
      <c r="AF333" s="59"/>
    </row>
    <row r="334" spans="2:32" s="56" customFormat="1">
      <c r="B334" s="59"/>
      <c r="E334" s="59"/>
      <c r="F334" s="59"/>
      <c r="G334" s="59"/>
      <c r="H334" s="59"/>
      <c r="I334" s="129"/>
      <c r="J334" s="59"/>
      <c r="L334" s="59"/>
      <c r="M334" s="59"/>
      <c r="N334" s="59"/>
      <c r="O334" s="59"/>
      <c r="P334" s="59"/>
      <c r="Q334" s="59"/>
      <c r="T334" s="59"/>
      <c r="U334" s="59"/>
      <c r="V334" s="59"/>
      <c r="W334" s="59"/>
      <c r="X334" s="59"/>
      <c r="Y334" s="99"/>
      <c r="Z334" s="99"/>
      <c r="AA334" s="59"/>
      <c r="AB334" s="59"/>
      <c r="AC334" s="59"/>
      <c r="AD334" s="59"/>
      <c r="AE334" s="59"/>
      <c r="AF334" s="59"/>
    </row>
    <row r="335" spans="2:32" s="56" customFormat="1">
      <c r="B335" s="59"/>
      <c r="E335" s="59"/>
      <c r="F335" s="59"/>
      <c r="G335" s="59"/>
      <c r="H335" s="59"/>
      <c r="I335" s="129"/>
      <c r="J335" s="59"/>
      <c r="L335" s="59"/>
      <c r="M335" s="59"/>
      <c r="N335" s="59"/>
      <c r="O335" s="59"/>
      <c r="P335" s="59"/>
      <c r="Q335" s="59"/>
      <c r="T335" s="59"/>
      <c r="U335" s="59"/>
      <c r="V335" s="59"/>
      <c r="W335" s="59"/>
      <c r="X335" s="59"/>
      <c r="Y335" s="99"/>
      <c r="Z335" s="99"/>
      <c r="AA335" s="59"/>
      <c r="AB335" s="59"/>
      <c r="AC335" s="59"/>
      <c r="AD335" s="59"/>
      <c r="AE335" s="59"/>
      <c r="AF335" s="59"/>
    </row>
    <row r="336" spans="2:32" s="56" customFormat="1">
      <c r="B336" s="59"/>
      <c r="E336" s="59"/>
      <c r="F336" s="59"/>
      <c r="G336" s="59"/>
      <c r="H336" s="59"/>
      <c r="I336" s="129"/>
      <c r="J336" s="59"/>
      <c r="L336" s="59"/>
      <c r="M336" s="59"/>
      <c r="N336" s="59"/>
      <c r="O336" s="59"/>
      <c r="P336" s="59"/>
      <c r="Q336" s="59"/>
      <c r="T336" s="59"/>
      <c r="U336" s="59"/>
      <c r="V336" s="59"/>
      <c r="W336" s="59"/>
      <c r="X336" s="59"/>
      <c r="Y336" s="99"/>
      <c r="Z336" s="99"/>
      <c r="AA336" s="59"/>
      <c r="AB336" s="59"/>
      <c r="AC336" s="59"/>
      <c r="AD336" s="59"/>
      <c r="AE336" s="59"/>
      <c r="AF336" s="59"/>
    </row>
    <row r="337" spans="2:32" s="56" customFormat="1">
      <c r="B337" s="59"/>
      <c r="E337" s="59"/>
      <c r="F337" s="59"/>
      <c r="G337" s="59"/>
      <c r="H337" s="59"/>
      <c r="I337" s="129"/>
      <c r="J337" s="59"/>
      <c r="L337" s="59"/>
      <c r="M337" s="59"/>
      <c r="N337" s="59"/>
      <c r="O337" s="59"/>
      <c r="P337" s="59"/>
      <c r="Q337" s="59"/>
      <c r="T337" s="59"/>
      <c r="U337" s="59"/>
      <c r="V337" s="59"/>
      <c r="W337" s="59"/>
      <c r="X337" s="59"/>
      <c r="Y337" s="99"/>
      <c r="Z337" s="99"/>
      <c r="AA337" s="59"/>
      <c r="AB337" s="59"/>
      <c r="AC337" s="59"/>
      <c r="AD337" s="59"/>
      <c r="AE337" s="59"/>
      <c r="AF337" s="59"/>
    </row>
    <row r="338" spans="2:32" s="56" customFormat="1">
      <c r="B338" s="59"/>
      <c r="E338" s="59"/>
      <c r="F338" s="59"/>
      <c r="G338" s="59"/>
      <c r="H338" s="59"/>
      <c r="I338" s="129"/>
      <c r="J338" s="59"/>
      <c r="L338" s="59"/>
      <c r="M338" s="59"/>
      <c r="N338" s="59"/>
      <c r="O338" s="59"/>
      <c r="P338" s="59"/>
      <c r="Q338" s="59"/>
      <c r="T338" s="59"/>
      <c r="U338" s="59"/>
      <c r="V338" s="59"/>
      <c r="W338" s="59"/>
      <c r="X338" s="59"/>
      <c r="Y338" s="99"/>
      <c r="Z338" s="99"/>
      <c r="AA338" s="59"/>
      <c r="AB338" s="59"/>
      <c r="AC338" s="59"/>
      <c r="AD338" s="59"/>
      <c r="AE338" s="59"/>
      <c r="AF338" s="59"/>
    </row>
    <row r="339" spans="2:32" s="56" customFormat="1">
      <c r="B339" s="59"/>
      <c r="E339" s="59"/>
      <c r="F339" s="59"/>
      <c r="G339" s="59"/>
      <c r="H339" s="59"/>
      <c r="I339" s="129"/>
      <c r="J339" s="59"/>
      <c r="L339" s="59"/>
      <c r="M339" s="59"/>
      <c r="N339" s="59"/>
      <c r="O339" s="59"/>
      <c r="P339" s="59"/>
      <c r="Q339" s="59"/>
      <c r="T339" s="59"/>
      <c r="U339" s="59"/>
      <c r="V339" s="59"/>
      <c r="W339" s="59"/>
      <c r="X339" s="59"/>
      <c r="Y339" s="99"/>
      <c r="Z339" s="99"/>
      <c r="AA339" s="59"/>
      <c r="AB339" s="59"/>
      <c r="AC339" s="59"/>
      <c r="AD339" s="59"/>
      <c r="AE339" s="59"/>
      <c r="AF339" s="59"/>
    </row>
    <row r="340" spans="2:32" s="56" customFormat="1">
      <c r="B340" s="59"/>
      <c r="E340" s="59"/>
      <c r="F340" s="59"/>
      <c r="G340" s="59"/>
      <c r="H340" s="59"/>
      <c r="I340" s="129"/>
      <c r="J340" s="59"/>
      <c r="L340" s="59"/>
      <c r="M340" s="59"/>
      <c r="N340" s="59"/>
      <c r="O340" s="59"/>
      <c r="P340" s="59"/>
      <c r="Q340" s="59"/>
      <c r="T340" s="59"/>
      <c r="U340" s="59"/>
      <c r="V340" s="59"/>
      <c r="W340" s="59"/>
      <c r="X340" s="59"/>
      <c r="Y340" s="99"/>
      <c r="Z340" s="99"/>
      <c r="AA340" s="59"/>
      <c r="AB340" s="59"/>
      <c r="AC340" s="59"/>
      <c r="AD340" s="59"/>
      <c r="AE340" s="59"/>
      <c r="AF340" s="59"/>
    </row>
    <row r="341" spans="2:32" s="56" customFormat="1">
      <c r="B341" s="59"/>
      <c r="E341" s="59"/>
      <c r="F341" s="59"/>
      <c r="G341" s="59"/>
      <c r="H341" s="59"/>
      <c r="I341" s="129"/>
      <c r="J341" s="59"/>
      <c r="L341" s="59"/>
      <c r="M341" s="59"/>
      <c r="N341" s="59"/>
      <c r="O341" s="59"/>
      <c r="P341" s="59"/>
      <c r="Q341" s="59"/>
      <c r="T341" s="59"/>
      <c r="U341" s="59"/>
      <c r="V341" s="59"/>
      <c r="W341" s="59"/>
      <c r="X341" s="59"/>
      <c r="Y341" s="99"/>
      <c r="Z341" s="99"/>
      <c r="AA341" s="59"/>
      <c r="AB341" s="59"/>
      <c r="AC341" s="59"/>
      <c r="AD341" s="59"/>
      <c r="AE341" s="59"/>
      <c r="AF341" s="59"/>
    </row>
    <row r="342" spans="2:32" s="56" customFormat="1">
      <c r="B342" s="59"/>
      <c r="E342" s="59"/>
      <c r="F342" s="59"/>
      <c r="G342" s="59"/>
      <c r="H342" s="59"/>
      <c r="I342" s="129"/>
      <c r="J342" s="59"/>
      <c r="L342" s="59"/>
      <c r="M342" s="59"/>
      <c r="N342" s="59"/>
      <c r="O342" s="59"/>
      <c r="P342" s="59"/>
      <c r="Q342" s="59"/>
      <c r="T342" s="59"/>
      <c r="U342" s="59"/>
      <c r="V342" s="59"/>
      <c r="W342" s="59"/>
      <c r="X342" s="59"/>
      <c r="Y342" s="99"/>
      <c r="Z342" s="99"/>
      <c r="AA342" s="59"/>
      <c r="AB342" s="59"/>
      <c r="AC342" s="59"/>
      <c r="AD342" s="59"/>
      <c r="AE342" s="59"/>
      <c r="AF342" s="59"/>
    </row>
    <row r="343" spans="2:32" s="56" customFormat="1">
      <c r="B343" s="59"/>
      <c r="E343" s="59"/>
      <c r="F343" s="59"/>
      <c r="G343" s="59"/>
      <c r="H343" s="59"/>
      <c r="I343" s="129"/>
      <c r="J343" s="59"/>
      <c r="L343" s="59"/>
      <c r="M343" s="59"/>
      <c r="N343" s="59"/>
      <c r="O343" s="59"/>
      <c r="P343" s="59"/>
      <c r="Q343" s="59"/>
      <c r="T343" s="59"/>
      <c r="U343" s="59"/>
      <c r="V343" s="59"/>
      <c r="W343" s="59"/>
      <c r="X343" s="59"/>
      <c r="Y343" s="99"/>
      <c r="Z343" s="99"/>
      <c r="AA343" s="59"/>
      <c r="AB343" s="59"/>
      <c r="AC343" s="59"/>
      <c r="AD343" s="59"/>
      <c r="AE343" s="59"/>
      <c r="AF343" s="59"/>
    </row>
    <row r="344" spans="2:32" s="56" customFormat="1">
      <c r="B344" s="59"/>
      <c r="E344" s="59"/>
      <c r="F344" s="59"/>
      <c r="G344" s="59"/>
      <c r="H344" s="59"/>
      <c r="I344" s="129"/>
      <c r="J344" s="59"/>
      <c r="L344" s="59"/>
      <c r="M344" s="59"/>
      <c r="N344" s="59"/>
      <c r="O344" s="59"/>
      <c r="P344" s="59"/>
      <c r="Q344" s="59"/>
      <c r="T344" s="59"/>
      <c r="U344" s="59"/>
      <c r="V344" s="59"/>
      <c r="W344" s="59"/>
      <c r="X344" s="59"/>
      <c r="Y344" s="99"/>
      <c r="Z344" s="99"/>
      <c r="AA344" s="59"/>
      <c r="AB344" s="59"/>
      <c r="AC344" s="59"/>
      <c r="AD344" s="59"/>
      <c r="AE344" s="59"/>
      <c r="AF344" s="59"/>
    </row>
    <row r="345" spans="2:32" s="56" customFormat="1">
      <c r="B345" s="59"/>
      <c r="E345" s="59"/>
      <c r="F345" s="59"/>
      <c r="G345" s="59"/>
      <c r="H345" s="59"/>
      <c r="I345" s="129"/>
      <c r="J345" s="59"/>
      <c r="L345" s="59"/>
      <c r="M345" s="59"/>
      <c r="N345" s="59"/>
      <c r="O345" s="59"/>
      <c r="P345" s="59"/>
      <c r="Q345" s="59"/>
      <c r="T345" s="59"/>
      <c r="U345" s="59"/>
      <c r="V345" s="59"/>
      <c r="W345" s="59"/>
      <c r="X345" s="59"/>
      <c r="Y345" s="99"/>
      <c r="Z345" s="99"/>
      <c r="AA345" s="59"/>
      <c r="AB345" s="59"/>
      <c r="AC345" s="59"/>
      <c r="AD345" s="59"/>
      <c r="AE345" s="59"/>
      <c r="AF345" s="59"/>
    </row>
    <row r="346" spans="2:32" s="56" customFormat="1">
      <c r="B346" s="59"/>
      <c r="E346" s="59"/>
      <c r="F346" s="59"/>
      <c r="G346" s="59"/>
      <c r="H346" s="59"/>
      <c r="I346" s="129"/>
      <c r="J346" s="59"/>
      <c r="L346" s="59"/>
      <c r="M346" s="59"/>
      <c r="N346" s="59"/>
      <c r="O346" s="59"/>
      <c r="P346" s="59"/>
      <c r="Q346" s="59"/>
      <c r="T346" s="59"/>
      <c r="U346" s="59"/>
      <c r="V346" s="59"/>
      <c r="W346" s="59"/>
      <c r="X346" s="59"/>
      <c r="Y346" s="99"/>
      <c r="Z346" s="99"/>
      <c r="AA346" s="59"/>
      <c r="AB346" s="59"/>
      <c r="AC346" s="59"/>
      <c r="AD346" s="59"/>
      <c r="AE346" s="59"/>
      <c r="AF346" s="59"/>
    </row>
    <row r="347" spans="2:32" s="56" customFormat="1">
      <c r="B347" s="59"/>
      <c r="E347" s="59"/>
      <c r="F347" s="59"/>
      <c r="G347" s="59"/>
      <c r="H347" s="59"/>
      <c r="I347" s="129"/>
      <c r="J347" s="59"/>
      <c r="L347" s="59"/>
      <c r="M347" s="59"/>
      <c r="N347" s="59"/>
      <c r="O347" s="59"/>
      <c r="P347" s="59"/>
      <c r="Q347" s="59"/>
      <c r="T347" s="59"/>
      <c r="U347" s="59"/>
      <c r="V347" s="59"/>
      <c r="W347" s="59"/>
      <c r="X347" s="59"/>
      <c r="Y347" s="99"/>
      <c r="Z347" s="99"/>
      <c r="AA347" s="59"/>
      <c r="AB347" s="59"/>
      <c r="AC347" s="59"/>
      <c r="AD347" s="59"/>
      <c r="AE347" s="59"/>
      <c r="AF347" s="59"/>
    </row>
    <row r="348" spans="2:32" s="56" customFormat="1">
      <c r="B348" s="59"/>
      <c r="E348" s="59"/>
      <c r="F348" s="59"/>
      <c r="G348" s="59"/>
      <c r="H348" s="59"/>
      <c r="I348" s="129"/>
      <c r="J348" s="59"/>
      <c r="L348" s="59"/>
      <c r="M348" s="59"/>
      <c r="N348" s="59"/>
      <c r="O348" s="59"/>
      <c r="P348" s="59"/>
      <c r="Q348" s="59"/>
      <c r="T348" s="59"/>
      <c r="U348" s="59"/>
      <c r="V348" s="59"/>
      <c r="W348" s="59"/>
      <c r="X348" s="59"/>
      <c r="Y348" s="99"/>
      <c r="Z348" s="99"/>
      <c r="AA348" s="59"/>
      <c r="AB348" s="59"/>
      <c r="AC348" s="59"/>
      <c r="AD348" s="59"/>
      <c r="AE348" s="59"/>
      <c r="AF348" s="59"/>
    </row>
    <row r="349" spans="2:32" s="56" customFormat="1">
      <c r="B349" s="59"/>
      <c r="E349" s="59"/>
      <c r="F349" s="59"/>
      <c r="G349" s="59"/>
      <c r="H349" s="59"/>
      <c r="I349" s="129"/>
      <c r="J349" s="59"/>
      <c r="L349" s="59"/>
      <c r="M349" s="59"/>
      <c r="N349" s="59"/>
      <c r="O349" s="59"/>
      <c r="P349" s="59"/>
      <c r="Q349" s="59"/>
      <c r="T349" s="59"/>
      <c r="U349" s="59"/>
      <c r="V349" s="59"/>
      <c r="W349" s="59"/>
      <c r="X349" s="59"/>
      <c r="Y349" s="99"/>
      <c r="Z349" s="99"/>
      <c r="AA349" s="59"/>
      <c r="AB349" s="59"/>
      <c r="AC349" s="59"/>
      <c r="AD349" s="59"/>
      <c r="AE349" s="59"/>
      <c r="AF349" s="59"/>
    </row>
    <row r="350" spans="2:32" s="56" customFormat="1">
      <c r="B350" s="59"/>
      <c r="E350" s="59"/>
      <c r="F350" s="59"/>
      <c r="G350" s="59"/>
      <c r="H350" s="59"/>
      <c r="I350" s="129"/>
      <c r="J350" s="59"/>
      <c r="L350" s="59"/>
      <c r="M350" s="59"/>
      <c r="N350" s="59"/>
      <c r="O350" s="59"/>
      <c r="P350" s="59"/>
      <c r="Q350" s="59"/>
      <c r="T350" s="59"/>
      <c r="U350" s="59"/>
      <c r="V350" s="59"/>
      <c r="W350" s="59"/>
      <c r="X350" s="59"/>
      <c r="Y350" s="99"/>
      <c r="Z350" s="99"/>
      <c r="AA350" s="59"/>
      <c r="AB350" s="59"/>
      <c r="AC350" s="59"/>
      <c r="AD350" s="59"/>
      <c r="AE350" s="59"/>
      <c r="AF350" s="59"/>
    </row>
    <row r="351" spans="2:32" s="56" customFormat="1">
      <c r="B351" s="59"/>
      <c r="E351" s="59"/>
      <c r="F351" s="59"/>
      <c r="G351" s="59"/>
      <c r="H351" s="59"/>
      <c r="I351" s="129"/>
      <c r="J351" s="59"/>
      <c r="L351" s="59"/>
      <c r="M351" s="59"/>
      <c r="N351" s="59"/>
      <c r="O351" s="59"/>
      <c r="P351" s="59"/>
      <c r="Q351" s="59"/>
      <c r="T351" s="59"/>
      <c r="U351" s="59"/>
      <c r="V351" s="59"/>
      <c r="W351" s="59"/>
      <c r="X351" s="59"/>
      <c r="Y351" s="99"/>
      <c r="Z351" s="99"/>
      <c r="AA351" s="59"/>
      <c r="AB351" s="59"/>
      <c r="AC351" s="59"/>
      <c r="AD351" s="59"/>
      <c r="AE351" s="59"/>
      <c r="AF351" s="59"/>
    </row>
    <row r="352" spans="2:32" s="56" customFormat="1">
      <c r="B352" s="59"/>
      <c r="E352" s="59"/>
      <c r="F352" s="59"/>
      <c r="G352" s="59"/>
      <c r="H352" s="59"/>
      <c r="I352" s="129"/>
      <c r="J352" s="59"/>
      <c r="L352" s="59"/>
      <c r="M352" s="59"/>
      <c r="N352" s="59"/>
      <c r="O352" s="59"/>
      <c r="P352" s="59"/>
      <c r="Q352" s="59"/>
      <c r="T352" s="59"/>
      <c r="U352" s="59"/>
      <c r="V352" s="59"/>
      <c r="W352" s="59"/>
      <c r="X352" s="59"/>
      <c r="Y352" s="99"/>
      <c r="Z352" s="99"/>
      <c r="AA352" s="59"/>
      <c r="AB352" s="59"/>
      <c r="AC352" s="59"/>
      <c r="AD352" s="59"/>
      <c r="AE352" s="59"/>
      <c r="AF352" s="59"/>
    </row>
    <row r="353" spans="2:32" s="56" customFormat="1">
      <c r="B353" s="59"/>
      <c r="E353" s="59"/>
      <c r="F353" s="59"/>
      <c r="G353" s="59"/>
      <c r="H353" s="59"/>
      <c r="I353" s="129"/>
      <c r="J353" s="59"/>
      <c r="L353" s="59"/>
      <c r="M353" s="59"/>
      <c r="N353" s="59"/>
      <c r="O353" s="59"/>
      <c r="P353" s="59"/>
      <c r="Q353" s="59"/>
      <c r="T353" s="59"/>
      <c r="U353" s="59"/>
      <c r="V353" s="59"/>
      <c r="W353" s="59"/>
      <c r="X353" s="59"/>
      <c r="Y353" s="99"/>
      <c r="Z353" s="99"/>
      <c r="AA353" s="59"/>
      <c r="AB353" s="59"/>
      <c r="AC353" s="59"/>
      <c r="AD353" s="59"/>
      <c r="AE353" s="59"/>
      <c r="AF353" s="59"/>
    </row>
    <row r="354" spans="2:32" s="56" customFormat="1">
      <c r="B354" s="59"/>
      <c r="E354" s="59"/>
      <c r="F354" s="59"/>
      <c r="G354" s="59"/>
      <c r="H354" s="59"/>
      <c r="I354" s="129"/>
      <c r="J354" s="59"/>
      <c r="L354" s="59"/>
      <c r="M354" s="59"/>
      <c r="N354" s="59"/>
      <c r="O354" s="59"/>
      <c r="P354" s="59"/>
      <c r="Q354" s="59"/>
      <c r="T354" s="59"/>
      <c r="U354" s="59"/>
      <c r="V354" s="59"/>
      <c r="W354" s="59"/>
      <c r="X354" s="59"/>
      <c r="Y354" s="99"/>
      <c r="Z354" s="99"/>
      <c r="AA354" s="59"/>
      <c r="AB354" s="59"/>
      <c r="AC354" s="59"/>
      <c r="AD354" s="59"/>
      <c r="AE354" s="59"/>
      <c r="AF354" s="59"/>
    </row>
    <row r="355" spans="2:32" s="56" customFormat="1">
      <c r="B355" s="59"/>
      <c r="E355" s="59"/>
      <c r="F355" s="59"/>
      <c r="G355" s="59"/>
      <c r="H355" s="59"/>
      <c r="I355" s="129"/>
      <c r="J355" s="59"/>
      <c r="L355" s="59"/>
      <c r="M355" s="59"/>
      <c r="N355" s="59"/>
      <c r="O355" s="59"/>
      <c r="P355" s="59"/>
      <c r="Q355" s="59"/>
      <c r="T355" s="59"/>
      <c r="U355" s="59"/>
      <c r="V355" s="59"/>
      <c r="W355" s="59"/>
      <c r="X355" s="59"/>
      <c r="Y355" s="99"/>
      <c r="Z355" s="99"/>
      <c r="AA355" s="59"/>
      <c r="AB355" s="59"/>
      <c r="AC355" s="59"/>
      <c r="AD355" s="59"/>
      <c r="AE355" s="59"/>
      <c r="AF355" s="59"/>
    </row>
    <row r="356" spans="2:32" s="56" customFormat="1">
      <c r="B356" s="59"/>
      <c r="E356" s="59"/>
      <c r="F356" s="59"/>
      <c r="G356" s="59"/>
      <c r="H356" s="59"/>
      <c r="I356" s="129"/>
      <c r="J356" s="59"/>
      <c r="L356" s="59"/>
      <c r="M356" s="59"/>
      <c r="N356" s="59"/>
      <c r="O356" s="59"/>
      <c r="P356" s="59"/>
      <c r="Q356" s="59"/>
      <c r="T356" s="59"/>
      <c r="U356" s="59"/>
      <c r="V356" s="59"/>
      <c r="W356" s="59"/>
      <c r="X356" s="59"/>
      <c r="Y356" s="99"/>
      <c r="Z356" s="99"/>
      <c r="AA356" s="59"/>
      <c r="AB356" s="59"/>
      <c r="AC356" s="59"/>
      <c r="AD356" s="59"/>
      <c r="AE356" s="59"/>
      <c r="AF356" s="59"/>
    </row>
    <row r="357" spans="2:32" s="56" customFormat="1">
      <c r="B357" s="59"/>
      <c r="E357" s="59"/>
      <c r="F357" s="59"/>
      <c r="G357" s="59"/>
      <c r="H357" s="59"/>
      <c r="I357" s="129"/>
      <c r="J357" s="59"/>
      <c r="L357" s="59"/>
      <c r="M357" s="59"/>
      <c r="N357" s="59"/>
      <c r="O357" s="59"/>
      <c r="P357" s="59"/>
      <c r="Q357" s="59"/>
      <c r="T357" s="59"/>
      <c r="U357" s="59"/>
      <c r="V357" s="59"/>
      <c r="W357" s="59"/>
      <c r="X357" s="59"/>
      <c r="Y357" s="99"/>
      <c r="Z357" s="99"/>
      <c r="AA357" s="59"/>
      <c r="AB357" s="59"/>
      <c r="AC357" s="59"/>
      <c r="AD357" s="59"/>
      <c r="AE357" s="59"/>
      <c r="AF357" s="59"/>
    </row>
    <row r="358" spans="2:32" s="56" customFormat="1">
      <c r="B358" s="59"/>
      <c r="E358" s="59"/>
      <c r="F358" s="59"/>
      <c r="G358" s="59"/>
      <c r="H358" s="59"/>
      <c r="I358" s="129"/>
      <c r="J358" s="59"/>
      <c r="L358" s="59"/>
      <c r="M358" s="59"/>
      <c r="N358" s="59"/>
      <c r="O358" s="59"/>
      <c r="P358" s="59"/>
      <c r="Q358" s="59"/>
      <c r="T358" s="59"/>
      <c r="U358" s="59"/>
      <c r="V358" s="59"/>
      <c r="W358" s="59"/>
      <c r="X358" s="59"/>
      <c r="Y358" s="99"/>
      <c r="Z358" s="99"/>
      <c r="AA358" s="59"/>
      <c r="AB358" s="59"/>
      <c r="AC358" s="59"/>
      <c r="AD358" s="59"/>
      <c r="AE358" s="59"/>
      <c r="AF358" s="59"/>
    </row>
    <row r="359" spans="2:32" s="56" customFormat="1">
      <c r="B359" s="59"/>
      <c r="E359" s="59"/>
      <c r="F359" s="59"/>
      <c r="G359" s="59"/>
      <c r="H359" s="59"/>
      <c r="I359" s="129"/>
      <c r="J359" s="59"/>
      <c r="L359" s="59"/>
      <c r="M359" s="59"/>
      <c r="N359" s="59"/>
      <c r="O359" s="59"/>
      <c r="P359" s="59"/>
      <c r="Q359" s="59"/>
      <c r="T359" s="59"/>
      <c r="U359" s="59"/>
      <c r="V359" s="59"/>
      <c r="W359" s="59"/>
      <c r="X359" s="59"/>
      <c r="Y359" s="99"/>
      <c r="Z359" s="99"/>
      <c r="AA359" s="59"/>
      <c r="AB359" s="59"/>
      <c r="AC359" s="59"/>
      <c r="AD359" s="59"/>
      <c r="AE359" s="59"/>
      <c r="AF359" s="59"/>
    </row>
    <row r="360" spans="2:32" s="56" customFormat="1">
      <c r="B360" s="59"/>
      <c r="E360" s="59"/>
      <c r="F360" s="59"/>
      <c r="G360" s="59"/>
      <c r="H360" s="59"/>
      <c r="I360" s="129"/>
      <c r="J360" s="59"/>
      <c r="L360" s="59"/>
      <c r="M360" s="59"/>
      <c r="N360" s="59"/>
      <c r="O360" s="59"/>
      <c r="P360" s="59"/>
      <c r="Q360" s="59"/>
      <c r="T360" s="59"/>
      <c r="U360" s="59"/>
      <c r="V360" s="59"/>
      <c r="W360" s="59"/>
      <c r="X360" s="59"/>
      <c r="Y360" s="99"/>
      <c r="Z360" s="99"/>
      <c r="AA360" s="59"/>
      <c r="AB360" s="59"/>
      <c r="AC360" s="59"/>
      <c r="AD360" s="59"/>
      <c r="AE360" s="59"/>
      <c r="AF360" s="59"/>
    </row>
    <row r="361" spans="2:32" s="56" customFormat="1">
      <c r="B361" s="59"/>
      <c r="E361" s="59"/>
      <c r="F361" s="59"/>
      <c r="G361" s="59"/>
      <c r="H361" s="59"/>
      <c r="I361" s="129"/>
      <c r="J361" s="59"/>
      <c r="L361" s="59"/>
      <c r="M361" s="59"/>
      <c r="N361" s="59"/>
      <c r="O361" s="59"/>
      <c r="P361" s="59"/>
      <c r="Q361" s="59"/>
      <c r="T361" s="59"/>
      <c r="U361" s="59"/>
      <c r="V361" s="59"/>
      <c r="W361" s="59"/>
      <c r="X361" s="59"/>
      <c r="Y361" s="99"/>
      <c r="Z361" s="99"/>
      <c r="AA361" s="59"/>
      <c r="AB361" s="59"/>
      <c r="AC361" s="59"/>
      <c r="AD361" s="59"/>
      <c r="AE361" s="59"/>
      <c r="AF361" s="59"/>
    </row>
    <row r="362" spans="2:32" s="56" customFormat="1">
      <c r="B362" s="59"/>
      <c r="E362" s="59"/>
      <c r="F362" s="59"/>
      <c r="G362" s="59"/>
      <c r="H362" s="59"/>
      <c r="I362" s="129"/>
      <c r="J362" s="59"/>
      <c r="L362" s="59"/>
      <c r="M362" s="59"/>
      <c r="N362" s="59"/>
      <c r="O362" s="59"/>
      <c r="P362" s="59"/>
      <c r="Q362" s="59"/>
      <c r="T362" s="59"/>
      <c r="U362" s="59"/>
      <c r="V362" s="59"/>
      <c r="W362" s="59"/>
      <c r="X362" s="59"/>
      <c r="Y362" s="99"/>
      <c r="Z362" s="99"/>
      <c r="AA362" s="59"/>
      <c r="AB362" s="59"/>
      <c r="AC362" s="59"/>
      <c r="AD362" s="59"/>
      <c r="AE362" s="59"/>
      <c r="AF362" s="59"/>
    </row>
    <row r="363" spans="2:32" s="56" customFormat="1">
      <c r="B363" s="59"/>
      <c r="E363" s="59"/>
      <c r="F363" s="59"/>
      <c r="G363" s="59"/>
      <c r="H363" s="59"/>
      <c r="I363" s="129"/>
      <c r="J363" s="59"/>
      <c r="L363" s="59"/>
      <c r="M363" s="59"/>
      <c r="N363" s="59"/>
      <c r="O363" s="59"/>
      <c r="P363" s="59"/>
      <c r="Q363" s="59"/>
      <c r="T363" s="59"/>
      <c r="U363" s="59"/>
      <c r="V363" s="59"/>
      <c r="W363" s="59"/>
      <c r="X363" s="59"/>
      <c r="Y363" s="99"/>
      <c r="Z363" s="99"/>
      <c r="AA363" s="59"/>
      <c r="AB363" s="59"/>
      <c r="AC363" s="59"/>
      <c r="AD363" s="59"/>
      <c r="AE363" s="59"/>
      <c r="AF363" s="59"/>
    </row>
    <row r="364" spans="2:32" s="56" customFormat="1">
      <c r="B364" s="59"/>
      <c r="E364" s="59"/>
      <c r="F364" s="59"/>
      <c r="G364" s="59"/>
      <c r="H364" s="59"/>
      <c r="I364" s="129"/>
      <c r="J364" s="59"/>
      <c r="L364" s="59"/>
      <c r="M364" s="59"/>
      <c r="N364" s="59"/>
      <c r="O364" s="59"/>
      <c r="P364" s="59"/>
      <c r="Q364" s="59"/>
      <c r="T364" s="59"/>
      <c r="U364" s="59"/>
      <c r="V364" s="59"/>
      <c r="W364" s="59"/>
      <c r="X364" s="59"/>
      <c r="Y364" s="99"/>
      <c r="Z364" s="99"/>
      <c r="AA364" s="59"/>
      <c r="AB364" s="59"/>
      <c r="AC364" s="59"/>
      <c r="AD364" s="59"/>
      <c r="AE364" s="59"/>
      <c r="AF364" s="59"/>
    </row>
    <row r="365" spans="2:32" s="56" customFormat="1">
      <c r="B365" s="59"/>
      <c r="E365" s="59"/>
      <c r="F365" s="59"/>
      <c r="G365" s="59"/>
      <c r="H365" s="59"/>
      <c r="I365" s="129"/>
      <c r="J365" s="59"/>
      <c r="L365" s="59"/>
      <c r="M365" s="59"/>
      <c r="N365" s="59"/>
      <c r="O365" s="59"/>
      <c r="P365" s="59"/>
      <c r="Q365" s="59"/>
      <c r="T365" s="59"/>
      <c r="U365" s="59"/>
      <c r="V365" s="59"/>
      <c r="W365" s="59"/>
      <c r="X365" s="59"/>
      <c r="Y365" s="99"/>
      <c r="Z365" s="99"/>
      <c r="AA365" s="59"/>
      <c r="AB365" s="59"/>
      <c r="AC365" s="59"/>
      <c r="AD365" s="59"/>
      <c r="AE365" s="59"/>
      <c r="AF365" s="59"/>
    </row>
    <row r="366" spans="2:32" s="56" customFormat="1">
      <c r="B366" s="59"/>
      <c r="E366" s="59"/>
      <c r="F366" s="59"/>
      <c r="G366" s="59"/>
      <c r="H366" s="59"/>
      <c r="I366" s="129"/>
      <c r="J366" s="59"/>
      <c r="L366" s="59"/>
      <c r="M366" s="59"/>
      <c r="N366" s="59"/>
      <c r="O366" s="59"/>
      <c r="P366" s="59"/>
      <c r="Q366" s="59"/>
      <c r="T366" s="59"/>
      <c r="U366" s="59"/>
      <c r="V366" s="59"/>
      <c r="W366" s="59"/>
      <c r="X366" s="59"/>
      <c r="Y366" s="99"/>
      <c r="Z366" s="99"/>
      <c r="AA366" s="59"/>
      <c r="AB366" s="59"/>
      <c r="AC366" s="59"/>
      <c r="AD366" s="59"/>
      <c r="AE366" s="59"/>
      <c r="AF366" s="59"/>
    </row>
    <row r="367" spans="2:32" s="56" customFormat="1">
      <c r="B367" s="59"/>
      <c r="E367" s="59"/>
      <c r="F367" s="59"/>
      <c r="G367" s="59"/>
      <c r="H367" s="59"/>
      <c r="I367" s="129"/>
      <c r="J367" s="59"/>
      <c r="L367" s="59"/>
      <c r="M367" s="59"/>
      <c r="N367" s="59"/>
      <c r="O367" s="59"/>
      <c r="P367" s="59"/>
      <c r="Q367" s="59"/>
      <c r="T367" s="59"/>
      <c r="U367" s="59"/>
      <c r="V367" s="59"/>
      <c r="W367" s="59"/>
      <c r="X367" s="59"/>
      <c r="Y367" s="99"/>
      <c r="Z367" s="99"/>
      <c r="AA367" s="59"/>
      <c r="AB367" s="59"/>
      <c r="AC367" s="59"/>
      <c r="AD367" s="59"/>
      <c r="AE367" s="59"/>
      <c r="AF367" s="59"/>
    </row>
    <row r="368" spans="2:32" s="56" customFormat="1">
      <c r="B368" s="59"/>
      <c r="E368" s="59"/>
      <c r="F368" s="59"/>
      <c r="G368" s="59"/>
      <c r="H368" s="59"/>
      <c r="I368" s="129"/>
      <c r="J368" s="59"/>
      <c r="L368" s="59"/>
      <c r="M368" s="59"/>
      <c r="N368" s="59"/>
      <c r="O368" s="59"/>
      <c r="P368" s="59"/>
      <c r="Q368" s="59"/>
      <c r="T368" s="59"/>
      <c r="U368" s="59"/>
      <c r="V368" s="59"/>
      <c r="W368" s="59"/>
      <c r="X368" s="59"/>
      <c r="Y368" s="99"/>
      <c r="Z368" s="99"/>
      <c r="AA368" s="59"/>
      <c r="AB368" s="59"/>
      <c r="AC368" s="59"/>
      <c r="AD368" s="59"/>
      <c r="AE368" s="59"/>
      <c r="AF368" s="59"/>
    </row>
    <row r="369" spans="2:32" s="56" customFormat="1">
      <c r="B369" s="59"/>
      <c r="E369" s="59"/>
      <c r="F369" s="59"/>
      <c r="G369" s="59"/>
      <c r="H369" s="59"/>
      <c r="I369" s="129"/>
      <c r="J369" s="59"/>
      <c r="L369" s="59"/>
      <c r="M369" s="59"/>
      <c r="N369" s="59"/>
      <c r="O369" s="59"/>
      <c r="P369" s="59"/>
      <c r="Q369" s="59"/>
      <c r="T369" s="59"/>
      <c r="U369" s="59"/>
      <c r="V369" s="59"/>
      <c r="W369" s="59"/>
      <c r="X369" s="59"/>
      <c r="Y369" s="99"/>
      <c r="Z369" s="99"/>
      <c r="AA369" s="59"/>
      <c r="AB369" s="59"/>
      <c r="AC369" s="59"/>
      <c r="AD369" s="59"/>
      <c r="AE369" s="59"/>
      <c r="AF369" s="59"/>
    </row>
    <row r="370" spans="2:32" s="56" customFormat="1">
      <c r="B370" s="59"/>
      <c r="E370" s="59"/>
      <c r="F370" s="59"/>
      <c r="G370" s="59"/>
      <c r="H370" s="59"/>
      <c r="I370" s="129"/>
      <c r="J370" s="59"/>
      <c r="L370" s="59"/>
      <c r="M370" s="59"/>
      <c r="N370" s="59"/>
      <c r="O370" s="59"/>
      <c r="P370" s="59"/>
      <c r="Q370" s="59"/>
      <c r="T370" s="59"/>
      <c r="U370" s="59"/>
      <c r="V370" s="59"/>
      <c r="W370" s="59"/>
      <c r="X370" s="59"/>
      <c r="Y370" s="99"/>
      <c r="Z370" s="99"/>
      <c r="AA370" s="59"/>
      <c r="AB370" s="59"/>
      <c r="AC370" s="59"/>
      <c r="AD370" s="59"/>
      <c r="AE370" s="59"/>
      <c r="AF370" s="59"/>
    </row>
    <row r="371" spans="2:32" s="56" customFormat="1">
      <c r="B371" s="59"/>
      <c r="E371" s="59"/>
      <c r="F371" s="59"/>
      <c r="G371" s="59"/>
      <c r="H371" s="59"/>
      <c r="I371" s="129"/>
      <c r="J371" s="59"/>
      <c r="L371" s="59"/>
      <c r="M371" s="59"/>
      <c r="N371" s="59"/>
      <c r="O371" s="59"/>
      <c r="P371" s="59"/>
      <c r="Q371" s="59"/>
      <c r="T371" s="59"/>
      <c r="U371" s="59"/>
      <c r="V371" s="59"/>
      <c r="W371" s="59"/>
      <c r="X371" s="59"/>
      <c r="Y371" s="99"/>
      <c r="Z371" s="99"/>
      <c r="AA371" s="59"/>
      <c r="AB371" s="59"/>
      <c r="AC371" s="59"/>
      <c r="AD371" s="59"/>
      <c r="AE371" s="59"/>
      <c r="AF371" s="59"/>
    </row>
    <row r="372" spans="2:32" s="56" customFormat="1">
      <c r="B372" s="59"/>
      <c r="E372" s="59"/>
      <c r="F372" s="59"/>
      <c r="G372" s="59"/>
      <c r="H372" s="59"/>
      <c r="I372" s="129"/>
      <c r="J372" s="59"/>
      <c r="L372" s="59"/>
      <c r="M372" s="59"/>
      <c r="N372" s="59"/>
      <c r="O372" s="59"/>
      <c r="P372" s="59"/>
      <c r="Q372" s="59"/>
      <c r="T372" s="59"/>
      <c r="U372" s="59"/>
      <c r="V372" s="59"/>
      <c r="W372" s="59"/>
      <c r="X372" s="59"/>
      <c r="Y372" s="99"/>
      <c r="Z372" s="99"/>
      <c r="AA372" s="59"/>
      <c r="AB372" s="59"/>
      <c r="AC372" s="59"/>
      <c r="AD372" s="59"/>
      <c r="AE372" s="59"/>
      <c r="AF372" s="59"/>
    </row>
    <row r="373" spans="2:32" s="56" customFormat="1">
      <c r="B373" s="59"/>
      <c r="E373" s="59"/>
      <c r="F373" s="59"/>
      <c r="G373" s="59"/>
      <c r="H373" s="59"/>
      <c r="I373" s="129"/>
      <c r="J373" s="59"/>
      <c r="L373" s="59"/>
      <c r="M373" s="59"/>
      <c r="N373" s="59"/>
      <c r="O373" s="59"/>
      <c r="P373" s="59"/>
      <c r="Q373" s="59"/>
      <c r="T373" s="59"/>
      <c r="U373" s="59"/>
      <c r="V373" s="59"/>
      <c r="W373" s="59"/>
      <c r="X373" s="59"/>
      <c r="Y373" s="99"/>
      <c r="Z373" s="99"/>
      <c r="AA373" s="59"/>
      <c r="AB373" s="59"/>
      <c r="AC373" s="59"/>
      <c r="AD373" s="59"/>
      <c r="AE373" s="59"/>
      <c r="AF373" s="59"/>
    </row>
    <row r="374" spans="2:32" s="56" customFormat="1">
      <c r="B374" s="59"/>
      <c r="E374" s="59"/>
      <c r="F374" s="59"/>
      <c r="G374" s="59"/>
      <c r="H374" s="59"/>
      <c r="I374" s="129"/>
      <c r="J374" s="59"/>
      <c r="L374" s="59"/>
      <c r="M374" s="59"/>
      <c r="N374" s="59"/>
      <c r="O374" s="59"/>
      <c r="P374" s="59"/>
      <c r="Q374" s="59"/>
      <c r="T374" s="59"/>
      <c r="U374" s="59"/>
      <c r="V374" s="59"/>
      <c r="W374" s="59"/>
      <c r="X374" s="59"/>
      <c r="Y374" s="99"/>
      <c r="Z374" s="99"/>
      <c r="AA374" s="59"/>
      <c r="AB374" s="59"/>
      <c r="AC374" s="59"/>
      <c r="AD374" s="59"/>
      <c r="AE374" s="59"/>
      <c r="AF374" s="59"/>
    </row>
    <row r="375" spans="2:32" s="56" customFormat="1">
      <c r="B375" s="59"/>
      <c r="E375" s="59"/>
      <c r="F375" s="59"/>
      <c r="G375" s="59"/>
      <c r="H375" s="59"/>
      <c r="I375" s="129"/>
      <c r="J375" s="59"/>
      <c r="L375" s="59"/>
      <c r="M375" s="59"/>
      <c r="N375" s="59"/>
      <c r="O375" s="59"/>
      <c r="P375" s="59"/>
      <c r="Q375" s="59"/>
      <c r="T375" s="59"/>
      <c r="U375" s="59"/>
      <c r="V375" s="59"/>
      <c r="W375" s="59"/>
      <c r="X375" s="59"/>
      <c r="Y375" s="99"/>
      <c r="Z375" s="99"/>
      <c r="AA375" s="59"/>
      <c r="AB375" s="59"/>
      <c r="AC375" s="59"/>
      <c r="AD375" s="59"/>
      <c r="AE375" s="59"/>
      <c r="AF375" s="59"/>
    </row>
    <row r="376" spans="2:32" s="56" customFormat="1">
      <c r="B376" s="59"/>
      <c r="E376" s="59"/>
      <c r="F376" s="59"/>
      <c r="G376" s="59"/>
      <c r="H376" s="59"/>
      <c r="I376" s="129"/>
      <c r="J376" s="59"/>
      <c r="L376" s="59"/>
      <c r="M376" s="59"/>
      <c r="N376" s="59"/>
      <c r="O376" s="59"/>
      <c r="P376" s="59"/>
      <c r="Q376" s="59"/>
      <c r="T376" s="59"/>
      <c r="U376" s="59"/>
      <c r="V376" s="59"/>
      <c r="W376" s="59"/>
      <c r="X376" s="59"/>
      <c r="Y376" s="99"/>
      <c r="Z376" s="99"/>
      <c r="AA376" s="59"/>
      <c r="AB376" s="59"/>
      <c r="AC376" s="59"/>
      <c r="AD376" s="59"/>
      <c r="AE376" s="59"/>
      <c r="AF376" s="59"/>
    </row>
    <row r="377" spans="2:32" s="56" customFormat="1">
      <c r="B377" s="59"/>
      <c r="E377" s="59"/>
      <c r="F377" s="59"/>
      <c r="G377" s="59"/>
      <c r="H377" s="59"/>
      <c r="I377" s="129"/>
      <c r="J377" s="59"/>
      <c r="L377" s="59"/>
      <c r="M377" s="59"/>
      <c r="N377" s="59"/>
      <c r="O377" s="59"/>
      <c r="P377" s="59"/>
      <c r="Q377" s="59"/>
      <c r="T377" s="59"/>
      <c r="U377" s="59"/>
      <c r="V377" s="59"/>
      <c r="W377" s="59"/>
      <c r="X377" s="59"/>
      <c r="Y377" s="99"/>
      <c r="Z377" s="99"/>
      <c r="AA377" s="59"/>
      <c r="AB377" s="59"/>
      <c r="AC377" s="59"/>
      <c r="AD377" s="59"/>
      <c r="AE377" s="59"/>
      <c r="AF377" s="59"/>
    </row>
    <row r="378" spans="2:32" s="56" customFormat="1">
      <c r="B378" s="59"/>
      <c r="E378" s="59"/>
      <c r="F378" s="59"/>
      <c r="G378" s="59"/>
      <c r="H378" s="59"/>
      <c r="I378" s="129"/>
      <c r="J378" s="59"/>
      <c r="L378" s="59"/>
      <c r="M378" s="59"/>
      <c r="N378" s="59"/>
      <c r="O378" s="59"/>
      <c r="P378" s="59"/>
      <c r="Q378" s="59"/>
      <c r="T378" s="59"/>
      <c r="U378" s="59"/>
      <c r="V378" s="59"/>
      <c r="W378" s="59"/>
      <c r="X378" s="59"/>
      <c r="Y378" s="99"/>
      <c r="Z378" s="99"/>
      <c r="AA378" s="59"/>
      <c r="AB378" s="59"/>
      <c r="AC378" s="59"/>
      <c r="AD378" s="59"/>
      <c r="AE378" s="59"/>
      <c r="AF378" s="59"/>
    </row>
    <row r="379" spans="2:32" s="56" customFormat="1">
      <c r="B379" s="59"/>
      <c r="E379" s="59"/>
      <c r="F379" s="59"/>
      <c r="G379" s="59"/>
      <c r="H379" s="59"/>
      <c r="I379" s="129"/>
      <c r="J379" s="59"/>
      <c r="L379" s="59"/>
      <c r="M379" s="59"/>
      <c r="N379" s="59"/>
      <c r="O379" s="59"/>
      <c r="P379" s="59"/>
      <c r="Q379" s="59"/>
      <c r="T379" s="59"/>
      <c r="U379" s="59"/>
      <c r="V379" s="59"/>
      <c r="W379" s="59"/>
      <c r="X379" s="59"/>
      <c r="Y379" s="99"/>
      <c r="Z379" s="99"/>
      <c r="AA379" s="59"/>
      <c r="AB379" s="59"/>
      <c r="AC379" s="59"/>
      <c r="AD379" s="59"/>
      <c r="AE379" s="59"/>
      <c r="AF379" s="59"/>
    </row>
    <row r="380" spans="2:32" s="56" customFormat="1">
      <c r="B380" s="59"/>
      <c r="E380" s="59"/>
      <c r="F380" s="59"/>
      <c r="G380" s="59"/>
      <c r="H380" s="59"/>
      <c r="I380" s="129"/>
      <c r="J380" s="59"/>
      <c r="L380" s="59"/>
      <c r="M380" s="59"/>
      <c r="N380" s="59"/>
      <c r="O380" s="59"/>
      <c r="P380" s="59"/>
      <c r="Q380" s="59"/>
      <c r="T380" s="59"/>
      <c r="U380" s="59"/>
      <c r="V380" s="59"/>
      <c r="W380" s="59"/>
      <c r="X380" s="59"/>
      <c r="Y380" s="99"/>
      <c r="Z380" s="99"/>
      <c r="AA380" s="59"/>
      <c r="AB380" s="59"/>
      <c r="AC380" s="59"/>
      <c r="AD380" s="59"/>
      <c r="AE380" s="59"/>
      <c r="AF380" s="59"/>
    </row>
    <row r="381" spans="2:32" s="56" customFormat="1">
      <c r="B381" s="59"/>
      <c r="E381" s="59"/>
      <c r="F381" s="59"/>
      <c r="G381" s="59"/>
      <c r="H381" s="59"/>
      <c r="I381" s="129"/>
      <c r="J381" s="59"/>
      <c r="L381" s="59"/>
      <c r="M381" s="59"/>
      <c r="N381" s="59"/>
      <c r="O381" s="59"/>
      <c r="P381" s="59"/>
      <c r="Q381" s="59"/>
      <c r="T381" s="59"/>
      <c r="U381" s="59"/>
      <c r="V381" s="59"/>
      <c r="W381" s="59"/>
      <c r="X381" s="59"/>
      <c r="Y381" s="99"/>
      <c r="Z381" s="99"/>
      <c r="AA381" s="59"/>
      <c r="AB381" s="59"/>
      <c r="AC381" s="59"/>
      <c r="AD381" s="59"/>
      <c r="AE381" s="59"/>
      <c r="AF381" s="59"/>
    </row>
    <row r="382" spans="2:32" s="56" customFormat="1">
      <c r="B382" s="59"/>
      <c r="E382" s="59"/>
      <c r="F382" s="59"/>
      <c r="G382" s="59"/>
      <c r="H382" s="59"/>
      <c r="I382" s="129"/>
      <c r="J382" s="59"/>
      <c r="L382" s="59"/>
      <c r="M382" s="59"/>
      <c r="N382" s="59"/>
      <c r="O382" s="59"/>
      <c r="P382" s="59"/>
      <c r="Q382" s="59"/>
      <c r="T382" s="59"/>
      <c r="U382" s="59"/>
      <c r="V382" s="59"/>
      <c r="W382" s="59"/>
      <c r="X382" s="59"/>
      <c r="Y382" s="99"/>
      <c r="Z382" s="99"/>
      <c r="AA382" s="59"/>
      <c r="AB382" s="59"/>
      <c r="AC382" s="59"/>
      <c r="AD382" s="59"/>
      <c r="AE382" s="59"/>
      <c r="AF382" s="59"/>
    </row>
    <row r="383" spans="2:32" s="56" customFormat="1">
      <c r="B383" s="59"/>
      <c r="E383" s="59"/>
      <c r="F383" s="59"/>
      <c r="G383" s="59"/>
      <c r="H383" s="59"/>
      <c r="I383" s="129"/>
      <c r="J383" s="59"/>
      <c r="L383" s="59"/>
      <c r="M383" s="59"/>
      <c r="N383" s="59"/>
      <c r="O383" s="59"/>
      <c r="P383" s="59"/>
      <c r="Q383" s="59"/>
      <c r="T383" s="59"/>
      <c r="U383" s="59"/>
      <c r="V383" s="59"/>
      <c r="W383" s="59"/>
      <c r="X383" s="59"/>
      <c r="Y383" s="99"/>
      <c r="Z383" s="99"/>
      <c r="AA383" s="59"/>
      <c r="AB383" s="59"/>
      <c r="AC383" s="59"/>
      <c r="AD383" s="59"/>
      <c r="AE383" s="59"/>
      <c r="AF383" s="59"/>
    </row>
    <row r="384" spans="2:32" s="56" customFormat="1">
      <c r="B384" s="59"/>
      <c r="E384" s="59"/>
      <c r="F384" s="59"/>
      <c r="G384" s="59"/>
      <c r="H384" s="59"/>
      <c r="I384" s="129"/>
      <c r="J384" s="59"/>
      <c r="L384" s="59"/>
      <c r="M384" s="59"/>
      <c r="N384" s="59"/>
      <c r="O384" s="59"/>
      <c r="P384" s="59"/>
      <c r="Q384" s="59"/>
      <c r="T384" s="59"/>
      <c r="U384" s="59"/>
      <c r="V384" s="59"/>
      <c r="W384" s="59"/>
      <c r="X384" s="59"/>
      <c r="Y384" s="99"/>
      <c r="Z384" s="99"/>
      <c r="AA384" s="59"/>
      <c r="AB384" s="59"/>
      <c r="AC384" s="59"/>
      <c r="AD384" s="59"/>
      <c r="AE384" s="59"/>
      <c r="AF384" s="59"/>
    </row>
    <row r="385" spans="2:32" s="56" customFormat="1">
      <c r="B385" s="59"/>
      <c r="E385" s="59"/>
      <c r="F385" s="59"/>
      <c r="G385" s="59"/>
      <c r="H385" s="59"/>
      <c r="I385" s="129"/>
      <c r="J385" s="59"/>
      <c r="L385" s="59"/>
      <c r="M385" s="59"/>
      <c r="N385" s="59"/>
      <c r="O385" s="59"/>
      <c r="P385" s="59"/>
      <c r="Q385" s="59"/>
      <c r="T385" s="59"/>
      <c r="U385" s="59"/>
      <c r="V385" s="59"/>
      <c r="W385" s="59"/>
      <c r="X385" s="59"/>
      <c r="Y385" s="99"/>
      <c r="Z385" s="99"/>
      <c r="AA385" s="59"/>
      <c r="AB385" s="59"/>
      <c r="AC385" s="59"/>
      <c r="AD385" s="59"/>
      <c r="AE385" s="59"/>
      <c r="AF385" s="59"/>
    </row>
    <row r="386" spans="2:32" s="56" customFormat="1">
      <c r="B386" s="59"/>
      <c r="E386" s="59"/>
      <c r="F386" s="59"/>
      <c r="G386" s="59"/>
      <c r="H386" s="59"/>
      <c r="I386" s="129"/>
      <c r="J386" s="59"/>
      <c r="L386" s="59"/>
      <c r="M386" s="59"/>
      <c r="N386" s="59"/>
      <c r="O386" s="59"/>
      <c r="P386" s="59"/>
      <c r="Q386" s="59"/>
      <c r="T386" s="59"/>
      <c r="U386" s="59"/>
      <c r="V386" s="59"/>
      <c r="W386" s="59"/>
      <c r="X386" s="59"/>
      <c r="Y386" s="99"/>
      <c r="Z386" s="99"/>
      <c r="AA386" s="59"/>
      <c r="AB386" s="59"/>
      <c r="AC386" s="59"/>
      <c r="AD386" s="59"/>
      <c r="AE386" s="59"/>
      <c r="AF386" s="59"/>
    </row>
    <row r="387" spans="2:32" s="56" customFormat="1">
      <c r="B387" s="59"/>
      <c r="E387" s="59"/>
      <c r="F387" s="59"/>
      <c r="G387" s="59"/>
      <c r="H387" s="59"/>
      <c r="I387" s="129"/>
      <c r="J387" s="59"/>
      <c r="L387" s="59"/>
      <c r="M387" s="59"/>
      <c r="N387" s="59"/>
      <c r="O387" s="59"/>
      <c r="P387" s="59"/>
      <c r="Q387" s="59"/>
      <c r="T387" s="59"/>
      <c r="U387" s="59"/>
      <c r="V387" s="59"/>
      <c r="W387" s="59"/>
      <c r="X387" s="59"/>
      <c r="Y387" s="99"/>
      <c r="Z387" s="99"/>
      <c r="AA387" s="59"/>
      <c r="AB387" s="59"/>
      <c r="AC387" s="59"/>
      <c r="AD387" s="59"/>
      <c r="AE387" s="59"/>
      <c r="AF387" s="59"/>
    </row>
    <row r="388" spans="2:32" s="56" customFormat="1">
      <c r="B388" s="59"/>
      <c r="E388" s="59"/>
      <c r="F388" s="59"/>
      <c r="G388" s="59"/>
      <c r="H388" s="59"/>
      <c r="I388" s="129"/>
      <c r="J388" s="59"/>
      <c r="L388" s="59"/>
      <c r="M388" s="59"/>
      <c r="N388" s="59"/>
      <c r="O388" s="59"/>
      <c r="P388" s="59"/>
      <c r="Q388" s="59"/>
      <c r="T388" s="59"/>
      <c r="U388" s="59"/>
      <c r="V388" s="59"/>
      <c r="W388" s="59"/>
      <c r="X388" s="59"/>
      <c r="Y388" s="99"/>
      <c r="Z388" s="99"/>
      <c r="AA388" s="59"/>
      <c r="AB388" s="59"/>
      <c r="AC388" s="59"/>
      <c r="AD388" s="59"/>
      <c r="AE388" s="59"/>
      <c r="AF388" s="59"/>
    </row>
    <row r="389" spans="2:32" s="56" customFormat="1">
      <c r="B389" s="59"/>
      <c r="E389" s="59"/>
      <c r="F389" s="59"/>
      <c r="G389" s="59"/>
      <c r="H389" s="59"/>
      <c r="I389" s="129"/>
      <c r="J389" s="59"/>
      <c r="L389" s="59"/>
      <c r="M389" s="59"/>
      <c r="N389" s="59"/>
      <c r="O389" s="59"/>
      <c r="P389" s="59"/>
      <c r="Q389" s="59"/>
      <c r="T389" s="59"/>
      <c r="U389" s="59"/>
      <c r="V389" s="59"/>
      <c r="W389" s="59"/>
      <c r="X389" s="59"/>
      <c r="Y389" s="99"/>
      <c r="Z389" s="99"/>
      <c r="AA389" s="59"/>
      <c r="AB389" s="59"/>
      <c r="AC389" s="59"/>
      <c r="AD389" s="59"/>
      <c r="AE389" s="59"/>
      <c r="AF389" s="59"/>
    </row>
    <row r="390" spans="2:32" s="56" customFormat="1">
      <c r="B390" s="59"/>
      <c r="E390" s="59"/>
      <c r="F390" s="59"/>
      <c r="G390" s="59"/>
      <c r="H390" s="59"/>
      <c r="I390" s="129"/>
      <c r="J390" s="59"/>
      <c r="L390" s="59"/>
      <c r="M390" s="59"/>
      <c r="N390" s="59"/>
      <c r="O390" s="59"/>
      <c r="P390" s="59"/>
      <c r="Q390" s="59"/>
      <c r="T390" s="59"/>
      <c r="U390" s="59"/>
      <c r="V390" s="59"/>
      <c r="W390" s="59"/>
      <c r="X390" s="59"/>
      <c r="Y390" s="99"/>
      <c r="Z390" s="99"/>
      <c r="AA390" s="59"/>
      <c r="AB390" s="59"/>
      <c r="AC390" s="59"/>
      <c r="AD390" s="59"/>
      <c r="AE390" s="59"/>
      <c r="AF390" s="59"/>
    </row>
    <row r="391" spans="2:32" s="56" customFormat="1">
      <c r="B391" s="59"/>
      <c r="E391" s="59"/>
      <c r="F391" s="59"/>
      <c r="G391" s="59"/>
      <c r="H391" s="59"/>
      <c r="I391" s="129"/>
      <c r="J391" s="59"/>
      <c r="L391" s="59"/>
      <c r="M391" s="59"/>
      <c r="N391" s="59"/>
      <c r="O391" s="59"/>
      <c r="P391" s="59"/>
      <c r="Q391" s="59"/>
      <c r="T391" s="59"/>
      <c r="U391" s="59"/>
      <c r="V391" s="59"/>
      <c r="W391" s="59"/>
      <c r="X391" s="59"/>
      <c r="Y391" s="99"/>
      <c r="Z391" s="99"/>
      <c r="AA391" s="59"/>
      <c r="AB391" s="59"/>
      <c r="AC391" s="59"/>
      <c r="AD391" s="59"/>
      <c r="AE391" s="59"/>
      <c r="AF391" s="59"/>
    </row>
    <row r="392" spans="2:32" s="56" customFormat="1">
      <c r="B392" s="59"/>
      <c r="E392" s="59"/>
      <c r="F392" s="59"/>
      <c r="G392" s="59"/>
      <c r="H392" s="59"/>
      <c r="I392" s="129"/>
      <c r="J392" s="59"/>
      <c r="L392" s="59"/>
      <c r="M392" s="59"/>
      <c r="N392" s="59"/>
      <c r="O392" s="59"/>
      <c r="P392" s="59"/>
      <c r="Q392" s="59"/>
      <c r="T392" s="59"/>
      <c r="U392" s="59"/>
      <c r="V392" s="59"/>
      <c r="W392" s="59"/>
      <c r="X392" s="59"/>
      <c r="Y392" s="99"/>
      <c r="Z392" s="99"/>
      <c r="AA392" s="59"/>
      <c r="AB392" s="59"/>
      <c r="AC392" s="59"/>
      <c r="AD392" s="59"/>
      <c r="AE392" s="59"/>
      <c r="AF392" s="59"/>
    </row>
    <row r="393" spans="2:32" s="56" customFormat="1">
      <c r="B393" s="59"/>
      <c r="E393" s="59"/>
      <c r="F393" s="59"/>
      <c r="G393" s="59"/>
      <c r="H393" s="59"/>
      <c r="I393" s="129"/>
      <c r="J393" s="59"/>
      <c r="L393" s="59"/>
      <c r="M393" s="59"/>
      <c r="N393" s="59"/>
      <c r="O393" s="59"/>
      <c r="P393" s="59"/>
      <c r="Q393" s="59"/>
      <c r="T393" s="59"/>
      <c r="U393" s="59"/>
      <c r="V393" s="59"/>
      <c r="W393" s="59"/>
      <c r="X393" s="59"/>
      <c r="Y393" s="99"/>
      <c r="Z393" s="99"/>
      <c r="AA393" s="59"/>
      <c r="AB393" s="59"/>
      <c r="AC393" s="59"/>
      <c r="AD393" s="59"/>
      <c r="AE393" s="59"/>
      <c r="AF393" s="59"/>
    </row>
    <row r="394" spans="2:32" s="56" customFormat="1">
      <c r="B394" s="59"/>
      <c r="E394" s="59"/>
      <c r="F394" s="59"/>
      <c r="G394" s="59"/>
      <c r="H394" s="59"/>
      <c r="I394" s="129"/>
      <c r="J394" s="59"/>
      <c r="L394" s="59"/>
      <c r="M394" s="59"/>
      <c r="N394" s="59"/>
      <c r="O394" s="59"/>
      <c r="P394" s="59"/>
      <c r="Q394" s="59"/>
      <c r="T394" s="59"/>
      <c r="U394" s="59"/>
      <c r="V394" s="59"/>
      <c r="W394" s="59"/>
      <c r="X394" s="59"/>
      <c r="Y394" s="99"/>
      <c r="Z394" s="99"/>
      <c r="AA394" s="59"/>
      <c r="AB394" s="59"/>
      <c r="AC394" s="59"/>
      <c r="AD394" s="59"/>
      <c r="AE394" s="59"/>
      <c r="AF394" s="59"/>
    </row>
    <row r="395" spans="2:32" s="56" customFormat="1">
      <c r="B395" s="59"/>
      <c r="E395" s="59"/>
      <c r="F395" s="59"/>
      <c r="G395" s="59"/>
      <c r="H395" s="59"/>
      <c r="I395" s="129"/>
      <c r="J395" s="59"/>
      <c r="L395" s="59"/>
      <c r="M395" s="59"/>
      <c r="N395" s="59"/>
      <c r="O395" s="59"/>
      <c r="P395" s="59"/>
      <c r="Q395" s="59"/>
      <c r="T395" s="59"/>
      <c r="U395" s="59"/>
      <c r="V395" s="59"/>
      <c r="W395" s="59"/>
      <c r="X395" s="59"/>
      <c r="Y395" s="99"/>
      <c r="Z395" s="99"/>
      <c r="AA395" s="59"/>
      <c r="AB395" s="59"/>
      <c r="AC395" s="59"/>
      <c r="AD395" s="59"/>
      <c r="AE395" s="59"/>
      <c r="AF395" s="59"/>
    </row>
    <row r="396" spans="2:32" s="56" customFormat="1">
      <c r="B396" s="59"/>
      <c r="E396" s="59"/>
      <c r="F396" s="59"/>
      <c r="G396" s="59"/>
      <c r="H396" s="59"/>
      <c r="I396" s="129"/>
      <c r="J396" s="59"/>
      <c r="L396" s="59"/>
      <c r="M396" s="59"/>
      <c r="N396" s="59"/>
      <c r="O396" s="59"/>
      <c r="P396" s="59"/>
      <c r="Q396" s="59"/>
      <c r="T396" s="59"/>
      <c r="U396" s="59"/>
      <c r="V396" s="59"/>
      <c r="W396" s="59"/>
      <c r="X396" s="59"/>
      <c r="Y396" s="99"/>
      <c r="Z396" s="99"/>
      <c r="AA396" s="59"/>
      <c r="AB396" s="59"/>
      <c r="AC396" s="59"/>
      <c r="AD396" s="59"/>
      <c r="AE396" s="59"/>
      <c r="AF396" s="59"/>
    </row>
    <row r="397" spans="2:32" s="56" customFormat="1">
      <c r="B397" s="59"/>
      <c r="E397" s="59"/>
      <c r="F397" s="59"/>
      <c r="G397" s="59"/>
      <c r="H397" s="59"/>
      <c r="I397" s="129"/>
      <c r="J397" s="59"/>
      <c r="L397" s="59"/>
      <c r="M397" s="59"/>
      <c r="N397" s="59"/>
      <c r="O397" s="59"/>
      <c r="P397" s="59"/>
      <c r="Q397" s="59"/>
      <c r="T397" s="59"/>
      <c r="U397" s="59"/>
      <c r="V397" s="59"/>
      <c r="W397" s="59"/>
      <c r="X397" s="59"/>
      <c r="Y397" s="99"/>
      <c r="Z397" s="99"/>
      <c r="AA397" s="59"/>
      <c r="AB397" s="59"/>
      <c r="AC397" s="59"/>
      <c r="AD397" s="59"/>
      <c r="AE397" s="59"/>
      <c r="AF397" s="59"/>
    </row>
    <row r="398" spans="2:32" s="56" customFormat="1">
      <c r="B398" s="59"/>
      <c r="E398" s="59"/>
      <c r="F398" s="59"/>
      <c r="G398" s="59"/>
      <c r="H398" s="59"/>
      <c r="I398" s="129"/>
      <c r="J398" s="59"/>
      <c r="L398" s="59"/>
      <c r="M398" s="59"/>
      <c r="N398" s="59"/>
      <c r="O398" s="59"/>
      <c r="P398" s="59"/>
      <c r="Q398" s="59"/>
      <c r="T398" s="59"/>
      <c r="U398" s="59"/>
      <c r="V398" s="59"/>
      <c r="W398" s="59"/>
      <c r="X398" s="59"/>
      <c r="Y398" s="99"/>
      <c r="Z398" s="99"/>
      <c r="AA398" s="59"/>
      <c r="AB398" s="59"/>
      <c r="AC398" s="59"/>
      <c r="AD398" s="59"/>
      <c r="AE398" s="59"/>
      <c r="AF398" s="59"/>
    </row>
    <row r="399" spans="2:32" s="56" customFormat="1">
      <c r="B399" s="59"/>
      <c r="E399" s="59"/>
      <c r="F399" s="59"/>
      <c r="G399" s="59"/>
      <c r="H399" s="59"/>
      <c r="I399" s="129"/>
      <c r="J399" s="59"/>
      <c r="L399" s="59"/>
      <c r="M399" s="59"/>
      <c r="N399" s="59"/>
      <c r="O399" s="59"/>
      <c r="P399" s="59"/>
      <c r="Q399" s="59"/>
      <c r="T399" s="59"/>
      <c r="U399" s="59"/>
      <c r="V399" s="59"/>
      <c r="W399" s="59"/>
      <c r="X399" s="59"/>
      <c r="Y399" s="99"/>
      <c r="Z399" s="99"/>
      <c r="AA399" s="59"/>
      <c r="AB399" s="59"/>
      <c r="AC399" s="59"/>
      <c r="AD399" s="59"/>
      <c r="AE399" s="59"/>
      <c r="AF399" s="59"/>
    </row>
    <row r="400" spans="2:32" s="56" customFormat="1">
      <c r="B400" s="59"/>
      <c r="E400" s="59"/>
      <c r="F400" s="59"/>
      <c r="G400" s="59"/>
      <c r="H400" s="59"/>
      <c r="I400" s="129"/>
      <c r="J400" s="59"/>
      <c r="L400" s="59"/>
      <c r="M400" s="59"/>
      <c r="N400" s="59"/>
      <c r="O400" s="59"/>
      <c r="P400" s="59"/>
      <c r="Q400" s="59"/>
      <c r="T400" s="59"/>
      <c r="U400" s="59"/>
      <c r="V400" s="59"/>
      <c r="W400" s="59"/>
      <c r="X400" s="59"/>
      <c r="Y400" s="99"/>
      <c r="Z400" s="99"/>
      <c r="AA400" s="59"/>
      <c r="AB400" s="59"/>
      <c r="AC400" s="59"/>
      <c r="AD400" s="59"/>
      <c r="AE400" s="59"/>
      <c r="AF400" s="59"/>
    </row>
    <row r="401" spans="2:32" s="56" customFormat="1">
      <c r="B401" s="59"/>
      <c r="E401" s="59"/>
      <c r="F401" s="59"/>
      <c r="G401" s="59"/>
      <c r="H401" s="59"/>
      <c r="I401" s="129"/>
      <c r="J401" s="59"/>
      <c r="L401" s="59"/>
      <c r="M401" s="59"/>
      <c r="N401" s="59"/>
      <c r="O401" s="59"/>
      <c r="P401" s="59"/>
      <c r="Q401" s="59"/>
      <c r="T401" s="59"/>
      <c r="U401" s="59"/>
      <c r="V401" s="59"/>
      <c r="W401" s="59"/>
      <c r="X401" s="59"/>
      <c r="Y401" s="99"/>
      <c r="Z401" s="99"/>
      <c r="AA401" s="59"/>
      <c r="AB401" s="59"/>
      <c r="AC401" s="59"/>
      <c r="AD401" s="59"/>
      <c r="AE401" s="59"/>
      <c r="AF401" s="59"/>
    </row>
    <row r="402" spans="2:32" s="56" customFormat="1">
      <c r="B402" s="59"/>
      <c r="E402" s="59"/>
      <c r="F402" s="59"/>
      <c r="G402" s="59"/>
      <c r="H402" s="59"/>
      <c r="I402" s="129"/>
      <c r="J402" s="59"/>
      <c r="L402" s="59"/>
      <c r="M402" s="59"/>
      <c r="N402" s="59"/>
      <c r="O402" s="59"/>
      <c r="P402" s="59"/>
      <c r="Q402" s="59"/>
      <c r="T402" s="59"/>
      <c r="U402" s="59"/>
      <c r="V402" s="59"/>
      <c r="W402" s="59"/>
      <c r="X402" s="59"/>
      <c r="Y402" s="99"/>
      <c r="Z402" s="99"/>
      <c r="AA402" s="59"/>
      <c r="AB402" s="59"/>
      <c r="AC402" s="59"/>
      <c r="AD402" s="59"/>
      <c r="AE402" s="59"/>
      <c r="AF402" s="59"/>
    </row>
    <row r="403" spans="2:32" s="56" customFormat="1">
      <c r="B403" s="59"/>
      <c r="E403" s="59"/>
      <c r="F403" s="59"/>
      <c r="G403" s="59"/>
      <c r="H403" s="59"/>
      <c r="I403" s="129"/>
      <c r="J403" s="59"/>
      <c r="L403" s="59"/>
      <c r="M403" s="59"/>
      <c r="N403" s="59"/>
      <c r="O403" s="59"/>
      <c r="P403" s="59"/>
      <c r="Q403" s="59"/>
      <c r="T403" s="59"/>
      <c r="U403" s="59"/>
      <c r="V403" s="59"/>
      <c r="W403" s="59"/>
      <c r="X403" s="59"/>
      <c r="Y403" s="99"/>
      <c r="Z403" s="99"/>
      <c r="AA403" s="59"/>
      <c r="AB403" s="59"/>
      <c r="AC403" s="59"/>
      <c r="AD403" s="59"/>
      <c r="AE403" s="59"/>
      <c r="AF403" s="59"/>
    </row>
    <row r="404" spans="2:32" s="56" customFormat="1">
      <c r="B404" s="59"/>
      <c r="E404" s="59"/>
      <c r="F404" s="59"/>
      <c r="G404" s="59"/>
      <c r="H404" s="59"/>
      <c r="I404" s="129"/>
      <c r="J404" s="59"/>
      <c r="L404" s="59"/>
      <c r="M404" s="59"/>
      <c r="N404" s="59"/>
      <c r="O404" s="59"/>
      <c r="P404" s="59"/>
      <c r="Q404" s="59"/>
      <c r="T404" s="59"/>
      <c r="U404" s="59"/>
      <c r="V404" s="59"/>
      <c r="W404" s="59"/>
      <c r="X404" s="59"/>
      <c r="Y404" s="99"/>
      <c r="Z404" s="99"/>
      <c r="AA404" s="59"/>
      <c r="AB404" s="59"/>
      <c r="AC404" s="59"/>
      <c r="AD404" s="59"/>
      <c r="AE404" s="59"/>
      <c r="AF404" s="59"/>
    </row>
    <row r="405" spans="2:32" s="56" customFormat="1">
      <c r="B405" s="59"/>
      <c r="E405" s="59"/>
      <c r="F405" s="59"/>
      <c r="G405" s="59"/>
      <c r="H405" s="59"/>
      <c r="I405" s="129"/>
      <c r="J405" s="59"/>
      <c r="L405" s="59"/>
      <c r="M405" s="59"/>
      <c r="N405" s="59"/>
      <c r="O405" s="59"/>
      <c r="P405" s="59"/>
      <c r="Q405" s="59"/>
      <c r="T405" s="59"/>
      <c r="U405" s="59"/>
      <c r="V405" s="59"/>
      <c r="W405" s="59"/>
      <c r="X405" s="59"/>
      <c r="Y405" s="99"/>
      <c r="Z405" s="99"/>
      <c r="AA405" s="59"/>
      <c r="AB405" s="59"/>
      <c r="AC405" s="59"/>
      <c r="AD405" s="59"/>
      <c r="AE405" s="59"/>
      <c r="AF405" s="59"/>
    </row>
    <row r="406" spans="2:32" s="56" customFormat="1">
      <c r="B406" s="59"/>
      <c r="E406" s="59"/>
      <c r="F406" s="59"/>
      <c r="G406" s="59"/>
      <c r="H406" s="59"/>
      <c r="I406" s="129"/>
      <c r="J406" s="59"/>
      <c r="L406" s="59"/>
      <c r="M406" s="59"/>
      <c r="N406" s="59"/>
      <c r="O406" s="59"/>
      <c r="P406" s="59"/>
      <c r="Q406" s="59"/>
      <c r="T406" s="59"/>
      <c r="U406" s="59"/>
      <c r="V406" s="59"/>
      <c r="W406" s="59"/>
      <c r="X406" s="59"/>
      <c r="Y406" s="99"/>
      <c r="Z406" s="99"/>
      <c r="AA406" s="59"/>
      <c r="AB406" s="59"/>
      <c r="AC406" s="59"/>
      <c r="AD406" s="59"/>
      <c r="AE406" s="59"/>
      <c r="AF406" s="59"/>
    </row>
    <row r="407" spans="2:32" s="56" customFormat="1">
      <c r="B407" s="59"/>
      <c r="E407" s="59"/>
      <c r="F407" s="59"/>
      <c r="G407" s="59"/>
      <c r="H407" s="59"/>
      <c r="I407" s="129"/>
      <c r="J407" s="59"/>
      <c r="L407" s="59"/>
      <c r="M407" s="59"/>
      <c r="N407" s="59"/>
      <c r="O407" s="59"/>
      <c r="P407" s="59"/>
      <c r="Q407" s="59"/>
      <c r="T407" s="59"/>
      <c r="U407" s="59"/>
      <c r="V407" s="59"/>
      <c r="W407" s="59"/>
      <c r="X407" s="59"/>
      <c r="Y407" s="99"/>
      <c r="Z407" s="99"/>
      <c r="AA407" s="59"/>
      <c r="AB407" s="59"/>
      <c r="AC407" s="59"/>
      <c r="AD407" s="59"/>
      <c r="AE407" s="59"/>
      <c r="AF407" s="59"/>
    </row>
    <row r="408" spans="2:32" s="56" customFormat="1">
      <c r="B408" s="59"/>
      <c r="E408" s="59"/>
      <c r="F408" s="59"/>
      <c r="G408" s="59"/>
      <c r="H408" s="59"/>
      <c r="I408" s="129"/>
      <c r="J408" s="59"/>
      <c r="L408" s="59"/>
      <c r="M408" s="59"/>
      <c r="N408" s="59"/>
      <c r="O408" s="59"/>
      <c r="P408" s="59"/>
      <c r="Q408" s="59"/>
      <c r="T408" s="59"/>
      <c r="U408" s="59"/>
      <c r="V408" s="59"/>
      <c r="W408" s="59"/>
      <c r="X408" s="59"/>
      <c r="Y408" s="99"/>
      <c r="Z408" s="99"/>
      <c r="AA408" s="59"/>
      <c r="AB408" s="59"/>
      <c r="AC408" s="59"/>
      <c r="AD408" s="59"/>
      <c r="AE408" s="59"/>
      <c r="AF408" s="59"/>
    </row>
    <row r="409" spans="2:32" s="56" customFormat="1">
      <c r="B409" s="59"/>
      <c r="E409" s="59"/>
      <c r="F409" s="59"/>
      <c r="G409" s="59"/>
      <c r="H409" s="59"/>
      <c r="I409" s="129"/>
      <c r="J409" s="59"/>
      <c r="L409" s="59"/>
      <c r="M409" s="59"/>
      <c r="N409" s="59"/>
      <c r="O409" s="59"/>
      <c r="P409" s="59"/>
      <c r="Q409" s="59"/>
      <c r="T409" s="59"/>
      <c r="U409" s="59"/>
      <c r="V409" s="59"/>
      <c r="W409" s="59"/>
      <c r="X409" s="59"/>
      <c r="Y409" s="99"/>
      <c r="Z409" s="99"/>
      <c r="AA409" s="59"/>
      <c r="AB409" s="59"/>
      <c r="AC409" s="59"/>
      <c r="AD409" s="59"/>
      <c r="AE409" s="59"/>
      <c r="AF409" s="59"/>
    </row>
    <row r="410" spans="2:32" s="56" customFormat="1">
      <c r="B410" s="59"/>
      <c r="E410" s="59"/>
      <c r="F410" s="59"/>
      <c r="G410" s="59"/>
      <c r="H410" s="59"/>
      <c r="I410" s="129"/>
      <c r="J410" s="59"/>
      <c r="L410" s="59"/>
      <c r="M410" s="59"/>
      <c r="N410" s="59"/>
      <c r="O410" s="59"/>
      <c r="P410" s="59"/>
      <c r="Q410" s="59"/>
      <c r="T410" s="59"/>
      <c r="U410" s="59"/>
      <c r="V410" s="59"/>
      <c r="W410" s="59"/>
      <c r="X410" s="59"/>
      <c r="Y410" s="99"/>
      <c r="Z410" s="99"/>
      <c r="AA410" s="59"/>
      <c r="AB410" s="59"/>
      <c r="AC410" s="59"/>
      <c r="AD410" s="59"/>
      <c r="AE410" s="59"/>
      <c r="AF410" s="59"/>
    </row>
    <row r="411" spans="2:32" s="56" customFormat="1">
      <c r="B411" s="59"/>
      <c r="E411" s="59"/>
      <c r="F411" s="59"/>
      <c r="G411" s="59"/>
      <c r="H411" s="59"/>
      <c r="I411" s="129"/>
      <c r="J411" s="59"/>
      <c r="L411" s="59"/>
      <c r="M411" s="59"/>
      <c r="N411" s="59"/>
      <c r="O411" s="59"/>
      <c r="P411" s="59"/>
      <c r="Q411" s="59"/>
      <c r="T411" s="59"/>
      <c r="U411" s="59"/>
      <c r="V411" s="59"/>
      <c r="W411" s="59"/>
      <c r="X411" s="59"/>
      <c r="Y411" s="99"/>
      <c r="Z411" s="99"/>
      <c r="AA411" s="59"/>
      <c r="AB411" s="59"/>
      <c r="AC411" s="59"/>
      <c r="AD411" s="59"/>
      <c r="AE411" s="59"/>
      <c r="AF411" s="59"/>
    </row>
    <row r="412" spans="2:32" s="56" customFormat="1">
      <c r="B412" s="59"/>
      <c r="E412" s="59"/>
      <c r="F412" s="59"/>
      <c r="G412" s="59"/>
      <c r="H412" s="59"/>
      <c r="I412" s="129"/>
      <c r="J412" s="59"/>
      <c r="L412" s="59"/>
      <c r="M412" s="59"/>
      <c r="N412" s="59"/>
      <c r="O412" s="59"/>
      <c r="P412" s="59"/>
      <c r="Q412" s="59"/>
      <c r="T412" s="59"/>
      <c r="U412" s="59"/>
      <c r="V412" s="59"/>
      <c r="W412" s="59"/>
      <c r="X412" s="59"/>
      <c r="Y412" s="99"/>
      <c r="Z412" s="99"/>
      <c r="AA412" s="59"/>
      <c r="AB412" s="59"/>
      <c r="AC412" s="59"/>
      <c r="AD412" s="59"/>
      <c r="AE412" s="59"/>
      <c r="AF412" s="59"/>
    </row>
    <row r="413" spans="2:32" s="56" customFormat="1">
      <c r="B413" s="59"/>
      <c r="E413" s="59"/>
      <c r="F413" s="59"/>
      <c r="G413" s="59"/>
      <c r="H413" s="59"/>
      <c r="I413" s="129"/>
      <c r="J413" s="59"/>
      <c r="L413" s="59"/>
      <c r="M413" s="59"/>
      <c r="N413" s="59"/>
      <c r="O413" s="59"/>
      <c r="P413" s="59"/>
      <c r="Q413" s="59"/>
      <c r="T413" s="59"/>
      <c r="U413" s="59"/>
      <c r="V413" s="59"/>
      <c r="W413" s="59"/>
      <c r="X413" s="59"/>
      <c r="Y413" s="99"/>
      <c r="Z413" s="99"/>
      <c r="AA413" s="59"/>
      <c r="AB413" s="59"/>
      <c r="AC413" s="59"/>
      <c r="AD413" s="59"/>
      <c r="AE413" s="59"/>
      <c r="AF413" s="59"/>
    </row>
    <row r="414" spans="2:32" s="56" customFormat="1">
      <c r="B414" s="59"/>
      <c r="E414" s="59"/>
      <c r="F414" s="59"/>
      <c r="G414" s="59"/>
      <c r="H414" s="59"/>
      <c r="I414" s="129"/>
      <c r="J414" s="59"/>
      <c r="L414" s="59"/>
      <c r="M414" s="59"/>
      <c r="N414" s="59"/>
      <c r="O414" s="59"/>
      <c r="P414" s="59"/>
      <c r="Q414" s="59"/>
      <c r="T414" s="59"/>
      <c r="U414" s="59"/>
      <c r="V414" s="59"/>
      <c r="W414" s="59"/>
      <c r="X414" s="59"/>
      <c r="Y414" s="99"/>
      <c r="Z414" s="99"/>
      <c r="AA414" s="59"/>
      <c r="AB414" s="59"/>
      <c r="AC414" s="59"/>
      <c r="AD414" s="59"/>
      <c r="AE414" s="59"/>
      <c r="AF414" s="59"/>
    </row>
    <row r="415" spans="2:32" s="56" customFormat="1">
      <c r="B415" s="59"/>
      <c r="E415" s="59"/>
      <c r="F415" s="59"/>
      <c r="G415" s="59"/>
      <c r="H415" s="59"/>
      <c r="I415" s="129"/>
      <c r="J415" s="59"/>
      <c r="L415" s="59"/>
      <c r="M415" s="59"/>
      <c r="N415" s="59"/>
      <c r="O415" s="59"/>
      <c r="P415" s="59"/>
      <c r="Q415" s="59"/>
      <c r="T415" s="59"/>
      <c r="U415" s="59"/>
      <c r="V415" s="59"/>
      <c r="W415" s="59"/>
      <c r="X415" s="59"/>
      <c r="Y415" s="99"/>
      <c r="Z415" s="99"/>
      <c r="AA415" s="59"/>
      <c r="AB415" s="59"/>
      <c r="AC415" s="59"/>
      <c r="AD415" s="59"/>
      <c r="AE415" s="59"/>
      <c r="AF415" s="59"/>
    </row>
    <row r="416" spans="2:32" s="56" customFormat="1">
      <c r="B416" s="59"/>
      <c r="E416" s="59"/>
      <c r="F416" s="59"/>
      <c r="G416" s="59"/>
      <c r="H416" s="59"/>
      <c r="I416" s="129"/>
      <c r="J416" s="59"/>
      <c r="L416" s="59"/>
      <c r="M416" s="59"/>
      <c r="N416" s="59"/>
      <c r="O416" s="59"/>
      <c r="P416" s="59"/>
      <c r="Q416" s="59"/>
      <c r="T416" s="59"/>
      <c r="U416" s="59"/>
      <c r="V416" s="59"/>
      <c r="W416" s="59"/>
      <c r="X416" s="59"/>
      <c r="Y416" s="99"/>
      <c r="Z416" s="99"/>
      <c r="AA416" s="59"/>
      <c r="AB416" s="59"/>
      <c r="AC416" s="59"/>
      <c r="AD416" s="59"/>
      <c r="AE416" s="59"/>
      <c r="AF416" s="59"/>
    </row>
    <row r="417" spans="2:32" s="56" customFormat="1">
      <c r="B417" s="59"/>
      <c r="E417" s="59"/>
      <c r="F417" s="59"/>
      <c r="G417" s="59"/>
      <c r="H417" s="59"/>
      <c r="I417" s="129"/>
      <c r="J417" s="59"/>
      <c r="L417" s="59"/>
      <c r="M417" s="59"/>
      <c r="N417" s="59"/>
      <c r="O417" s="59"/>
      <c r="P417" s="59"/>
      <c r="Q417" s="59"/>
      <c r="T417" s="59"/>
      <c r="U417" s="59"/>
      <c r="V417" s="59"/>
      <c r="W417" s="59"/>
      <c r="X417" s="59"/>
      <c r="Y417" s="99"/>
      <c r="Z417" s="99"/>
      <c r="AA417" s="59"/>
      <c r="AB417" s="59"/>
      <c r="AC417" s="59"/>
      <c r="AD417" s="59"/>
      <c r="AE417" s="59"/>
      <c r="AF417" s="59"/>
    </row>
    <row r="418" spans="2:32" s="56" customFormat="1">
      <c r="B418" s="59"/>
      <c r="E418" s="59"/>
      <c r="F418" s="59"/>
      <c r="G418" s="59"/>
      <c r="H418" s="59"/>
      <c r="I418" s="129"/>
      <c r="J418" s="59"/>
      <c r="L418" s="59"/>
      <c r="M418" s="59"/>
      <c r="N418" s="59"/>
      <c r="O418" s="59"/>
      <c r="P418" s="59"/>
      <c r="Q418" s="59"/>
      <c r="T418" s="59"/>
      <c r="U418" s="59"/>
      <c r="V418" s="59"/>
      <c r="W418" s="59"/>
      <c r="X418" s="59"/>
      <c r="Y418" s="99"/>
      <c r="Z418" s="99"/>
      <c r="AA418" s="59"/>
      <c r="AB418" s="59"/>
      <c r="AC418" s="59"/>
      <c r="AD418" s="59"/>
      <c r="AE418" s="59"/>
      <c r="AF418" s="59"/>
    </row>
    <row r="419" spans="2:32" s="56" customFormat="1">
      <c r="B419" s="59"/>
      <c r="E419" s="59"/>
      <c r="F419" s="59"/>
      <c r="G419" s="59"/>
      <c r="H419" s="59"/>
      <c r="I419" s="129"/>
      <c r="J419" s="59"/>
      <c r="L419" s="59"/>
      <c r="M419" s="59"/>
      <c r="N419" s="59"/>
      <c r="O419" s="59"/>
      <c r="P419" s="59"/>
      <c r="Q419" s="59"/>
      <c r="T419" s="59"/>
      <c r="U419" s="59"/>
      <c r="V419" s="59"/>
      <c r="W419" s="59"/>
      <c r="X419" s="59"/>
      <c r="Y419" s="99"/>
      <c r="Z419" s="99"/>
      <c r="AA419" s="59"/>
      <c r="AB419" s="59"/>
      <c r="AC419" s="59"/>
      <c r="AD419" s="59"/>
      <c r="AE419" s="59"/>
      <c r="AF419" s="59"/>
    </row>
    <row r="420" spans="2:32" s="56" customFormat="1">
      <c r="B420" s="59"/>
      <c r="E420" s="59"/>
      <c r="F420" s="59"/>
      <c r="G420" s="59"/>
      <c r="H420" s="59"/>
      <c r="I420" s="129"/>
      <c r="J420" s="59"/>
      <c r="L420" s="59"/>
      <c r="M420" s="59"/>
      <c r="N420" s="59"/>
      <c r="O420" s="59"/>
      <c r="P420" s="59"/>
      <c r="Q420" s="59"/>
      <c r="T420" s="59"/>
      <c r="U420" s="59"/>
      <c r="V420" s="59"/>
      <c r="W420" s="59"/>
      <c r="X420" s="59"/>
      <c r="Y420" s="99"/>
      <c r="Z420" s="99"/>
      <c r="AA420" s="59"/>
      <c r="AB420" s="59"/>
      <c r="AC420" s="59"/>
      <c r="AD420" s="59"/>
      <c r="AE420" s="59"/>
      <c r="AF420" s="59"/>
    </row>
    <row r="421" spans="2:32" s="56" customFormat="1">
      <c r="B421" s="59"/>
      <c r="E421" s="59"/>
      <c r="F421" s="59"/>
      <c r="G421" s="59"/>
      <c r="H421" s="59"/>
      <c r="I421" s="129"/>
      <c r="J421" s="59"/>
      <c r="L421" s="59"/>
      <c r="M421" s="59"/>
      <c r="N421" s="59"/>
      <c r="O421" s="59"/>
      <c r="P421" s="59"/>
      <c r="Q421" s="59"/>
      <c r="T421" s="59"/>
      <c r="U421" s="59"/>
      <c r="V421" s="59"/>
      <c r="W421" s="59"/>
      <c r="X421" s="59"/>
      <c r="Y421" s="99"/>
      <c r="Z421" s="99"/>
      <c r="AA421" s="59"/>
      <c r="AB421" s="59"/>
      <c r="AC421" s="59"/>
      <c r="AD421" s="59"/>
      <c r="AE421" s="59"/>
      <c r="AF421" s="59"/>
    </row>
    <row r="422" spans="2:32" s="56" customFormat="1">
      <c r="B422" s="59"/>
      <c r="E422" s="59"/>
      <c r="F422" s="59"/>
      <c r="G422" s="59"/>
      <c r="H422" s="59"/>
      <c r="I422" s="129"/>
      <c r="J422" s="59"/>
      <c r="L422" s="59"/>
      <c r="M422" s="59"/>
      <c r="N422" s="59"/>
      <c r="O422" s="59"/>
      <c r="P422" s="59"/>
      <c r="Q422" s="59"/>
      <c r="T422" s="59"/>
      <c r="U422" s="59"/>
      <c r="V422" s="59"/>
      <c r="W422" s="59"/>
      <c r="X422" s="59"/>
      <c r="Y422" s="99"/>
      <c r="Z422" s="99"/>
      <c r="AA422" s="59"/>
      <c r="AB422" s="59"/>
      <c r="AC422" s="59"/>
      <c r="AD422" s="59"/>
      <c r="AE422" s="59"/>
      <c r="AF422" s="59"/>
    </row>
    <row r="423" spans="2:32" s="56" customFormat="1">
      <c r="B423" s="59"/>
      <c r="E423" s="59"/>
      <c r="F423" s="59"/>
      <c r="G423" s="59"/>
      <c r="H423" s="59"/>
      <c r="I423" s="129"/>
      <c r="J423" s="59"/>
      <c r="L423" s="59"/>
      <c r="M423" s="59"/>
      <c r="N423" s="59"/>
      <c r="O423" s="59"/>
      <c r="P423" s="59"/>
      <c r="Q423" s="59"/>
      <c r="T423" s="59"/>
      <c r="U423" s="59"/>
      <c r="V423" s="59"/>
      <c r="W423" s="59"/>
      <c r="X423" s="59"/>
      <c r="Y423" s="99"/>
      <c r="Z423" s="99"/>
      <c r="AA423" s="59"/>
      <c r="AB423" s="59"/>
      <c r="AC423" s="59"/>
      <c r="AD423" s="59"/>
      <c r="AE423" s="59"/>
      <c r="AF423" s="59"/>
    </row>
    <row r="424" spans="2:32" s="56" customFormat="1">
      <c r="B424" s="59"/>
      <c r="E424" s="59"/>
      <c r="F424" s="59"/>
      <c r="G424" s="59"/>
      <c r="H424" s="59"/>
      <c r="I424" s="129"/>
      <c r="J424" s="59"/>
      <c r="L424" s="59"/>
      <c r="M424" s="59"/>
      <c r="N424" s="59"/>
      <c r="O424" s="59"/>
      <c r="P424" s="59"/>
      <c r="Q424" s="59"/>
      <c r="T424" s="59"/>
      <c r="U424" s="59"/>
      <c r="V424" s="59"/>
      <c r="W424" s="59"/>
      <c r="X424" s="59"/>
      <c r="Y424" s="99"/>
      <c r="Z424" s="99"/>
      <c r="AA424" s="59"/>
      <c r="AB424" s="59"/>
      <c r="AC424" s="59"/>
      <c r="AD424" s="59"/>
      <c r="AE424" s="59"/>
      <c r="AF424" s="59"/>
    </row>
    <row r="425" spans="2:32" s="56" customFormat="1">
      <c r="B425" s="59"/>
      <c r="E425" s="59"/>
      <c r="F425" s="59"/>
      <c r="G425" s="59"/>
      <c r="H425" s="59"/>
      <c r="I425" s="129"/>
      <c r="J425" s="59"/>
      <c r="L425" s="59"/>
      <c r="M425" s="59"/>
      <c r="N425" s="59"/>
      <c r="O425" s="59"/>
      <c r="P425" s="59"/>
      <c r="Q425" s="59"/>
      <c r="T425" s="59"/>
      <c r="U425" s="59"/>
      <c r="V425" s="59"/>
      <c r="W425" s="59"/>
      <c r="X425" s="59"/>
      <c r="Y425" s="99"/>
      <c r="Z425" s="99"/>
      <c r="AA425" s="59"/>
      <c r="AB425" s="59"/>
      <c r="AC425" s="59"/>
      <c r="AD425" s="59"/>
      <c r="AE425" s="59"/>
      <c r="AF425" s="59"/>
    </row>
    <row r="426" spans="2:32" s="56" customFormat="1">
      <c r="B426" s="59"/>
      <c r="E426" s="59"/>
      <c r="F426" s="59"/>
      <c r="G426" s="59"/>
      <c r="H426" s="59"/>
      <c r="I426" s="129"/>
      <c r="J426" s="59"/>
      <c r="L426" s="59"/>
      <c r="M426" s="59"/>
      <c r="N426" s="59"/>
      <c r="O426" s="59"/>
      <c r="P426" s="59"/>
      <c r="Q426" s="59"/>
      <c r="T426" s="59"/>
      <c r="U426" s="59"/>
      <c r="V426" s="59"/>
      <c r="W426" s="59"/>
      <c r="X426" s="59"/>
      <c r="Y426" s="99"/>
      <c r="Z426" s="99"/>
      <c r="AA426" s="59"/>
      <c r="AB426" s="59"/>
      <c r="AC426" s="59"/>
      <c r="AD426" s="59"/>
      <c r="AE426" s="59"/>
      <c r="AF426" s="59"/>
    </row>
    <row r="427" spans="2:32" s="56" customFormat="1">
      <c r="B427" s="59"/>
      <c r="E427" s="59"/>
      <c r="F427" s="59"/>
      <c r="G427" s="59"/>
      <c r="H427" s="59"/>
      <c r="I427" s="129"/>
      <c r="J427" s="59"/>
      <c r="L427" s="59"/>
      <c r="M427" s="59"/>
      <c r="N427" s="59"/>
      <c r="O427" s="59"/>
      <c r="P427" s="59"/>
      <c r="Q427" s="59"/>
      <c r="T427" s="59"/>
      <c r="U427" s="59"/>
      <c r="V427" s="59"/>
      <c r="W427" s="59"/>
      <c r="X427" s="59"/>
      <c r="Y427" s="99"/>
      <c r="Z427" s="99"/>
      <c r="AA427" s="59"/>
      <c r="AB427" s="59"/>
      <c r="AC427" s="59"/>
      <c r="AD427" s="59"/>
      <c r="AE427" s="59"/>
      <c r="AF427" s="59"/>
    </row>
    <row r="428" spans="2:32" s="56" customFormat="1">
      <c r="B428" s="59"/>
      <c r="E428" s="59"/>
      <c r="F428" s="59"/>
      <c r="G428" s="59"/>
      <c r="H428" s="59"/>
      <c r="I428" s="129"/>
      <c r="J428" s="59"/>
      <c r="L428" s="59"/>
      <c r="M428" s="59"/>
      <c r="N428" s="59"/>
      <c r="O428" s="59"/>
      <c r="P428" s="59"/>
      <c r="Q428" s="59"/>
      <c r="T428" s="59"/>
      <c r="U428" s="59"/>
      <c r="V428" s="59"/>
      <c r="W428" s="59"/>
      <c r="X428" s="59"/>
      <c r="Y428" s="99"/>
      <c r="Z428" s="99"/>
      <c r="AA428" s="59"/>
      <c r="AB428" s="59"/>
      <c r="AC428" s="59"/>
      <c r="AD428" s="59"/>
      <c r="AE428" s="59"/>
      <c r="AF428" s="59"/>
    </row>
    <row r="429" spans="2:32" s="56" customFormat="1">
      <c r="B429" s="59"/>
      <c r="E429" s="59"/>
      <c r="F429" s="59"/>
      <c r="G429" s="59"/>
      <c r="H429" s="59"/>
      <c r="I429" s="129"/>
      <c r="J429" s="59"/>
      <c r="L429" s="59"/>
      <c r="M429" s="59"/>
      <c r="N429" s="59"/>
      <c r="O429" s="59"/>
      <c r="P429" s="59"/>
      <c r="Q429" s="59"/>
      <c r="T429" s="59"/>
      <c r="U429" s="59"/>
      <c r="V429" s="59"/>
      <c r="W429" s="59"/>
      <c r="X429" s="59"/>
      <c r="Y429" s="99"/>
      <c r="Z429" s="99"/>
      <c r="AA429" s="59"/>
      <c r="AB429" s="59"/>
      <c r="AC429" s="59"/>
      <c r="AD429" s="59"/>
      <c r="AE429" s="59"/>
      <c r="AF429" s="59"/>
    </row>
    <row r="430" spans="2:32" s="56" customFormat="1">
      <c r="B430" s="59"/>
      <c r="E430" s="59"/>
      <c r="F430" s="59"/>
      <c r="G430" s="59"/>
      <c r="H430" s="59"/>
      <c r="I430" s="129"/>
      <c r="J430" s="59"/>
      <c r="L430" s="59"/>
      <c r="M430" s="59"/>
      <c r="N430" s="59"/>
      <c r="O430" s="59"/>
      <c r="P430" s="59"/>
      <c r="Q430" s="59"/>
      <c r="T430" s="59"/>
      <c r="U430" s="59"/>
      <c r="V430" s="59"/>
      <c r="W430" s="59"/>
      <c r="X430" s="59"/>
      <c r="Y430" s="99"/>
      <c r="Z430" s="99"/>
      <c r="AA430" s="59"/>
      <c r="AB430" s="59"/>
      <c r="AC430" s="59"/>
      <c r="AD430" s="59"/>
      <c r="AE430" s="59"/>
      <c r="AF430" s="59"/>
    </row>
    <row r="431" spans="2:32" s="56" customFormat="1">
      <c r="B431" s="59"/>
      <c r="E431" s="59"/>
      <c r="F431" s="59"/>
      <c r="G431" s="59"/>
      <c r="H431" s="59"/>
      <c r="I431" s="129"/>
      <c r="J431" s="59"/>
      <c r="L431" s="59"/>
      <c r="M431" s="59"/>
      <c r="N431" s="59"/>
      <c r="O431" s="59"/>
      <c r="P431" s="59"/>
      <c r="Q431" s="59"/>
      <c r="T431" s="59"/>
      <c r="U431" s="59"/>
      <c r="V431" s="59"/>
      <c r="W431" s="59"/>
      <c r="X431" s="59"/>
      <c r="Y431" s="99"/>
      <c r="Z431" s="99"/>
      <c r="AA431" s="59"/>
      <c r="AB431" s="59"/>
      <c r="AC431" s="59"/>
      <c r="AD431" s="59"/>
      <c r="AE431" s="59"/>
      <c r="AF431" s="59"/>
    </row>
    <row r="432" spans="2:32" s="56" customFormat="1">
      <c r="B432" s="59"/>
      <c r="E432" s="59"/>
      <c r="F432" s="59"/>
      <c r="G432" s="59"/>
      <c r="H432" s="59"/>
      <c r="I432" s="129"/>
      <c r="J432" s="59"/>
      <c r="L432" s="59"/>
      <c r="M432" s="59"/>
      <c r="N432" s="59"/>
      <c r="O432" s="59"/>
      <c r="P432" s="59"/>
      <c r="Q432" s="59"/>
      <c r="T432" s="59"/>
      <c r="U432" s="59"/>
      <c r="V432" s="59"/>
      <c r="W432" s="59"/>
      <c r="X432" s="59"/>
      <c r="Y432" s="99"/>
      <c r="Z432" s="99"/>
      <c r="AA432" s="59"/>
      <c r="AB432" s="59"/>
      <c r="AC432" s="59"/>
      <c r="AD432" s="59"/>
      <c r="AE432" s="59"/>
      <c r="AF432" s="59"/>
    </row>
    <row r="433" spans="2:32" s="56" customFormat="1">
      <c r="B433" s="59"/>
      <c r="E433" s="59"/>
      <c r="F433" s="59"/>
      <c r="G433" s="59"/>
      <c r="H433" s="59"/>
      <c r="I433" s="129"/>
      <c r="J433" s="59"/>
      <c r="L433" s="59"/>
      <c r="M433" s="59"/>
      <c r="N433" s="59"/>
      <c r="O433" s="59"/>
      <c r="P433" s="59"/>
      <c r="Q433" s="59"/>
      <c r="T433" s="59"/>
      <c r="U433" s="59"/>
      <c r="V433" s="59"/>
      <c r="W433" s="59"/>
      <c r="X433" s="59"/>
      <c r="Y433" s="99"/>
      <c r="Z433" s="99"/>
      <c r="AA433" s="59"/>
      <c r="AB433" s="59"/>
      <c r="AC433" s="59"/>
      <c r="AD433" s="59"/>
      <c r="AE433" s="59"/>
      <c r="AF433" s="59"/>
    </row>
    <row r="434" spans="2:32" s="56" customFormat="1">
      <c r="B434" s="59"/>
      <c r="E434" s="59"/>
      <c r="F434" s="59"/>
      <c r="G434" s="59"/>
      <c r="H434" s="59"/>
      <c r="I434" s="129"/>
      <c r="J434" s="59"/>
      <c r="L434" s="59"/>
      <c r="M434" s="59"/>
      <c r="N434" s="59"/>
      <c r="O434" s="59"/>
      <c r="P434" s="59"/>
      <c r="Q434" s="59"/>
      <c r="T434" s="59"/>
      <c r="U434" s="59"/>
      <c r="V434" s="59"/>
      <c r="W434" s="59"/>
      <c r="X434" s="59"/>
      <c r="Y434" s="99"/>
      <c r="Z434" s="99"/>
      <c r="AA434" s="59"/>
      <c r="AB434" s="59"/>
      <c r="AC434" s="59"/>
      <c r="AD434" s="59"/>
      <c r="AE434" s="59"/>
      <c r="AF434" s="59"/>
    </row>
    <row r="435" spans="2:32" s="56" customFormat="1">
      <c r="B435" s="59"/>
      <c r="E435" s="59"/>
      <c r="F435" s="59"/>
      <c r="G435" s="59"/>
      <c r="H435" s="59"/>
      <c r="I435" s="129"/>
      <c r="J435" s="59"/>
      <c r="L435" s="59"/>
      <c r="M435" s="59"/>
      <c r="N435" s="59"/>
      <c r="O435" s="59"/>
      <c r="P435" s="59"/>
      <c r="Q435" s="59"/>
      <c r="T435" s="59"/>
      <c r="U435" s="59"/>
      <c r="V435" s="59"/>
      <c r="W435" s="59"/>
      <c r="X435" s="59"/>
      <c r="Y435" s="99"/>
      <c r="Z435" s="99"/>
      <c r="AA435" s="59"/>
      <c r="AB435" s="59"/>
      <c r="AC435" s="59"/>
      <c r="AD435" s="59"/>
      <c r="AE435" s="59"/>
      <c r="AF435" s="59"/>
    </row>
    <row r="436" spans="2:32" s="56" customFormat="1">
      <c r="B436" s="59"/>
      <c r="E436" s="59"/>
      <c r="F436" s="59"/>
      <c r="G436" s="59"/>
      <c r="H436" s="59"/>
      <c r="I436" s="129"/>
      <c r="J436" s="59"/>
      <c r="L436" s="59"/>
      <c r="M436" s="59"/>
      <c r="N436" s="59"/>
      <c r="O436" s="59"/>
      <c r="P436" s="59"/>
      <c r="Q436" s="59"/>
      <c r="T436" s="59"/>
      <c r="U436" s="59"/>
      <c r="V436" s="59"/>
      <c r="W436" s="59"/>
      <c r="X436" s="59"/>
      <c r="Y436" s="99"/>
      <c r="Z436" s="99"/>
      <c r="AA436" s="59"/>
      <c r="AB436" s="59"/>
      <c r="AC436" s="59"/>
      <c r="AD436" s="59"/>
      <c r="AE436" s="59"/>
      <c r="AF436" s="59"/>
    </row>
    <row r="437" spans="2:32" s="56" customFormat="1">
      <c r="B437" s="59"/>
      <c r="E437" s="59"/>
      <c r="F437" s="59"/>
      <c r="G437" s="59"/>
      <c r="H437" s="59"/>
      <c r="I437" s="129"/>
      <c r="J437" s="59"/>
      <c r="L437" s="59"/>
      <c r="M437" s="59"/>
      <c r="N437" s="59"/>
      <c r="O437" s="59"/>
      <c r="P437" s="59"/>
      <c r="Q437" s="59"/>
      <c r="T437" s="59"/>
      <c r="U437" s="59"/>
      <c r="V437" s="59"/>
      <c r="W437" s="59"/>
      <c r="X437" s="59"/>
      <c r="Y437" s="99"/>
      <c r="Z437" s="99"/>
      <c r="AA437" s="59"/>
      <c r="AB437" s="59"/>
      <c r="AC437" s="59"/>
      <c r="AD437" s="59"/>
      <c r="AE437" s="59"/>
      <c r="AF437" s="59"/>
    </row>
    <row r="438" spans="2:32" s="56" customFormat="1">
      <c r="B438" s="59"/>
      <c r="E438" s="59"/>
      <c r="F438" s="59"/>
      <c r="G438" s="59"/>
      <c r="H438" s="59"/>
      <c r="I438" s="129"/>
      <c r="J438" s="59"/>
      <c r="L438" s="59"/>
      <c r="M438" s="59"/>
      <c r="N438" s="59"/>
      <c r="O438" s="59"/>
      <c r="P438" s="59"/>
      <c r="Q438" s="59"/>
      <c r="T438" s="59"/>
      <c r="U438" s="59"/>
      <c r="V438" s="59"/>
      <c r="W438" s="59"/>
      <c r="X438" s="59"/>
      <c r="Y438" s="99"/>
      <c r="Z438" s="99"/>
      <c r="AA438" s="59"/>
      <c r="AB438" s="59"/>
      <c r="AC438" s="59"/>
      <c r="AD438" s="59"/>
      <c r="AE438" s="59"/>
      <c r="AF438" s="59"/>
    </row>
    <row r="439" spans="2:32" s="56" customFormat="1">
      <c r="B439" s="59"/>
      <c r="E439" s="59"/>
      <c r="F439" s="59"/>
      <c r="G439" s="59"/>
      <c r="H439" s="59"/>
      <c r="I439" s="129"/>
      <c r="J439" s="59"/>
      <c r="L439" s="59"/>
      <c r="M439" s="59"/>
      <c r="N439" s="59"/>
      <c r="O439" s="59"/>
      <c r="P439" s="59"/>
      <c r="Q439" s="59"/>
      <c r="T439" s="59"/>
      <c r="U439" s="59"/>
      <c r="V439" s="59"/>
      <c r="W439" s="59"/>
      <c r="X439" s="59"/>
      <c r="Y439" s="99"/>
      <c r="Z439" s="99"/>
      <c r="AA439" s="59"/>
      <c r="AB439" s="59"/>
      <c r="AC439" s="59"/>
      <c r="AD439" s="59"/>
      <c r="AE439" s="59"/>
      <c r="AF439" s="59"/>
    </row>
    <row r="440" spans="2:32" s="56" customFormat="1">
      <c r="B440" s="59"/>
      <c r="E440" s="59"/>
      <c r="F440" s="59"/>
      <c r="G440" s="59"/>
      <c r="H440" s="59"/>
      <c r="I440" s="129"/>
      <c r="J440" s="59"/>
      <c r="L440" s="59"/>
      <c r="M440" s="59"/>
      <c r="N440" s="59"/>
      <c r="O440" s="59"/>
      <c r="P440" s="59"/>
      <c r="Q440" s="59"/>
      <c r="T440" s="59"/>
      <c r="U440" s="59"/>
      <c r="V440" s="59"/>
      <c r="W440" s="59"/>
      <c r="X440" s="59"/>
      <c r="Y440" s="99"/>
      <c r="Z440" s="99"/>
      <c r="AA440" s="59"/>
      <c r="AB440" s="59"/>
      <c r="AC440" s="59"/>
      <c r="AD440" s="59"/>
      <c r="AE440" s="59"/>
      <c r="AF440" s="59"/>
    </row>
    <row r="441" spans="2:32" s="56" customFormat="1">
      <c r="B441" s="59"/>
      <c r="E441" s="59"/>
      <c r="F441" s="59"/>
      <c r="G441" s="59"/>
      <c r="H441" s="59"/>
      <c r="I441" s="129"/>
      <c r="J441" s="59"/>
      <c r="L441" s="59"/>
      <c r="M441" s="59"/>
      <c r="N441" s="59"/>
      <c r="O441" s="59"/>
      <c r="P441" s="59"/>
      <c r="Q441" s="59"/>
      <c r="T441" s="59"/>
      <c r="U441" s="59"/>
      <c r="V441" s="59"/>
      <c r="W441" s="59"/>
      <c r="X441" s="59"/>
      <c r="Y441" s="99"/>
      <c r="Z441" s="99"/>
      <c r="AA441" s="59"/>
      <c r="AB441" s="59"/>
      <c r="AC441" s="59"/>
      <c r="AD441" s="59"/>
      <c r="AE441" s="59"/>
      <c r="AF441" s="59"/>
    </row>
    <row r="442" spans="2:32" s="56" customFormat="1">
      <c r="B442" s="59"/>
      <c r="E442" s="59"/>
      <c r="F442" s="59"/>
      <c r="G442" s="59"/>
      <c r="H442" s="59"/>
      <c r="I442" s="129"/>
      <c r="J442" s="59"/>
      <c r="L442" s="59"/>
      <c r="M442" s="59"/>
      <c r="N442" s="59"/>
      <c r="O442" s="59"/>
      <c r="P442" s="59"/>
      <c r="Q442" s="59"/>
      <c r="T442" s="59"/>
      <c r="U442" s="59"/>
      <c r="V442" s="59"/>
      <c r="W442" s="59"/>
      <c r="X442" s="59"/>
      <c r="Y442" s="99"/>
      <c r="Z442" s="99"/>
      <c r="AA442" s="59"/>
      <c r="AB442" s="59"/>
      <c r="AC442" s="59"/>
      <c r="AD442" s="59"/>
      <c r="AE442" s="59"/>
      <c r="AF442" s="59"/>
    </row>
    <row r="443" spans="2:32" s="56" customFormat="1">
      <c r="B443" s="59"/>
      <c r="E443" s="59"/>
      <c r="F443" s="59"/>
      <c r="G443" s="59"/>
      <c r="H443" s="59"/>
      <c r="I443" s="129"/>
      <c r="J443" s="59"/>
      <c r="L443" s="59"/>
      <c r="M443" s="59"/>
      <c r="N443" s="59"/>
      <c r="O443" s="59"/>
      <c r="P443" s="59"/>
      <c r="Q443" s="59"/>
      <c r="T443" s="59"/>
      <c r="U443" s="59"/>
      <c r="V443" s="59"/>
      <c r="W443" s="59"/>
      <c r="X443" s="59"/>
      <c r="Y443" s="99"/>
      <c r="Z443" s="99"/>
      <c r="AA443" s="59"/>
      <c r="AB443" s="59"/>
      <c r="AC443" s="59"/>
      <c r="AD443" s="59"/>
      <c r="AE443" s="59"/>
      <c r="AF443" s="59"/>
    </row>
    <row r="444" spans="2:32" s="56" customFormat="1">
      <c r="B444" s="59"/>
      <c r="E444" s="59"/>
      <c r="F444" s="59"/>
      <c r="G444" s="59"/>
      <c r="H444" s="59"/>
      <c r="I444" s="129"/>
      <c r="J444" s="59"/>
      <c r="L444" s="59"/>
      <c r="M444" s="59"/>
      <c r="N444" s="59"/>
      <c r="O444" s="59"/>
      <c r="P444" s="59"/>
      <c r="Q444" s="59"/>
      <c r="T444" s="59"/>
      <c r="U444" s="59"/>
      <c r="V444" s="59"/>
      <c r="W444" s="59"/>
      <c r="X444" s="59"/>
      <c r="Y444" s="99"/>
      <c r="Z444" s="99"/>
      <c r="AA444" s="59"/>
      <c r="AB444" s="59"/>
      <c r="AC444" s="59"/>
      <c r="AD444" s="59"/>
      <c r="AE444" s="59"/>
      <c r="AF444" s="59"/>
    </row>
    <row r="445" spans="2:32" s="56" customFormat="1">
      <c r="B445" s="59"/>
      <c r="E445" s="59"/>
      <c r="F445" s="59"/>
      <c r="G445" s="59"/>
      <c r="H445" s="59"/>
      <c r="I445" s="129"/>
      <c r="J445" s="59"/>
      <c r="L445" s="59"/>
      <c r="M445" s="59"/>
      <c r="N445" s="59"/>
      <c r="O445" s="59"/>
      <c r="P445" s="59"/>
      <c r="Q445" s="59"/>
      <c r="T445" s="59"/>
      <c r="U445" s="59"/>
      <c r="V445" s="59"/>
      <c r="W445" s="59"/>
      <c r="X445" s="59"/>
      <c r="Y445" s="99"/>
      <c r="Z445" s="99"/>
      <c r="AA445" s="59"/>
      <c r="AB445" s="59"/>
      <c r="AC445" s="59"/>
      <c r="AD445" s="59"/>
      <c r="AE445" s="59"/>
      <c r="AF445" s="59"/>
    </row>
    <row r="446" spans="2:32" s="56" customFormat="1">
      <c r="B446" s="59"/>
      <c r="E446" s="59"/>
      <c r="F446" s="59"/>
      <c r="G446" s="59"/>
      <c r="H446" s="59"/>
      <c r="I446" s="129"/>
      <c r="J446" s="59"/>
      <c r="L446" s="59"/>
      <c r="M446" s="59"/>
      <c r="N446" s="59"/>
      <c r="O446" s="59"/>
      <c r="P446" s="59"/>
      <c r="Q446" s="59"/>
      <c r="T446" s="59"/>
      <c r="U446" s="59"/>
      <c r="V446" s="59"/>
      <c r="W446" s="59"/>
      <c r="X446" s="59"/>
      <c r="Y446" s="99"/>
      <c r="Z446" s="99"/>
      <c r="AA446" s="59"/>
      <c r="AB446" s="59"/>
      <c r="AC446" s="59"/>
      <c r="AD446" s="59"/>
      <c r="AE446" s="59"/>
      <c r="AF446" s="59"/>
    </row>
    <row r="447" spans="2:32" s="56" customFormat="1">
      <c r="B447" s="59"/>
      <c r="E447" s="59"/>
      <c r="F447" s="59"/>
      <c r="G447" s="59"/>
      <c r="H447" s="59"/>
      <c r="I447" s="129"/>
      <c r="J447" s="59"/>
      <c r="L447" s="59"/>
      <c r="M447" s="59"/>
      <c r="N447" s="59"/>
      <c r="O447" s="59"/>
      <c r="P447" s="59"/>
      <c r="Q447" s="59"/>
      <c r="T447" s="59"/>
      <c r="U447" s="59"/>
      <c r="V447" s="59"/>
      <c r="W447" s="59"/>
      <c r="X447" s="59"/>
      <c r="Y447" s="99"/>
      <c r="Z447" s="99"/>
      <c r="AA447" s="59"/>
      <c r="AB447" s="59"/>
      <c r="AC447" s="59"/>
      <c r="AD447" s="59"/>
      <c r="AE447" s="59"/>
      <c r="AF447" s="59"/>
    </row>
    <row r="448" spans="2:32" s="56" customFormat="1">
      <c r="B448" s="59"/>
      <c r="E448" s="59"/>
      <c r="F448" s="59"/>
      <c r="G448" s="59"/>
      <c r="H448" s="59"/>
      <c r="I448" s="129"/>
      <c r="J448" s="59"/>
      <c r="L448" s="59"/>
      <c r="M448" s="59"/>
      <c r="N448" s="59"/>
      <c r="O448" s="59"/>
      <c r="P448" s="59"/>
      <c r="Q448" s="59"/>
      <c r="T448" s="59"/>
      <c r="U448" s="59"/>
      <c r="V448" s="59"/>
      <c r="W448" s="59"/>
      <c r="X448" s="59"/>
      <c r="Y448" s="99"/>
      <c r="Z448" s="99"/>
      <c r="AA448" s="59"/>
      <c r="AB448" s="59"/>
      <c r="AC448" s="59"/>
      <c r="AD448" s="59"/>
      <c r="AE448" s="59"/>
      <c r="AF448" s="59"/>
    </row>
    <row r="449" spans="2:32" s="56" customFormat="1">
      <c r="B449" s="59"/>
      <c r="E449" s="59"/>
      <c r="F449" s="59"/>
      <c r="G449" s="59"/>
      <c r="H449" s="59"/>
      <c r="I449" s="129"/>
      <c r="J449" s="59"/>
      <c r="L449" s="59"/>
      <c r="M449" s="59"/>
      <c r="N449" s="59"/>
      <c r="O449" s="59"/>
      <c r="P449" s="59"/>
      <c r="Q449" s="59"/>
      <c r="T449" s="59"/>
      <c r="U449" s="59"/>
      <c r="V449" s="59"/>
      <c r="W449" s="59"/>
      <c r="X449" s="59"/>
      <c r="Y449" s="99"/>
      <c r="Z449" s="99"/>
      <c r="AA449" s="59"/>
      <c r="AB449" s="59"/>
      <c r="AC449" s="59"/>
      <c r="AD449" s="59"/>
      <c r="AE449" s="59"/>
      <c r="AF449" s="59"/>
    </row>
    <row r="450" spans="2:32" s="56" customFormat="1">
      <c r="B450" s="59"/>
      <c r="E450" s="59"/>
      <c r="F450" s="59"/>
      <c r="G450" s="59"/>
      <c r="H450" s="59"/>
      <c r="I450" s="129"/>
      <c r="J450" s="59"/>
      <c r="L450" s="59"/>
      <c r="M450" s="59"/>
      <c r="N450" s="59"/>
      <c r="O450" s="59"/>
      <c r="P450" s="59"/>
      <c r="Q450" s="59"/>
      <c r="T450" s="59"/>
      <c r="U450" s="59"/>
      <c r="V450" s="59"/>
      <c r="W450" s="59"/>
      <c r="X450" s="59"/>
      <c r="Y450" s="99"/>
      <c r="Z450" s="99"/>
      <c r="AA450" s="59"/>
      <c r="AB450" s="59"/>
      <c r="AC450" s="59"/>
      <c r="AD450" s="59"/>
      <c r="AE450" s="59"/>
      <c r="AF450" s="59"/>
    </row>
    <row r="451" spans="2:32" s="56" customFormat="1">
      <c r="B451" s="59"/>
      <c r="E451" s="59"/>
      <c r="F451" s="59"/>
      <c r="G451" s="59"/>
      <c r="H451" s="59"/>
      <c r="I451" s="129"/>
      <c r="J451" s="59"/>
      <c r="L451" s="59"/>
      <c r="M451" s="59"/>
      <c r="N451" s="59"/>
      <c r="O451" s="59"/>
      <c r="P451" s="59"/>
      <c r="Q451" s="59"/>
      <c r="T451" s="59"/>
      <c r="U451" s="59"/>
      <c r="V451" s="59"/>
      <c r="W451" s="59"/>
      <c r="X451" s="59"/>
      <c r="Y451" s="99"/>
      <c r="Z451" s="99"/>
      <c r="AA451" s="59"/>
      <c r="AB451" s="59"/>
      <c r="AC451" s="59"/>
      <c r="AD451" s="59"/>
      <c r="AE451" s="59"/>
      <c r="AF451" s="59"/>
    </row>
    <row r="452" spans="2:32" s="56" customFormat="1">
      <c r="B452" s="59"/>
      <c r="E452" s="59"/>
      <c r="F452" s="59"/>
      <c r="G452" s="59"/>
      <c r="H452" s="59"/>
      <c r="I452" s="129"/>
      <c r="J452" s="59"/>
      <c r="L452" s="59"/>
      <c r="M452" s="59"/>
      <c r="N452" s="59"/>
      <c r="O452" s="59"/>
      <c r="P452" s="59"/>
      <c r="Q452" s="59"/>
      <c r="T452" s="59"/>
      <c r="U452" s="59"/>
      <c r="V452" s="59"/>
      <c r="W452" s="59"/>
      <c r="X452" s="59"/>
      <c r="Y452" s="99"/>
      <c r="Z452" s="99"/>
      <c r="AA452" s="59"/>
      <c r="AB452" s="59"/>
      <c r="AC452" s="59"/>
      <c r="AD452" s="59"/>
      <c r="AE452" s="59"/>
      <c r="AF452" s="59"/>
    </row>
    <row r="453" spans="2:32" s="56" customFormat="1">
      <c r="B453" s="59"/>
      <c r="E453" s="59"/>
      <c r="F453" s="59"/>
      <c r="G453" s="59"/>
      <c r="H453" s="59"/>
      <c r="I453" s="129"/>
      <c r="J453" s="59"/>
      <c r="L453" s="59"/>
      <c r="M453" s="59"/>
      <c r="N453" s="59"/>
      <c r="O453" s="59"/>
      <c r="P453" s="59"/>
      <c r="Q453" s="59"/>
      <c r="T453" s="59"/>
      <c r="U453" s="59"/>
      <c r="V453" s="59"/>
      <c r="W453" s="59"/>
      <c r="X453" s="59"/>
      <c r="Y453" s="99"/>
      <c r="Z453" s="99"/>
      <c r="AA453" s="59"/>
      <c r="AB453" s="59"/>
      <c r="AC453" s="59"/>
      <c r="AD453" s="59"/>
      <c r="AE453" s="59"/>
      <c r="AF453" s="59"/>
    </row>
    <row r="454" spans="2:32" s="56" customFormat="1">
      <c r="B454" s="59"/>
      <c r="E454" s="59"/>
      <c r="F454" s="59"/>
      <c r="G454" s="59"/>
      <c r="H454" s="59"/>
      <c r="I454" s="129"/>
      <c r="J454" s="59"/>
      <c r="L454" s="59"/>
      <c r="M454" s="59"/>
      <c r="N454" s="59"/>
      <c r="O454" s="59"/>
      <c r="P454" s="59"/>
      <c r="Q454" s="59"/>
      <c r="T454" s="59"/>
      <c r="U454" s="59"/>
      <c r="V454" s="59"/>
      <c r="W454" s="59"/>
      <c r="X454" s="59"/>
      <c r="Y454" s="99"/>
      <c r="Z454" s="99"/>
      <c r="AA454" s="59"/>
      <c r="AB454" s="59"/>
      <c r="AC454" s="59"/>
      <c r="AD454" s="59"/>
      <c r="AE454" s="59"/>
      <c r="AF454" s="59"/>
    </row>
    <row r="455" spans="2:32" s="56" customFormat="1">
      <c r="B455" s="59"/>
      <c r="E455" s="59"/>
      <c r="F455" s="59"/>
      <c r="G455" s="59"/>
      <c r="H455" s="59"/>
      <c r="I455" s="129"/>
      <c r="J455" s="59"/>
      <c r="L455" s="59"/>
      <c r="M455" s="59"/>
      <c r="N455" s="59"/>
      <c r="O455" s="59"/>
      <c r="P455" s="59"/>
      <c r="Q455" s="59"/>
      <c r="T455" s="59"/>
      <c r="U455" s="59"/>
      <c r="V455" s="59"/>
      <c r="W455" s="59"/>
      <c r="X455" s="59"/>
      <c r="Y455" s="99"/>
      <c r="Z455" s="99"/>
      <c r="AA455" s="59"/>
      <c r="AB455" s="59"/>
      <c r="AC455" s="59"/>
      <c r="AD455" s="59"/>
      <c r="AE455" s="59"/>
      <c r="AF455" s="59"/>
    </row>
    <row r="456" spans="2:32" s="56" customFormat="1">
      <c r="B456" s="59"/>
      <c r="E456" s="59"/>
      <c r="F456" s="59"/>
      <c r="G456" s="59"/>
      <c r="H456" s="59"/>
      <c r="I456" s="129"/>
      <c r="J456" s="59"/>
      <c r="L456" s="59"/>
      <c r="M456" s="59"/>
      <c r="N456" s="59"/>
      <c r="O456" s="59"/>
      <c r="P456" s="59"/>
      <c r="Q456" s="59"/>
      <c r="T456" s="59"/>
      <c r="U456" s="59"/>
      <c r="V456" s="59"/>
      <c r="W456" s="59"/>
      <c r="X456" s="59"/>
      <c r="Y456" s="99"/>
      <c r="Z456" s="99"/>
      <c r="AA456" s="59"/>
      <c r="AB456" s="59"/>
      <c r="AC456" s="59"/>
      <c r="AD456" s="59"/>
      <c r="AE456" s="59"/>
      <c r="AF456" s="59"/>
    </row>
    <row r="457" spans="2:32" s="56" customFormat="1">
      <c r="B457" s="59"/>
      <c r="E457" s="59"/>
      <c r="F457" s="59"/>
      <c r="G457" s="59"/>
      <c r="H457" s="59"/>
      <c r="I457" s="129"/>
      <c r="J457" s="59"/>
      <c r="L457" s="59"/>
      <c r="M457" s="59"/>
      <c r="N457" s="59"/>
      <c r="O457" s="59"/>
      <c r="P457" s="59"/>
      <c r="Q457" s="59"/>
      <c r="T457" s="59"/>
      <c r="U457" s="59"/>
      <c r="V457" s="59"/>
      <c r="W457" s="59"/>
      <c r="X457" s="59"/>
      <c r="Y457" s="99"/>
      <c r="Z457" s="99"/>
      <c r="AA457" s="59"/>
      <c r="AB457" s="59"/>
      <c r="AC457" s="59"/>
      <c r="AD457" s="59"/>
      <c r="AE457" s="59"/>
      <c r="AF457" s="59"/>
    </row>
    <row r="458" spans="2:32" s="56" customFormat="1">
      <c r="B458" s="59"/>
      <c r="E458" s="59"/>
      <c r="F458" s="59"/>
      <c r="G458" s="59"/>
      <c r="H458" s="59"/>
      <c r="I458" s="129"/>
      <c r="J458" s="59"/>
      <c r="L458" s="59"/>
      <c r="M458" s="59"/>
      <c r="N458" s="59"/>
      <c r="O458" s="59"/>
      <c r="P458" s="59"/>
      <c r="Q458" s="59"/>
      <c r="T458" s="59"/>
      <c r="U458" s="59"/>
      <c r="V458" s="59"/>
      <c r="W458" s="59"/>
      <c r="X458" s="59"/>
      <c r="Y458" s="99"/>
      <c r="Z458" s="99"/>
      <c r="AA458" s="59"/>
      <c r="AB458" s="59"/>
      <c r="AC458" s="59"/>
      <c r="AD458" s="59"/>
      <c r="AE458" s="59"/>
      <c r="AF458" s="59"/>
    </row>
    <row r="459" spans="2:32" s="56" customFormat="1">
      <c r="B459" s="59"/>
      <c r="E459" s="59"/>
      <c r="F459" s="59"/>
      <c r="G459" s="59"/>
      <c r="H459" s="59"/>
      <c r="I459" s="129"/>
      <c r="J459" s="59"/>
      <c r="L459" s="59"/>
      <c r="M459" s="59"/>
      <c r="N459" s="59"/>
      <c r="O459" s="59"/>
      <c r="P459" s="59"/>
      <c r="Q459" s="59"/>
      <c r="T459" s="59"/>
      <c r="U459" s="59"/>
      <c r="V459" s="59"/>
      <c r="W459" s="59"/>
      <c r="X459" s="59"/>
      <c r="Y459" s="99"/>
      <c r="Z459" s="99"/>
      <c r="AA459" s="59"/>
      <c r="AB459" s="59"/>
      <c r="AC459" s="59"/>
      <c r="AD459" s="59"/>
      <c r="AE459" s="59"/>
      <c r="AF459" s="59"/>
    </row>
    <row r="460" spans="2:32" s="56" customFormat="1">
      <c r="B460" s="59"/>
      <c r="E460" s="59"/>
      <c r="F460" s="59"/>
      <c r="G460" s="59"/>
      <c r="H460" s="59"/>
      <c r="I460" s="129"/>
      <c r="J460" s="59"/>
      <c r="L460" s="59"/>
      <c r="M460" s="59"/>
      <c r="N460" s="59"/>
      <c r="O460" s="59"/>
      <c r="P460" s="59"/>
      <c r="Q460" s="59"/>
      <c r="T460" s="59"/>
      <c r="U460" s="59"/>
      <c r="V460" s="59"/>
      <c r="W460" s="59"/>
      <c r="X460" s="59"/>
      <c r="Y460" s="99"/>
      <c r="Z460" s="99"/>
      <c r="AA460" s="59"/>
      <c r="AB460" s="59"/>
      <c r="AC460" s="59"/>
      <c r="AD460" s="59"/>
      <c r="AE460" s="59"/>
      <c r="AF460" s="59"/>
    </row>
    <row r="461" spans="2:32" s="56" customFormat="1">
      <c r="B461" s="59"/>
      <c r="E461" s="59"/>
      <c r="F461" s="59"/>
      <c r="G461" s="59"/>
      <c r="H461" s="59"/>
      <c r="I461" s="129"/>
      <c r="J461" s="59"/>
      <c r="L461" s="59"/>
      <c r="M461" s="59"/>
      <c r="N461" s="59"/>
      <c r="O461" s="59"/>
      <c r="P461" s="59"/>
      <c r="Q461" s="59"/>
      <c r="T461" s="59"/>
      <c r="U461" s="59"/>
      <c r="V461" s="59"/>
      <c r="W461" s="59"/>
      <c r="X461" s="59"/>
      <c r="Y461" s="99"/>
      <c r="Z461" s="99"/>
      <c r="AA461" s="59"/>
      <c r="AB461" s="59"/>
      <c r="AC461" s="59"/>
      <c r="AD461" s="59"/>
      <c r="AE461" s="59"/>
      <c r="AF461" s="59"/>
    </row>
    <row r="462" spans="2:32" s="56" customFormat="1">
      <c r="B462" s="59"/>
      <c r="E462" s="59"/>
      <c r="F462" s="59"/>
      <c r="G462" s="59"/>
      <c r="H462" s="59"/>
      <c r="I462" s="129"/>
      <c r="J462" s="59"/>
      <c r="L462" s="59"/>
      <c r="M462" s="59"/>
      <c r="N462" s="59"/>
      <c r="O462" s="59"/>
      <c r="P462" s="59"/>
      <c r="Q462" s="59"/>
      <c r="T462" s="59"/>
      <c r="U462" s="59"/>
      <c r="V462" s="59"/>
      <c r="W462" s="59"/>
      <c r="X462" s="59"/>
      <c r="Y462" s="99"/>
      <c r="Z462" s="99"/>
      <c r="AA462" s="59"/>
      <c r="AB462" s="59"/>
      <c r="AC462" s="59"/>
      <c r="AD462" s="59"/>
      <c r="AE462" s="59"/>
      <c r="AF462" s="59"/>
    </row>
    <row r="463" spans="2:32" s="56" customFormat="1">
      <c r="B463" s="59"/>
      <c r="E463" s="59"/>
      <c r="F463" s="59"/>
      <c r="G463" s="59"/>
      <c r="H463" s="59"/>
      <c r="I463" s="129"/>
      <c r="J463" s="59"/>
      <c r="L463" s="59"/>
      <c r="M463" s="59"/>
      <c r="N463" s="59"/>
      <c r="O463" s="59"/>
      <c r="P463" s="59"/>
      <c r="Q463" s="59"/>
      <c r="T463" s="59"/>
      <c r="U463" s="59"/>
      <c r="V463" s="59"/>
      <c r="W463" s="59"/>
      <c r="X463" s="59"/>
      <c r="Y463" s="99"/>
      <c r="Z463" s="99"/>
      <c r="AA463" s="59"/>
      <c r="AB463" s="59"/>
      <c r="AC463" s="59"/>
      <c r="AD463" s="59"/>
      <c r="AE463" s="59"/>
      <c r="AF463" s="59"/>
    </row>
    <row r="464" spans="2:32" s="56" customFormat="1">
      <c r="B464" s="59"/>
      <c r="E464" s="59"/>
      <c r="F464" s="59"/>
      <c r="G464" s="59"/>
      <c r="H464" s="59"/>
      <c r="I464" s="129"/>
      <c r="J464" s="59"/>
      <c r="L464" s="59"/>
      <c r="M464" s="59"/>
      <c r="N464" s="59"/>
      <c r="O464" s="59"/>
      <c r="P464" s="59"/>
      <c r="Q464" s="59"/>
      <c r="T464" s="59"/>
      <c r="U464" s="59"/>
      <c r="V464" s="59"/>
      <c r="W464" s="59"/>
      <c r="X464" s="59"/>
      <c r="Y464" s="99"/>
      <c r="Z464" s="99"/>
      <c r="AA464" s="59"/>
      <c r="AB464" s="59"/>
      <c r="AC464" s="59"/>
      <c r="AD464" s="59"/>
      <c r="AE464" s="59"/>
      <c r="AF464" s="59"/>
    </row>
    <row r="465" spans="2:32" s="56" customFormat="1">
      <c r="B465" s="59"/>
      <c r="E465" s="59"/>
      <c r="F465" s="59"/>
      <c r="G465" s="59"/>
      <c r="H465" s="59"/>
      <c r="I465" s="129"/>
      <c r="J465" s="59"/>
      <c r="L465" s="59"/>
      <c r="M465" s="59"/>
      <c r="N465" s="59"/>
      <c r="O465" s="59"/>
      <c r="P465" s="59"/>
      <c r="Q465" s="59"/>
      <c r="T465" s="59"/>
      <c r="U465" s="59"/>
      <c r="V465" s="59"/>
      <c r="W465" s="59"/>
      <c r="X465" s="59"/>
      <c r="Y465" s="99"/>
      <c r="Z465" s="99"/>
      <c r="AA465" s="59"/>
      <c r="AB465" s="59"/>
      <c r="AC465" s="59"/>
      <c r="AD465" s="59"/>
      <c r="AE465" s="59"/>
      <c r="AF465" s="59"/>
    </row>
    <row r="466" spans="2:32" s="56" customFormat="1">
      <c r="B466" s="59"/>
      <c r="E466" s="59"/>
      <c r="F466" s="59"/>
      <c r="G466" s="59"/>
      <c r="H466" s="59"/>
      <c r="I466" s="129"/>
      <c r="J466" s="59"/>
      <c r="L466" s="59"/>
      <c r="M466" s="59"/>
      <c r="N466" s="59"/>
      <c r="O466" s="59"/>
      <c r="P466" s="59"/>
      <c r="Q466" s="59"/>
      <c r="T466" s="59"/>
      <c r="U466" s="59"/>
      <c r="V466" s="59"/>
      <c r="W466" s="59"/>
      <c r="X466" s="59"/>
      <c r="Y466" s="99"/>
      <c r="Z466" s="99"/>
      <c r="AA466" s="59"/>
      <c r="AB466" s="59"/>
      <c r="AC466" s="59"/>
      <c r="AD466" s="59"/>
      <c r="AE466" s="59"/>
      <c r="AF466" s="59"/>
    </row>
    <row r="467" spans="2:32" s="56" customFormat="1">
      <c r="B467" s="59"/>
      <c r="E467" s="59"/>
      <c r="F467" s="59"/>
      <c r="G467" s="59"/>
      <c r="H467" s="59"/>
      <c r="I467" s="129"/>
      <c r="J467" s="59"/>
      <c r="L467" s="59"/>
      <c r="M467" s="59"/>
      <c r="N467" s="59"/>
      <c r="O467" s="59"/>
      <c r="P467" s="59"/>
      <c r="Q467" s="59"/>
      <c r="T467" s="59"/>
      <c r="U467" s="59"/>
      <c r="V467" s="59"/>
      <c r="W467" s="59"/>
      <c r="X467" s="59"/>
      <c r="Y467" s="99"/>
      <c r="Z467" s="99"/>
      <c r="AA467" s="59"/>
      <c r="AB467" s="59"/>
      <c r="AC467" s="59"/>
      <c r="AD467" s="59"/>
      <c r="AE467" s="59"/>
      <c r="AF467" s="59"/>
    </row>
    <row r="468" spans="2:32" s="56" customFormat="1">
      <c r="B468" s="59"/>
      <c r="E468" s="59"/>
      <c r="F468" s="59"/>
      <c r="G468" s="59"/>
      <c r="H468" s="59"/>
      <c r="I468" s="129"/>
      <c r="J468" s="59"/>
      <c r="L468" s="59"/>
      <c r="M468" s="59"/>
      <c r="N468" s="59"/>
      <c r="O468" s="59"/>
      <c r="P468" s="59"/>
      <c r="Q468" s="59"/>
      <c r="T468" s="59"/>
      <c r="U468" s="59"/>
      <c r="V468" s="59"/>
      <c r="W468" s="59"/>
      <c r="X468" s="59"/>
      <c r="Y468" s="99"/>
      <c r="Z468" s="99"/>
      <c r="AA468" s="59"/>
      <c r="AB468" s="59"/>
      <c r="AC468" s="59"/>
      <c r="AD468" s="59"/>
      <c r="AE468" s="59"/>
      <c r="AF468" s="59"/>
    </row>
    <row r="469" spans="2:32" s="56" customFormat="1">
      <c r="B469" s="59"/>
      <c r="E469" s="59"/>
      <c r="F469" s="59"/>
      <c r="G469" s="59"/>
      <c r="H469" s="59"/>
      <c r="I469" s="129"/>
      <c r="J469" s="59"/>
      <c r="L469" s="59"/>
      <c r="M469" s="59"/>
      <c r="N469" s="59"/>
      <c r="O469" s="59"/>
      <c r="P469" s="59"/>
      <c r="Q469" s="59"/>
      <c r="T469" s="59"/>
      <c r="U469" s="59"/>
      <c r="V469" s="59"/>
      <c r="W469" s="59"/>
      <c r="X469" s="59"/>
      <c r="Y469" s="99"/>
      <c r="Z469" s="99"/>
      <c r="AA469" s="59"/>
      <c r="AB469" s="59"/>
      <c r="AC469" s="59"/>
      <c r="AD469" s="59"/>
      <c r="AE469" s="59"/>
      <c r="AF469" s="59"/>
    </row>
    <row r="470" spans="2:32" s="56" customFormat="1">
      <c r="B470" s="59"/>
      <c r="E470" s="59"/>
      <c r="F470" s="59"/>
      <c r="G470" s="59"/>
      <c r="H470" s="59"/>
      <c r="I470" s="129"/>
      <c r="J470" s="59"/>
      <c r="L470" s="59"/>
      <c r="M470" s="59"/>
      <c r="N470" s="59"/>
      <c r="O470" s="59"/>
      <c r="P470" s="59"/>
      <c r="Q470" s="59"/>
      <c r="T470" s="59"/>
      <c r="U470" s="59"/>
      <c r="V470" s="59"/>
      <c r="W470" s="59"/>
      <c r="X470" s="59"/>
      <c r="Y470" s="99"/>
      <c r="Z470" s="99"/>
      <c r="AA470" s="59"/>
      <c r="AB470" s="59"/>
      <c r="AC470" s="59"/>
      <c r="AD470" s="59"/>
      <c r="AE470" s="59"/>
      <c r="AF470" s="59"/>
    </row>
    <row r="471" spans="2:32" s="56" customFormat="1">
      <c r="B471" s="59"/>
      <c r="E471" s="59"/>
      <c r="F471" s="59"/>
      <c r="G471" s="59"/>
      <c r="H471" s="59"/>
      <c r="I471" s="129"/>
      <c r="J471" s="59"/>
      <c r="L471" s="59"/>
      <c r="M471" s="59"/>
      <c r="N471" s="59"/>
      <c r="O471" s="59"/>
      <c r="P471" s="59"/>
      <c r="Q471" s="59"/>
      <c r="T471" s="59"/>
      <c r="U471" s="59"/>
      <c r="V471" s="59"/>
      <c r="W471" s="59"/>
      <c r="X471" s="59"/>
      <c r="Y471" s="99"/>
      <c r="Z471" s="99"/>
      <c r="AA471" s="59"/>
      <c r="AB471" s="59"/>
      <c r="AC471" s="59"/>
      <c r="AD471" s="59"/>
      <c r="AE471" s="59"/>
      <c r="AF471" s="59"/>
    </row>
    <row r="472" spans="2:32" s="56" customFormat="1">
      <c r="B472" s="59"/>
      <c r="E472" s="59"/>
      <c r="F472" s="59"/>
      <c r="G472" s="59"/>
      <c r="H472" s="59"/>
      <c r="I472" s="129"/>
      <c r="J472" s="59"/>
      <c r="L472" s="59"/>
      <c r="M472" s="59"/>
      <c r="N472" s="59"/>
      <c r="O472" s="59"/>
      <c r="P472" s="59"/>
      <c r="Q472" s="59"/>
      <c r="T472" s="59"/>
      <c r="U472" s="59"/>
      <c r="V472" s="59"/>
      <c r="W472" s="59"/>
      <c r="X472" s="59"/>
      <c r="Y472" s="99"/>
      <c r="Z472" s="99"/>
      <c r="AA472" s="59"/>
      <c r="AB472" s="59"/>
      <c r="AC472" s="59"/>
      <c r="AD472" s="59"/>
      <c r="AE472" s="59"/>
      <c r="AF472" s="59"/>
    </row>
    <row r="473" spans="2:32" s="56" customFormat="1">
      <c r="B473" s="59"/>
      <c r="E473" s="59"/>
      <c r="F473" s="59"/>
      <c r="G473" s="59"/>
      <c r="H473" s="59"/>
      <c r="I473" s="129"/>
      <c r="J473" s="59"/>
      <c r="L473" s="59"/>
      <c r="M473" s="59"/>
      <c r="N473" s="59"/>
      <c r="O473" s="59"/>
      <c r="P473" s="59"/>
      <c r="Q473" s="59"/>
      <c r="T473" s="59"/>
      <c r="U473" s="59"/>
      <c r="V473" s="59"/>
      <c r="W473" s="59"/>
      <c r="X473" s="59"/>
      <c r="Y473" s="99"/>
      <c r="Z473" s="99"/>
      <c r="AA473" s="59"/>
      <c r="AB473" s="59"/>
      <c r="AC473" s="59"/>
      <c r="AD473" s="59"/>
      <c r="AE473" s="59"/>
      <c r="AF473" s="59"/>
    </row>
    <row r="474" spans="2:32" s="56" customFormat="1">
      <c r="B474" s="59"/>
      <c r="E474" s="59"/>
      <c r="F474" s="59"/>
      <c r="G474" s="59"/>
      <c r="H474" s="59"/>
      <c r="I474" s="129"/>
      <c r="J474" s="59"/>
      <c r="L474" s="59"/>
      <c r="M474" s="59"/>
      <c r="N474" s="59"/>
      <c r="O474" s="59"/>
      <c r="P474" s="59"/>
      <c r="Q474" s="59"/>
      <c r="T474" s="59"/>
      <c r="U474" s="59"/>
      <c r="V474" s="59"/>
      <c r="W474" s="59"/>
      <c r="X474" s="59"/>
      <c r="Y474" s="99"/>
      <c r="Z474" s="99"/>
      <c r="AA474" s="59"/>
      <c r="AB474" s="59"/>
      <c r="AC474" s="59"/>
      <c r="AD474" s="59"/>
      <c r="AE474" s="59"/>
      <c r="AF474" s="59"/>
    </row>
    <row r="475" spans="2:32" s="56" customFormat="1">
      <c r="B475" s="59"/>
      <c r="E475" s="59"/>
      <c r="F475" s="59"/>
      <c r="G475" s="59"/>
      <c r="H475" s="59"/>
      <c r="I475" s="129"/>
      <c r="J475" s="59"/>
      <c r="L475" s="59"/>
      <c r="M475" s="59"/>
      <c r="N475" s="59"/>
      <c r="O475" s="59"/>
      <c r="P475" s="59"/>
      <c r="Q475" s="59"/>
      <c r="T475" s="59"/>
      <c r="U475" s="59"/>
      <c r="V475" s="59"/>
      <c r="W475" s="59"/>
      <c r="X475" s="59"/>
      <c r="Y475" s="99"/>
      <c r="Z475" s="99"/>
      <c r="AA475" s="59"/>
      <c r="AB475" s="59"/>
      <c r="AC475" s="59"/>
      <c r="AD475" s="59"/>
      <c r="AE475" s="59"/>
      <c r="AF475" s="59"/>
    </row>
    <row r="476" spans="2:32" s="56" customFormat="1">
      <c r="B476" s="59"/>
      <c r="E476" s="59"/>
      <c r="F476" s="59"/>
      <c r="G476" s="59"/>
      <c r="H476" s="59"/>
      <c r="I476" s="129"/>
      <c r="J476" s="59"/>
      <c r="L476" s="59"/>
      <c r="M476" s="59"/>
      <c r="N476" s="59"/>
      <c r="O476" s="59"/>
      <c r="P476" s="59"/>
      <c r="Q476" s="59"/>
      <c r="T476" s="59"/>
      <c r="U476" s="59"/>
      <c r="V476" s="59"/>
      <c r="W476" s="59"/>
      <c r="X476" s="59"/>
      <c r="Y476" s="99"/>
      <c r="Z476" s="99"/>
      <c r="AA476" s="59"/>
      <c r="AB476" s="59"/>
      <c r="AC476" s="59"/>
      <c r="AD476" s="59"/>
      <c r="AE476" s="59"/>
      <c r="AF476" s="59"/>
    </row>
    <row r="477" spans="2:32" s="56" customFormat="1">
      <c r="B477" s="59"/>
      <c r="E477" s="59"/>
      <c r="F477" s="59"/>
      <c r="G477" s="59"/>
      <c r="H477" s="59"/>
      <c r="I477" s="129"/>
      <c r="J477" s="59"/>
      <c r="L477" s="59"/>
      <c r="M477" s="59"/>
      <c r="N477" s="59"/>
      <c r="O477" s="59"/>
      <c r="P477" s="59"/>
      <c r="Q477" s="59"/>
      <c r="T477" s="59"/>
      <c r="U477" s="59"/>
      <c r="V477" s="59"/>
      <c r="W477" s="59"/>
      <c r="X477" s="59"/>
      <c r="Y477" s="99"/>
      <c r="Z477" s="99"/>
      <c r="AA477" s="59"/>
      <c r="AB477" s="59"/>
      <c r="AC477" s="59"/>
      <c r="AD477" s="59"/>
      <c r="AE477" s="59"/>
      <c r="AF477" s="59"/>
    </row>
    <row r="478" spans="2:32" s="56" customFormat="1">
      <c r="B478" s="59"/>
      <c r="E478" s="59"/>
      <c r="F478" s="59"/>
      <c r="G478" s="59"/>
      <c r="H478" s="59"/>
      <c r="I478" s="129"/>
      <c r="J478" s="59"/>
      <c r="L478" s="59"/>
      <c r="M478" s="59"/>
      <c r="N478" s="59"/>
      <c r="O478" s="59"/>
      <c r="P478" s="59"/>
      <c r="Q478" s="59"/>
      <c r="T478" s="59"/>
      <c r="U478" s="59"/>
      <c r="V478" s="59"/>
      <c r="W478" s="59"/>
      <c r="X478" s="59"/>
      <c r="Y478" s="99"/>
      <c r="Z478" s="99"/>
      <c r="AA478" s="59"/>
      <c r="AB478" s="59"/>
      <c r="AC478" s="59"/>
      <c r="AD478" s="59"/>
      <c r="AE478" s="59"/>
      <c r="AF478" s="59"/>
    </row>
    <row r="479" spans="2:32" s="56" customFormat="1">
      <c r="B479" s="59"/>
      <c r="E479" s="59"/>
      <c r="F479" s="59"/>
      <c r="G479" s="59"/>
      <c r="H479" s="59"/>
      <c r="I479" s="129"/>
      <c r="J479" s="59"/>
      <c r="L479" s="59"/>
      <c r="M479" s="59"/>
      <c r="N479" s="59"/>
      <c r="O479" s="59"/>
      <c r="P479" s="59"/>
      <c r="Q479" s="59"/>
      <c r="T479" s="59"/>
      <c r="U479" s="59"/>
      <c r="V479" s="59"/>
      <c r="W479" s="59"/>
      <c r="X479" s="59"/>
      <c r="Y479" s="99"/>
      <c r="Z479" s="99"/>
      <c r="AA479" s="59"/>
      <c r="AB479" s="59"/>
      <c r="AC479" s="59"/>
      <c r="AD479" s="59"/>
      <c r="AE479" s="59"/>
      <c r="AF479" s="59"/>
    </row>
    <row r="480" spans="2:32" s="56" customFormat="1">
      <c r="B480" s="59"/>
      <c r="E480" s="59"/>
      <c r="F480" s="59"/>
      <c r="G480" s="59"/>
      <c r="H480" s="59"/>
      <c r="I480" s="129"/>
      <c r="J480" s="59"/>
      <c r="L480" s="59"/>
      <c r="M480" s="59"/>
      <c r="N480" s="59"/>
      <c r="O480" s="59"/>
      <c r="P480" s="59"/>
      <c r="Q480" s="59"/>
      <c r="T480" s="59"/>
      <c r="U480" s="59"/>
      <c r="V480" s="59"/>
      <c r="W480" s="59"/>
      <c r="X480" s="59"/>
      <c r="Y480" s="99"/>
      <c r="Z480" s="99"/>
      <c r="AA480" s="59"/>
      <c r="AB480" s="59"/>
      <c r="AC480" s="59"/>
      <c r="AD480" s="59"/>
      <c r="AE480" s="59"/>
      <c r="AF480" s="59"/>
    </row>
    <row r="481" spans="2:32" s="56" customFormat="1">
      <c r="B481" s="59"/>
      <c r="E481" s="59"/>
      <c r="F481" s="59"/>
      <c r="G481" s="59"/>
      <c r="H481" s="59"/>
      <c r="I481" s="129"/>
      <c r="J481" s="59"/>
      <c r="L481" s="59"/>
      <c r="M481" s="59"/>
      <c r="N481" s="59"/>
      <c r="O481" s="59"/>
      <c r="P481" s="59"/>
      <c r="Q481" s="59"/>
      <c r="T481" s="59"/>
      <c r="U481" s="59"/>
      <c r="V481" s="59"/>
      <c r="W481" s="59"/>
      <c r="X481" s="59"/>
      <c r="Y481" s="99"/>
      <c r="Z481" s="99"/>
      <c r="AA481" s="59"/>
      <c r="AB481" s="59"/>
      <c r="AC481" s="59"/>
      <c r="AD481" s="59"/>
      <c r="AE481" s="59"/>
      <c r="AF481" s="59"/>
    </row>
    <row r="482" spans="2:32" s="56" customFormat="1">
      <c r="B482" s="59"/>
      <c r="E482" s="59"/>
      <c r="F482" s="59"/>
      <c r="G482" s="59"/>
      <c r="H482" s="59"/>
      <c r="I482" s="129"/>
      <c r="J482" s="59"/>
      <c r="L482" s="59"/>
      <c r="M482" s="59"/>
      <c r="N482" s="59"/>
      <c r="O482" s="59"/>
      <c r="P482" s="59"/>
      <c r="Q482" s="59"/>
      <c r="T482" s="59"/>
      <c r="U482" s="59"/>
      <c r="V482" s="59"/>
      <c r="W482" s="59"/>
      <c r="X482" s="59"/>
      <c r="Y482" s="99"/>
      <c r="Z482" s="99"/>
      <c r="AA482" s="59"/>
      <c r="AB482" s="59"/>
      <c r="AC482" s="59"/>
      <c r="AD482" s="59"/>
      <c r="AE482" s="59"/>
      <c r="AF482" s="59"/>
    </row>
    <row r="483" spans="2:32" s="56" customFormat="1">
      <c r="B483" s="59"/>
      <c r="E483" s="59"/>
      <c r="F483" s="59"/>
      <c r="G483" s="59"/>
      <c r="H483" s="59"/>
      <c r="I483" s="129"/>
      <c r="J483" s="59"/>
      <c r="L483" s="59"/>
      <c r="M483" s="59"/>
      <c r="N483" s="59"/>
      <c r="O483" s="59"/>
      <c r="P483" s="59"/>
      <c r="Q483" s="59"/>
      <c r="T483" s="59"/>
      <c r="U483" s="59"/>
      <c r="V483" s="59"/>
      <c r="W483" s="59"/>
      <c r="X483" s="59"/>
      <c r="Y483" s="99"/>
      <c r="Z483" s="99"/>
      <c r="AA483" s="59"/>
      <c r="AB483" s="59"/>
      <c r="AC483" s="59"/>
      <c r="AD483" s="59"/>
      <c r="AE483" s="59"/>
      <c r="AF483" s="59"/>
    </row>
    <row r="484" spans="2:32" s="56" customFormat="1">
      <c r="B484" s="59"/>
      <c r="E484" s="59"/>
      <c r="F484" s="59"/>
      <c r="G484" s="59"/>
      <c r="H484" s="59"/>
      <c r="I484" s="129"/>
      <c r="J484" s="59"/>
      <c r="L484" s="59"/>
      <c r="M484" s="59"/>
      <c r="N484" s="59"/>
      <c r="O484" s="59"/>
      <c r="P484" s="59"/>
      <c r="Q484" s="59"/>
      <c r="T484" s="59"/>
      <c r="U484" s="59"/>
      <c r="V484" s="59"/>
      <c r="W484" s="59"/>
      <c r="X484" s="59"/>
      <c r="Y484" s="99"/>
      <c r="Z484" s="99"/>
      <c r="AA484" s="59"/>
      <c r="AB484" s="59"/>
      <c r="AC484" s="59"/>
      <c r="AD484" s="59"/>
      <c r="AE484" s="59"/>
      <c r="AF484" s="59"/>
    </row>
    <row r="485" spans="2:32" s="56" customFormat="1">
      <c r="B485" s="59"/>
      <c r="E485" s="59"/>
      <c r="F485" s="59"/>
      <c r="G485" s="59"/>
      <c r="H485" s="59"/>
      <c r="I485" s="129"/>
      <c r="J485" s="59"/>
      <c r="L485" s="59"/>
      <c r="M485" s="59"/>
      <c r="N485" s="59"/>
      <c r="O485" s="59"/>
      <c r="P485" s="59"/>
      <c r="Q485" s="59"/>
      <c r="T485" s="59"/>
      <c r="U485" s="59"/>
      <c r="V485" s="59"/>
      <c r="W485" s="59"/>
      <c r="X485" s="59"/>
      <c r="Y485" s="99"/>
      <c r="Z485" s="99"/>
      <c r="AA485" s="59"/>
      <c r="AB485" s="59"/>
      <c r="AC485" s="59"/>
      <c r="AD485" s="59"/>
      <c r="AE485" s="59"/>
      <c r="AF485" s="59"/>
    </row>
    <row r="486" spans="2:32" s="56" customFormat="1">
      <c r="B486" s="59"/>
      <c r="E486" s="59"/>
      <c r="F486" s="59"/>
      <c r="G486" s="59"/>
      <c r="H486" s="59"/>
      <c r="I486" s="129"/>
      <c r="J486" s="59"/>
      <c r="L486" s="59"/>
      <c r="M486" s="59"/>
      <c r="N486" s="59"/>
      <c r="O486" s="59"/>
      <c r="P486" s="59"/>
      <c r="Q486" s="59"/>
      <c r="T486" s="59"/>
      <c r="U486" s="59"/>
      <c r="V486" s="59"/>
      <c r="W486" s="59"/>
      <c r="X486" s="59"/>
      <c r="Y486" s="99"/>
      <c r="Z486" s="99"/>
      <c r="AA486" s="59"/>
      <c r="AB486" s="59"/>
      <c r="AC486" s="59"/>
      <c r="AD486" s="59"/>
      <c r="AE486" s="59"/>
      <c r="AF486" s="59"/>
    </row>
    <row r="487" spans="2:32" s="56" customFormat="1">
      <c r="B487" s="59"/>
      <c r="E487" s="59"/>
      <c r="F487" s="59"/>
      <c r="G487" s="59"/>
      <c r="H487" s="59"/>
      <c r="I487" s="129"/>
      <c r="J487" s="59"/>
      <c r="L487" s="59"/>
      <c r="M487" s="59"/>
      <c r="N487" s="59"/>
      <c r="O487" s="59"/>
      <c r="P487" s="59"/>
      <c r="Q487" s="59"/>
      <c r="T487" s="59"/>
      <c r="U487" s="59"/>
      <c r="V487" s="59"/>
      <c r="W487" s="59"/>
      <c r="X487" s="59"/>
      <c r="Y487" s="99"/>
      <c r="Z487" s="99"/>
      <c r="AA487" s="59"/>
      <c r="AB487" s="59"/>
      <c r="AC487" s="59"/>
      <c r="AD487" s="59"/>
      <c r="AE487" s="59"/>
      <c r="AF487" s="59"/>
    </row>
    <row r="488" spans="2:32" s="56" customFormat="1">
      <c r="B488" s="59"/>
      <c r="E488" s="59"/>
      <c r="F488" s="59"/>
      <c r="G488" s="59"/>
      <c r="H488" s="59"/>
      <c r="I488" s="129"/>
      <c r="J488" s="59"/>
      <c r="L488" s="59"/>
      <c r="M488" s="59"/>
      <c r="N488" s="59"/>
      <c r="O488" s="59"/>
      <c r="P488" s="59"/>
      <c r="Q488" s="59"/>
      <c r="T488" s="59"/>
      <c r="U488" s="59"/>
      <c r="V488" s="59"/>
      <c r="W488" s="59"/>
      <c r="X488" s="59"/>
      <c r="Y488" s="99"/>
      <c r="Z488" s="99"/>
      <c r="AA488" s="59"/>
      <c r="AB488" s="59"/>
      <c r="AC488" s="59"/>
      <c r="AD488" s="59"/>
      <c r="AE488" s="59"/>
      <c r="AF488" s="59"/>
    </row>
    <row r="489" spans="2:32" s="56" customFormat="1">
      <c r="B489" s="59"/>
      <c r="E489" s="59"/>
      <c r="F489" s="59"/>
      <c r="G489" s="59"/>
      <c r="H489" s="59"/>
      <c r="I489" s="129"/>
      <c r="J489" s="59"/>
      <c r="L489" s="59"/>
      <c r="M489" s="59"/>
      <c r="N489" s="59"/>
      <c r="O489" s="59"/>
      <c r="P489" s="59"/>
      <c r="Q489" s="59"/>
      <c r="T489" s="59"/>
      <c r="U489" s="59"/>
      <c r="V489" s="59"/>
      <c r="W489" s="59"/>
      <c r="X489" s="59"/>
      <c r="Y489" s="99"/>
      <c r="Z489" s="99"/>
      <c r="AA489" s="59"/>
      <c r="AB489" s="59"/>
      <c r="AC489" s="59"/>
      <c r="AD489" s="59"/>
      <c r="AE489" s="59"/>
      <c r="AF489" s="59"/>
    </row>
    <row r="490" spans="2:32" s="56" customFormat="1">
      <c r="B490" s="59"/>
      <c r="E490" s="59"/>
      <c r="F490" s="59"/>
      <c r="G490" s="59"/>
      <c r="H490" s="59"/>
      <c r="I490" s="129"/>
      <c r="J490" s="59"/>
      <c r="L490" s="59"/>
      <c r="M490" s="59"/>
      <c r="N490" s="59"/>
      <c r="O490" s="59"/>
      <c r="P490" s="59"/>
      <c r="Q490" s="59"/>
      <c r="T490" s="59"/>
      <c r="U490" s="59"/>
      <c r="V490" s="59"/>
      <c r="W490" s="59"/>
      <c r="X490" s="59"/>
      <c r="Y490" s="99"/>
      <c r="Z490" s="99"/>
      <c r="AA490" s="59"/>
      <c r="AB490" s="59"/>
      <c r="AC490" s="59"/>
      <c r="AD490" s="59"/>
      <c r="AE490" s="59"/>
      <c r="AF490" s="59"/>
    </row>
    <row r="491" spans="2:32" s="56" customFormat="1">
      <c r="B491" s="59"/>
      <c r="E491" s="59"/>
      <c r="F491" s="59"/>
      <c r="G491" s="59"/>
      <c r="H491" s="59"/>
      <c r="I491" s="129"/>
      <c r="J491" s="59"/>
      <c r="L491" s="59"/>
      <c r="M491" s="59"/>
      <c r="N491" s="59"/>
      <c r="O491" s="59"/>
      <c r="P491" s="59"/>
      <c r="Q491" s="59"/>
      <c r="T491" s="59"/>
      <c r="U491" s="59"/>
      <c r="V491" s="59"/>
      <c r="W491" s="59"/>
      <c r="X491" s="59"/>
      <c r="Y491" s="99"/>
      <c r="Z491" s="99"/>
      <c r="AA491" s="59"/>
      <c r="AB491" s="59"/>
      <c r="AC491" s="59"/>
      <c r="AD491" s="59"/>
      <c r="AE491" s="59"/>
      <c r="AF491" s="59"/>
    </row>
    <row r="492" spans="2:32" s="56" customFormat="1">
      <c r="B492" s="59"/>
      <c r="E492" s="59"/>
      <c r="F492" s="59"/>
      <c r="G492" s="59"/>
      <c r="H492" s="59"/>
      <c r="I492" s="129"/>
      <c r="J492" s="59"/>
      <c r="L492" s="59"/>
      <c r="M492" s="59"/>
      <c r="N492" s="59"/>
      <c r="O492" s="59"/>
      <c r="P492" s="59"/>
      <c r="Q492" s="59"/>
      <c r="T492" s="59"/>
      <c r="U492" s="59"/>
      <c r="V492" s="59"/>
      <c r="W492" s="59"/>
      <c r="X492" s="59"/>
      <c r="Y492" s="99"/>
      <c r="Z492" s="99"/>
      <c r="AA492" s="59"/>
      <c r="AB492" s="59"/>
      <c r="AC492" s="59"/>
      <c r="AD492" s="59"/>
      <c r="AE492" s="59"/>
      <c r="AF492" s="59"/>
    </row>
    <row r="493" spans="2:32" s="56" customFormat="1">
      <c r="B493" s="59"/>
      <c r="E493" s="59"/>
      <c r="F493" s="59"/>
      <c r="G493" s="59"/>
      <c r="H493" s="59"/>
      <c r="I493" s="129"/>
      <c r="J493" s="59"/>
      <c r="L493" s="59"/>
      <c r="M493" s="59"/>
      <c r="N493" s="59"/>
      <c r="O493" s="59"/>
      <c r="P493" s="59"/>
      <c r="Q493" s="59"/>
      <c r="T493" s="59"/>
      <c r="U493" s="59"/>
      <c r="V493" s="59"/>
      <c r="W493" s="59"/>
      <c r="X493" s="59"/>
      <c r="Y493" s="99"/>
      <c r="Z493" s="99"/>
      <c r="AA493" s="59"/>
      <c r="AB493" s="59"/>
      <c r="AC493" s="59"/>
      <c r="AD493" s="59"/>
      <c r="AE493" s="59"/>
      <c r="AF493" s="59"/>
    </row>
    <row r="494" spans="2:32" s="56" customFormat="1">
      <c r="B494" s="59"/>
      <c r="E494" s="59"/>
      <c r="F494" s="59"/>
      <c r="G494" s="59"/>
      <c r="H494" s="59"/>
      <c r="I494" s="129"/>
      <c r="J494" s="59"/>
      <c r="L494" s="59"/>
      <c r="M494" s="59"/>
      <c r="N494" s="59"/>
      <c r="O494" s="59"/>
      <c r="P494" s="59"/>
      <c r="Q494" s="59"/>
      <c r="T494" s="59"/>
      <c r="U494" s="59"/>
      <c r="V494" s="59"/>
      <c r="W494" s="59"/>
      <c r="X494" s="59"/>
      <c r="Y494" s="99"/>
      <c r="Z494" s="99"/>
      <c r="AA494" s="59"/>
      <c r="AB494" s="59"/>
      <c r="AC494" s="59"/>
      <c r="AD494" s="59"/>
      <c r="AE494" s="59"/>
      <c r="AF494" s="59"/>
    </row>
    <row r="495" spans="2:32" s="56" customFormat="1">
      <c r="B495" s="59"/>
      <c r="E495" s="59"/>
      <c r="F495" s="59"/>
      <c r="G495" s="59"/>
      <c r="H495" s="59"/>
      <c r="I495" s="129"/>
      <c r="J495" s="59"/>
      <c r="L495" s="59"/>
      <c r="M495" s="59"/>
      <c r="N495" s="59"/>
      <c r="O495" s="59"/>
      <c r="P495" s="59"/>
      <c r="Q495" s="59"/>
      <c r="T495" s="59"/>
      <c r="U495" s="59"/>
      <c r="V495" s="59"/>
      <c r="W495" s="59"/>
      <c r="X495" s="59"/>
      <c r="Y495" s="99"/>
      <c r="Z495" s="99"/>
      <c r="AA495" s="59"/>
      <c r="AB495" s="59"/>
      <c r="AC495" s="59"/>
      <c r="AD495" s="59"/>
      <c r="AE495" s="59"/>
      <c r="AF495" s="59"/>
    </row>
    <row r="496" spans="2:32" s="56" customFormat="1">
      <c r="B496" s="59"/>
      <c r="E496" s="59"/>
      <c r="F496" s="59"/>
      <c r="G496" s="59"/>
      <c r="H496" s="59"/>
      <c r="I496" s="129"/>
      <c r="J496" s="59"/>
      <c r="L496" s="59"/>
      <c r="M496" s="59"/>
      <c r="N496" s="59"/>
      <c r="O496" s="59"/>
      <c r="P496" s="59"/>
      <c r="Q496" s="59"/>
      <c r="T496" s="59"/>
      <c r="U496" s="59"/>
      <c r="V496" s="59"/>
      <c r="W496" s="59"/>
      <c r="X496" s="59"/>
      <c r="Y496" s="99"/>
      <c r="Z496" s="99"/>
      <c r="AA496" s="59"/>
      <c r="AB496" s="59"/>
      <c r="AC496" s="59"/>
      <c r="AD496" s="59"/>
      <c r="AE496" s="59"/>
      <c r="AF496" s="59"/>
    </row>
    <row r="497" spans="2:32" s="56" customFormat="1">
      <c r="B497" s="59"/>
      <c r="E497" s="59"/>
      <c r="F497" s="59"/>
      <c r="G497" s="59"/>
      <c r="H497" s="59"/>
      <c r="I497" s="129"/>
      <c r="J497" s="59"/>
      <c r="L497" s="59"/>
      <c r="M497" s="59"/>
      <c r="N497" s="59"/>
      <c r="O497" s="59"/>
      <c r="P497" s="59"/>
      <c r="Q497" s="59"/>
      <c r="T497" s="59"/>
      <c r="U497" s="59"/>
      <c r="V497" s="59"/>
      <c r="W497" s="59"/>
      <c r="X497" s="59"/>
      <c r="Y497" s="99"/>
      <c r="Z497" s="99"/>
      <c r="AA497" s="59"/>
      <c r="AB497" s="59"/>
      <c r="AC497" s="59"/>
      <c r="AD497" s="59"/>
      <c r="AE497" s="59"/>
      <c r="AF497" s="59"/>
    </row>
    <row r="498" spans="2:32" s="56" customFormat="1">
      <c r="B498" s="59"/>
      <c r="E498" s="59"/>
      <c r="F498" s="59"/>
      <c r="G498" s="59"/>
      <c r="H498" s="59"/>
      <c r="I498" s="129"/>
      <c r="J498" s="59"/>
      <c r="L498" s="59"/>
      <c r="M498" s="59"/>
      <c r="N498" s="59"/>
      <c r="O498" s="59"/>
      <c r="P498" s="59"/>
      <c r="Q498" s="59"/>
      <c r="T498" s="59"/>
      <c r="U498" s="59"/>
      <c r="V498" s="59"/>
      <c r="W498" s="59"/>
      <c r="X498" s="59"/>
      <c r="Y498" s="99"/>
      <c r="Z498" s="99"/>
      <c r="AA498" s="59"/>
      <c r="AB498" s="59"/>
      <c r="AC498" s="59"/>
      <c r="AD498" s="59"/>
      <c r="AE498" s="59"/>
      <c r="AF498" s="59"/>
    </row>
    <row r="499" spans="2:32" s="56" customFormat="1">
      <c r="B499" s="59"/>
      <c r="E499" s="59"/>
      <c r="F499" s="59"/>
      <c r="G499" s="59"/>
      <c r="H499" s="59"/>
      <c r="I499" s="129"/>
      <c r="J499" s="59"/>
      <c r="L499" s="59"/>
      <c r="M499" s="59"/>
      <c r="N499" s="59"/>
      <c r="O499" s="59"/>
      <c r="P499" s="59"/>
      <c r="Q499" s="59"/>
      <c r="T499" s="59"/>
      <c r="U499" s="59"/>
      <c r="V499" s="59"/>
      <c r="W499" s="59"/>
      <c r="X499" s="59"/>
      <c r="Y499" s="99"/>
      <c r="Z499" s="99"/>
      <c r="AA499" s="59"/>
      <c r="AB499" s="59"/>
      <c r="AC499" s="59"/>
      <c r="AD499" s="59"/>
      <c r="AE499" s="59"/>
      <c r="AF499" s="59"/>
    </row>
    <row r="500" spans="2:32" s="56" customFormat="1">
      <c r="B500" s="59"/>
      <c r="E500" s="59"/>
      <c r="F500" s="59"/>
      <c r="G500" s="59"/>
      <c r="H500" s="59"/>
      <c r="I500" s="129"/>
      <c r="J500" s="59"/>
      <c r="L500" s="59"/>
      <c r="M500" s="59"/>
      <c r="N500" s="59"/>
      <c r="O500" s="59"/>
      <c r="P500" s="59"/>
      <c r="Q500" s="59"/>
      <c r="T500" s="59"/>
      <c r="U500" s="59"/>
      <c r="V500" s="59"/>
      <c r="W500" s="59"/>
      <c r="X500" s="59"/>
      <c r="Y500" s="99"/>
      <c r="Z500" s="99"/>
      <c r="AA500" s="59"/>
      <c r="AB500" s="59"/>
      <c r="AC500" s="59"/>
      <c r="AD500" s="59"/>
      <c r="AE500" s="59"/>
      <c r="AF500" s="59"/>
    </row>
    <row r="501" spans="2:32" s="56" customFormat="1">
      <c r="B501" s="59"/>
      <c r="E501" s="59"/>
      <c r="F501" s="59"/>
      <c r="G501" s="59"/>
      <c r="H501" s="59"/>
      <c r="I501" s="129"/>
      <c r="J501" s="59"/>
      <c r="L501" s="59"/>
      <c r="M501" s="59"/>
      <c r="N501" s="59"/>
      <c r="O501" s="59"/>
      <c r="P501" s="59"/>
      <c r="Q501" s="59"/>
      <c r="T501" s="59"/>
      <c r="U501" s="59"/>
      <c r="V501" s="59"/>
      <c r="W501" s="59"/>
      <c r="X501" s="59"/>
      <c r="Y501" s="99"/>
      <c r="Z501" s="99"/>
      <c r="AA501" s="59"/>
      <c r="AB501" s="59"/>
      <c r="AC501" s="59"/>
      <c r="AD501" s="59"/>
      <c r="AE501" s="59"/>
      <c r="AF501" s="59"/>
    </row>
    <row r="502" spans="2:32" s="56" customFormat="1">
      <c r="B502" s="59"/>
      <c r="E502" s="59"/>
      <c r="F502" s="59"/>
      <c r="G502" s="59"/>
      <c r="H502" s="59"/>
      <c r="I502" s="129"/>
      <c r="J502" s="59"/>
      <c r="L502" s="59"/>
      <c r="M502" s="59"/>
      <c r="N502" s="59"/>
      <c r="O502" s="59"/>
      <c r="P502" s="59"/>
      <c r="Q502" s="59"/>
      <c r="T502" s="59"/>
      <c r="U502" s="59"/>
      <c r="V502" s="59"/>
      <c r="W502" s="59"/>
      <c r="X502" s="59"/>
      <c r="Y502" s="99"/>
      <c r="Z502" s="99"/>
      <c r="AA502" s="59"/>
      <c r="AB502" s="59"/>
      <c r="AC502" s="59"/>
      <c r="AD502" s="59"/>
      <c r="AE502" s="59"/>
      <c r="AF502" s="59"/>
    </row>
    <row r="503" spans="2:32" s="56" customFormat="1">
      <c r="B503" s="59"/>
      <c r="E503" s="59"/>
      <c r="F503" s="59"/>
      <c r="G503" s="59"/>
      <c r="H503" s="59"/>
      <c r="I503" s="129"/>
      <c r="J503" s="59"/>
      <c r="L503" s="59"/>
      <c r="M503" s="59"/>
      <c r="N503" s="59"/>
      <c r="O503" s="59"/>
      <c r="P503" s="59"/>
      <c r="Q503" s="59"/>
      <c r="T503" s="59"/>
      <c r="U503" s="59"/>
      <c r="V503" s="59"/>
      <c r="W503" s="59"/>
      <c r="X503" s="59"/>
      <c r="Y503" s="99"/>
      <c r="Z503" s="99"/>
      <c r="AA503" s="59"/>
      <c r="AB503" s="59"/>
      <c r="AC503" s="59"/>
      <c r="AD503" s="59"/>
      <c r="AE503" s="59"/>
      <c r="AF503" s="59"/>
    </row>
    <row r="504" spans="2:32" s="56" customFormat="1">
      <c r="B504" s="59"/>
      <c r="E504" s="59"/>
      <c r="F504" s="59"/>
      <c r="G504" s="59"/>
      <c r="H504" s="59"/>
      <c r="I504" s="129"/>
      <c r="J504" s="59"/>
      <c r="L504" s="59"/>
      <c r="M504" s="59"/>
      <c r="N504" s="59"/>
      <c r="O504" s="59"/>
      <c r="P504" s="59"/>
      <c r="Q504" s="59"/>
      <c r="T504" s="59"/>
      <c r="U504" s="59"/>
      <c r="V504" s="59"/>
      <c r="W504" s="59"/>
      <c r="X504" s="59"/>
      <c r="Y504" s="99"/>
      <c r="Z504" s="99"/>
      <c r="AA504" s="59"/>
      <c r="AB504" s="59"/>
      <c r="AC504" s="59"/>
      <c r="AD504" s="59"/>
      <c r="AE504" s="59"/>
      <c r="AF504" s="59"/>
    </row>
    <row r="505" spans="2:32" s="56" customFormat="1">
      <c r="B505" s="59"/>
      <c r="E505" s="59"/>
      <c r="F505" s="59"/>
      <c r="G505" s="59"/>
      <c r="H505" s="59"/>
      <c r="I505" s="129"/>
      <c r="J505" s="59"/>
      <c r="L505" s="59"/>
      <c r="M505" s="59"/>
      <c r="N505" s="59"/>
      <c r="O505" s="59"/>
      <c r="P505" s="59"/>
      <c r="Q505" s="59"/>
      <c r="T505" s="59"/>
      <c r="U505" s="59"/>
      <c r="V505" s="59"/>
      <c r="W505" s="59"/>
      <c r="X505" s="59"/>
      <c r="Y505" s="99"/>
      <c r="Z505" s="99"/>
      <c r="AA505" s="59"/>
      <c r="AB505" s="59"/>
      <c r="AC505" s="59"/>
      <c r="AD505" s="59"/>
      <c r="AE505" s="59"/>
      <c r="AF505" s="59"/>
    </row>
    <row r="506" spans="2:32" s="56" customFormat="1">
      <c r="B506" s="59"/>
      <c r="E506" s="59"/>
      <c r="F506" s="59"/>
      <c r="G506" s="59"/>
      <c r="H506" s="59"/>
      <c r="I506" s="129"/>
      <c r="J506" s="59"/>
      <c r="L506" s="59"/>
      <c r="M506" s="59"/>
      <c r="N506" s="59"/>
      <c r="O506" s="59"/>
      <c r="P506" s="59"/>
      <c r="Q506" s="59"/>
      <c r="T506" s="59"/>
      <c r="U506" s="59"/>
      <c r="V506" s="59"/>
      <c r="W506" s="59"/>
      <c r="X506" s="59"/>
      <c r="Y506" s="99"/>
      <c r="Z506" s="99"/>
      <c r="AA506" s="59"/>
      <c r="AB506" s="59"/>
      <c r="AC506" s="59"/>
      <c r="AD506" s="59"/>
      <c r="AE506" s="59"/>
      <c r="AF506" s="59"/>
    </row>
    <row r="507" spans="2:32" s="56" customFormat="1">
      <c r="B507" s="59"/>
      <c r="E507" s="59"/>
      <c r="F507" s="59"/>
      <c r="G507" s="59"/>
      <c r="H507" s="59"/>
      <c r="I507" s="129"/>
      <c r="J507" s="59"/>
      <c r="L507" s="59"/>
      <c r="M507" s="59"/>
      <c r="N507" s="59"/>
      <c r="O507" s="59"/>
      <c r="P507" s="59"/>
      <c r="Q507" s="59"/>
      <c r="T507" s="59"/>
      <c r="U507" s="59"/>
      <c r="V507" s="59"/>
      <c r="W507" s="59"/>
      <c r="X507" s="59"/>
      <c r="Y507" s="99"/>
      <c r="Z507" s="99"/>
      <c r="AA507" s="59"/>
      <c r="AB507" s="59"/>
      <c r="AC507" s="59"/>
      <c r="AD507" s="59"/>
      <c r="AE507" s="59"/>
      <c r="AF507" s="59"/>
    </row>
    <row r="508" spans="2:32" s="56" customFormat="1">
      <c r="B508" s="59"/>
      <c r="E508" s="59"/>
      <c r="F508" s="59"/>
      <c r="G508" s="59"/>
      <c r="H508" s="59"/>
      <c r="I508" s="129"/>
      <c r="J508" s="59"/>
      <c r="L508" s="59"/>
      <c r="M508" s="59"/>
      <c r="N508" s="59"/>
      <c r="O508" s="59"/>
      <c r="P508" s="59"/>
      <c r="Q508" s="59"/>
      <c r="T508" s="59"/>
      <c r="U508" s="59"/>
      <c r="V508" s="59"/>
      <c r="W508" s="59"/>
      <c r="X508" s="59"/>
      <c r="Y508" s="99"/>
      <c r="Z508" s="99"/>
      <c r="AA508" s="59"/>
      <c r="AB508" s="59"/>
      <c r="AC508" s="59"/>
      <c r="AD508" s="59"/>
      <c r="AE508" s="59"/>
      <c r="AF508" s="59"/>
    </row>
    <row r="509" spans="2:32" s="56" customFormat="1">
      <c r="B509" s="59"/>
      <c r="E509" s="59"/>
      <c r="F509" s="59"/>
      <c r="G509" s="59"/>
      <c r="H509" s="59"/>
      <c r="I509" s="129"/>
      <c r="J509" s="59"/>
      <c r="L509" s="59"/>
      <c r="M509" s="59"/>
      <c r="N509" s="59"/>
      <c r="O509" s="59"/>
      <c r="P509" s="59"/>
      <c r="Q509" s="59"/>
      <c r="T509" s="59"/>
      <c r="U509" s="59"/>
      <c r="V509" s="59"/>
      <c r="W509" s="59"/>
      <c r="X509" s="59"/>
      <c r="Y509" s="99"/>
      <c r="Z509" s="99"/>
      <c r="AA509" s="59"/>
      <c r="AB509" s="59"/>
      <c r="AC509" s="59"/>
      <c r="AD509" s="59"/>
      <c r="AE509" s="59"/>
      <c r="AF509" s="59"/>
    </row>
    <row r="510" spans="2:32" s="56" customFormat="1">
      <c r="B510" s="59"/>
      <c r="E510" s="59"/>
      <c r="F510" s="59"/>
      <c r="G510" s="59"/>
      <c r="H510" s="59"/>
      <c r="I510" s="129"/>
      <c r="J510" s="59"/>
      <c r="L510" s="59"/>
      <c r="M510" s="59"/>
      <c r="N510" s="59"/>
      <c r="O510" s="59"/>
      <c r="P510" s="59"/>
      <c r="Q510" s="59"/>
      <c r="T510" s="59"/>
      <c r="U510" s="59"/>
      <c r="V510" s="59"/>
      <c r="W510" s="59"/>
      <c r="X510" s="59"/>
      <c r="Y510" s="99"/>
      <c r="Z510" s="99"/>
      <c r="AA510" s="59"/>
      <c r="AB510" s="59"/>
      <c r="AC510" s="59"/>
      <c r="AD510" s="59"/>
      <c r="AE510" s="59"/>
      <c r="AF510" s="59"/>
    </row>
    <row r="511" spans="2:32" s="56" customFormat="1">
      <c r="B511" s="59"/>
      <c r="E511" s="59"/>
      <c r="F511" s="59"/>
      <c r="G511" s="59"/>
      <c r="H511" s="59"/>
      <c r="I511" s="129"/>
      <c r="J511" s="59"/>
      <c r="L511" s="59"/>
      <c r="M511" s="59"/>
      <c r="N511" s="59"/>
      <c r="O511" s="59"/>
      <c r="P511" s="59"/>
      <c r="Q511" s="59"/>
      <c r="T511" s="59"/>
      <c r="U511" s="59"/>
      <c r="V511" s="59"/>
      <c r="W511" s="59"/>
      <c r="X511" s="59"/>
      <c r="Y511" s="99"/>
      <c r="Z511" s="99"/>
      <c r="AA511" s="59"/>
      <c r="AB511" s="59"/>
      <c r="AC511" s="59"/>
      <c r="AD511" s="59"/>
      <c r="AE511" s="59"/>
      <c r="AF511" s="59"/>
    </row>
    <row r="512" spans="2:32" s="56" customFormat="1">
      <c r="B512" s="59"/>
      <c r="E512" s="59"/>
      <c r="F512" s="59"/>
      <c r="G512" s="59"/>
      <c r="H512" s="59"/>
      <c r="I512" s="129"/>
      <c r="J512" s="59"/>
      <c r="L512" s="59"/>
      <c r="M512" s="59"/>
      <c r="N512" s="59"/>
      <c r="O512" s="59"/>
      <c r="P512" s="59"/>
      <c r="Q512" s="59"/>
      <c r="T512" s="59"/>
      <c r="U512" s="59"/>
      <c r="V512" s="59"/>
      <c r="W512" s="59"/>
      <c r="X512" s="59"/>
      <c r="Y512" s="99"/>
      <c r="Z512" s="99"/>
      <c r="AA512" s="59"/>
      <c r="AB512" s="59"/>
      <c r="AC512" s="59"/>
      <c r="AD512" s="59"/>
      <c r="AE512" s="59"/>
      <c r="AF512" s="59"/>
    </row>
    <row r="513" spans="2:32" s="56" customFormat="1">
      <c r="B513" s="59"/>
      <c r="E513" s="59"/>
      <c r="F513" s="59"/>
      <c r="G513" s="59"/>
      <c r="H513" s="59"/>
      <c r="I513" s="129"/>
      <c r="J513" s="59"/>
      <c r="L513" s="59"/>
      <c r="M513" s="59"/>
      <c r="N513" s="59"/>
      <c r="O513" s="59"/>
      <c r="P513" s="59"/>
      <c r="Q513" s="59"/>
      <c r="T513" s="59"/>
      <c r="U513" s="59"/>
      <c r="V513" s="59"/>
      <c r="W513" s="59"/>
      <c r="X513" s="59"/>
      <c r="Y513" s="99"/>
      <c r="Z513" s="99"/>
      <c r="AA513" s="59"/>
      <c r="AB513" s="59"/>
      <c r="AC513" s="59"/>
      <c r="AD513" s="59"/>
      <c r="AE513" s="59"/>
      <c r="AF513" s="59"/>
    </row>
    <row r="514" spans="2:32" s="56" customFormat="1">
      <c r="B514" s="59"/>
      <c r="E514" s="59"/>
      <c r="F514" s="59"/>
      <c r="G514" s="59"/>
      <c r="H514" s="59"/>
      <c r="I514" s="129"/>
      <c r="J514" s="59"/>
      <c r="L514" s="59"/>
      <c r="M514" s="59"/>
      <c r="N514" s="59"/>
      <c r="O514" s="59"/>
      <c r="P514" s="59"/>
      <c r="Q514" s="59"/>
      <c r="T514" s="59"/>
      <c r="U514" s="59"/>
      <c r="V514" s="59"/>
      <c r="W514" s="59"/>
      <c r="X514" s="59"/>
      <c r="Y514" s="99"/>
      <c r="Z514" s="99"/>
      <c r="AA514" s="59"/>
      <c r="AB514" s="59"/>
      <c r="AC514" s="59"/>
      <c r="AD514" s="59"/>
      <c r="AE514" s="59"/>
      <c r="AF514" s="59"/>
    </row>
    <row r="515" spans="2:32" s="56" customFormat="1">
      <c r="B515" s="59"/>
      <c r="E515" s="59"/>
      <c r="F515" s="59"/>
      <c r="G515" s="59"/>
      <c r="H515" s="59"/>
      <c r="I515" s="129"/>
      <c r="J515" s="59"/>
      <c r="L515" s="59"/>
      <c r="M515" s="59"/>
      <c r="N515" s="59"/>
      <c r="O515" s="59"/>
      <c r="P515" s="59"/>
      <c r="Q515" s="59"/>
      <c r="T515" s="59"/>
      <c r="U515" s="59"/>
      <c r="V515" s="59"/>
      <c r="W515" s="59"/>
      <c r="X515" s="59"/>
      <c r="Y515" s="99"/>
      <c r="Z515" s="99"/>
      <c r="AA515" s="59"/>
      <c r="AB515" s="59"/>
      <c r="AC515" s="59"/>
      <c r="AD515" s="59"/>
      <c r="AE515" s="59"/>
      <c r="AF515" s="59"/>
    </row>
    <row r="516" spans="2:32" s="56" customFormat="1">
      <c r="B516" s="59"/>
      <c r="E516" s="59"/>
      <c r="F516" s="59"/>
      <c r="G516" s="59"/>
      <c r="H516" s="59"/>
      <c r="I516" s="129"/>
      <c r="J516" s="59"/>
      <c r="L516" s="59"/>
      <c r="M516" s="59"/>
      <c r="N516" s="59"/>
      <c r="O516" s="59"/>
      <c r="P516" s="59"/>
      <c r="Q516" s="59"/>
      <c r="T516" s="59"/>
      <c r="U516" s="59"/>
      <c r="V516" s="59"/>
      <c r="W516" s="59"/>
      <c r="X516" s="59"/>
      <c r="Y516" s="99"/>
      <c r="Z516" s="99"/>
      <c r="AA516" s="59"/>
      <c r="AB516" s="59"/>
      <c r="AC516" s="59"/>
      <c r="AD516" s="59"/>
      <c r="AE516" s="59"/>
      <c r="AF516" s="59"/>
    </row>
    <row r="517" spans="2:32" s="56" customFormat="1">
      <c r="B517" s="59"/>
      <c r="E517" s="59"/>
      <c r="F517" s="59"/>
      <c r="G517" s="59"/>
      <c r="H517" s="59"/>
      <c r="I517" s="129"/>
      <c r="J517" s="59"/>
      <c r="L517" s="59"/>
      <c r="M517" s="59"/>
      <c r="N517" s="59"/>
      <c r="O517" s="59"/>
      <c r="P517" s="59"/>
      <c r="Q517" s="59"/>
      <c r="T517" s="59"/>
      <c r="U517" s="59"/>
      <c r="V517" s="59"/>
      <c r="W517" s="59"/>
      <c r="X517" s="59"/>
      <c r="Y517" s="99"/>
      <c r="Z517" s="99"/>
      <c r="AA517" s="59"/>
      <c r="AB517" s="59"/>
      <c r="AC517" s="59"/>
      <c r="AD517" s="59"/>
      <c r="AE517" s="59"/>
      <c r="AF517" s="59"/>
    </row>
    <row r="518" spans="2:32" s="56" customFormat="1">
      <c r="B518" s="59"/>
      <c r="E518" s="59"/>
      <c r="F518" s="59"/>
      <c r="G518" s="59"/>
      <c r="H518" s="59"/>
      <c r="I518" s="129"/>
      <c r="J518" s="59"/>
      <c r="L518" s="59"/>
      <c r="M518" s="59"/>
      <c r="N518" s="59"/>
      <c r="O518" s="59"/>
      <c r="P518" s="59"/>
      <c r="Q518" s="59"/>
      <c r="T518" s="59"/>
      <c r="U518" s="59"/>
      <c r="V518" s="59"/>
      <c r="W518" s="59"/>
      <c r="X518" s="59"/>
      <c r="Y518" s="99"/>
      <c r="Z518" s="99"/>
      <c r="AA518" s="59"/>
      <c r="AB518" s="59"/>
      <c r="AC518" s="59"/>
      <c r="AD518" s="59"/>
      <c r="AE518" s="59"/>
      <c r="AF518" s="59"/>
    </row>
    <row r="519" spans="2:32" s="56" customFormat="1">
      <c r="B519" s="59"/>
      <c r="E519" s="59"/>
      <c r="F519" s="59"/>
      <c r="G519" s="59"/>
      <c r="H519" s="59"/>
      <c r="I519" s="129"/>
      <c r="J519" s="59"/>
      <c r="L519" s="59"/>
      <c r="M519" s="59"/>
      <c r="N519" s="59"/>
      <c r="O519" s="59"/>
      <c r="P519" s="59"/>
      <c r="Q519" s="59"/>
      <c r="T519" s="59"/>
      <c r="U519" s="59"/>
      <c r="V519" s="59"/>
      <c r="W519" s="59"/>
      <c r="X519" s="59"/>
      <c r="Y519" s="99"/>
      <c r="Z519" s="99"/>
      <c r="AA519" s="59"/>
      <c r="AB519" s="59"/>
      <c r="AC519" s="59"/>
      <c r="AD519" s="59"/>
      <c r="AE519" s="59"/>
      <c r="AF519" s="59"/>
    </row>
    <row r="520" spans="2:32" s="56" customFormat="1">
      <c r="B520" s="59"/>
      <c r="E520" s="59"/>
      <c r="F520" s="59"/>
      <c r="G520" s="59"/>
      <c r="H520" s="59"/>
      <c r="I520" s="129"/>
      <c r="J520" s="59"/>
      <c r="L520" s="59"/>
      <c r="M520" s="59"/>
      <c r="N520" s="59"/>
      <c r="O520" s="59"/>
      <c r="P520" s="59"/>
      <c r="Q520" s="59"/>
      <c r="T520" s="59"/>
      <c r="U520" s="59"/>
      <c r="V520" s="59"/>
      <c r="W520" s="59"/>
      <c r="X520" s="59"/>
      <c r="Y520" s="99"/>
      <c r="Z520" s="99"/>
      <c r="AA520" s="59"/>
      <c r="AB520" s="59"/>
      <c r="AC520" s="59"/>
      <c r="AD520" s="59"/>
      <c r="AE520" s="59"/>
      <c r="AF520" s="59"/>
    </row>
    <row r="521" spans="2:32" s="56" customFormat="1">
      <c r="B521" s="59"/>
      <c r="E521" s="59"/>
      <c r="F521" s="59"/>
      <c r="G521" s="59"/>
      <c r="H521" s="59"/>
      <c r="I521" s="129"/>
      <c r="J521" s="59"/>
      <c r="L521" s="59"/>
      <c r="M521" s="59"/>
      <c r="N521" s="59"/>
      <c r="O521" s="59"/>
      <c r="P521" s="59"/>
      <c r="Q521" s="59"/>
      <c r="T521" s="59"/>
      <c r="U521" s="59"/>
      <c r="V521" s="59"/>
      <c r="W521" s="59"/>
      <c r="X521" s="59"/>
      <c r="Y521" s="99"/>
      <c r="Z521" s="99"/>
      <c r="AA521" s="59"/>
      <c r="AB521" s="59"/>
      <c r="AC521" s="59"/>
      <c r="AD521" s="59"/>
      <c r="AE521" s="59"/>
      <c r="AF521" s="59"/>
    </row>
    <row r="522" spans="2:32" s="56" customFormat="1">
      <c r="B522" s="59"/>
      <c r="E522" s="59"/>
      <c r="F522" s="59"/>
      <c r="G522" s="59"/>
      <c r="H522" s="59"/>
      <c r="I522" s="129"/>
      <c r="J522" s="59"/>
      <c r="L522" s="59"/>
      <c r="M522" s="59"/>
      <c r="N522" s="59"/>
      <c r="O522" s="59"/>
      <c r="P522" s="59"/>
      <c r="Q522" s="59"/>
      <c r="T522" s="59"/>
      <c r="U522" s="59"/>
      <c r="V522" s="59"/>
      <c r="W522" s="59"/>
      <c r="X522" s="59"/>
      <c r="Y522" s="99"/>
      <c r="Z522" s="99"/>
      <c r="AA522" s="59"/>
      <c r="AB522" s="59"/>
      <c r="AC522" s="59"/>
      <c r="AD522" s="59"/>
      <c r="AE522" s="59"/>
      <c r="AF522" s="59"/>
    </row>
    <row r="523" spans="2:32" s="56" customFormat="1">
      <c r="B523" s="59"/>
      <c r="E523" s="59"/>
      <c r="F523" s="59"/>
      <c r="G523" s="59"/>
      <c r="H523" s="59"/>
      <c r="I523" s="129"/>
      <c r="J523" s="59"/>
      <c r="L523" s="59"/>
      <c r="M523" s="59"/>
      <c r="N523" s="59"/>
      <c r="O523" s="59"/>
      <c r="P523" s="59"/>
      <c r="Q523" s="59"/>
      <c r="T523" s="59"/>
      <c r="U523" s="59"/>
      <c r="V523" s="59"/>
      <c r="W523" s="59"/>
      <c r="X523" s="59"/>
      <c r="Y523" s="99"/>
      <c r="Z523" s="99"/>
      <c r="AA523" s="59"/>
      <c r="AB523" s="59"/>
      <c r="AC523" s="59"/>
      <c r="AD523" s="59"/>
      <c r="AE523" s="59"/>
      <c r="AF523" s="59"/>
    </row>
    <row r="524" spans="2:32" s="56" customFormat="1">
      <c r="B524" s="59"/>
      <c r="E524" s="59"/>
      <c r="F524" s="59"/>
      <c r="G524" s="59"/>
      <c r="H524" s="59"/>
      <c r="I524" s="129"/>
      <c r="J524" s="59"/>
      <c r="L524" s="59"/>
      <c r="M524" s="59"/>
      <c r="N524" s="59"/>
      <c r="O524" s="59"/>
      <c r="P524" s="59"/>
      <c r="Q524" s="59"/>
      <c r="T524" s="59"/>
      <c r="U524" s="59"/>
      <c r="V524" s="59"/>
      <c r="W524" s="59"/>
      <c r="X524" s="59"/>
      <c r="Y524" s="99"/>
      <c r="Z524" s="99"/>
      <c r="AA524" s="59"/>
      <c r="AB524" s="59"/>
      <c r="AC524" s="59"/>
      <c r="AD524" s="59"/>
      <c r="AE524" s="59"/>
      <c r="AF524" s="59"/>
    </row>
    <row r="525" spans="2:32" s="56" customFormat="1">
      <c r="B525" s="59"/>
      <c r="E525" s="59"/>
      <c r="F525" s="59"/>
      <c r="G525" s="59"/>
      <c r="H525" s="59"/>
      <c r="I525" s="129"/>
      <c r="J525" s="59"/>
      <c r="L525" s="59"/>
      <c r="M525" s="59"/>
      <c r="N525" s="59"/>
      <c r="O525" s="59"/>
      <c r="P525" s="59"/>
      <c r="Q525" s="59"/>
      <c r="T525" s="59"/>
      <c r="U525" s="59"/>
      <c r="V525" s="59"/>
      <c r="W525" s="59"/>
      <c r="X525" s="59"/>
      <c r="Y525" s="99"/>
      <c r="Z525" s="99"/>
      <c r="AA525" s="59"/>
      <c r="AB525" s="59"/>
      <c r="AC525" s="59"/>
      <c r="AD525" s="59"/>
      <c r="AE525" s="59"/>
      <c r="AF525" s="59"/>
    </row>
    <row r="526" spans="2:32" s="56" customFormat="1">
      <c r="B526" s="59"/>
      <c r="E526" s="59"/>
      <c r="F526" s="59"/>
      <c r="G526" s="59"/>
      <c r="H526" s="59"/>
      <c r="I526" s="129"/>
      <c r="J526" s="59"/>
      <c r="L526" s="59"/>
      <c r="M526" s="59"/>
      <c r="N526" s="59"/>
      <c r="O526" s="59"/>
      <c r="P526" s="59"/>
      <c r="Q526" s="59"/>
      <c r="T526" s="59"/>
      <c r="U526" s="59"/>
      <c r="V526" s="59"/>
      <c r="W526" s="59"/>
      <c r="X526" s="59"/>
      <c r="Y526" s="99"/>
      <c r="Z526" s="99"/>
      <c r="AA526" s="59"/>
      <c r="AB526" s="59"/>
      <c r="AC526" s="59"/>
      <c r="AD526" s="59"/>
      <c r="AE526" s="59"/>
      <c r="AF526" s="59"/>
    </row>
    <row r="527" spans="2:32" s="56" customFormat="1">
      <c r="B527" s="59"/>
      <c r="E527" s="59"/>
      <c r="F527" s="59"/>
      <c r="G527" s="59"/>
      <c r="H527" s="59"/>
      <c r="I527" s="129"/>
      <c r="J527" s="59"/>
      <c r="L527" s="59"/>
      <c r="M527" s="59"/>
      <c r="N527" s="59"/>
      <c r="O527" s="59"/>
      <c r="P527" s="59"/>
      <c r="Q527" s="59"/>
      <c r="T527" s="59"/>
      <c r="U527" s="59"/>
      <c r="V527" s="59"/>
      <c r="W527" s="59"/>
      <c r="X527" s="59"/>
      <c r="Y527" s="99"/>
      <c r="Z527" s="99"/>
      <c r="AA527" s="59"/>
      <c r="AB527" s="59"/>
      <c r="AC527" s="59"/>
      <c r="AD527" s="59"/>
      <c r="AE527" s="59"/>
      <c r="AF527" s="59"/>
    </row>
    <row r="528" spans="2:32" s="56" customFormat="1">
      <c r="B528" s="59"/>
      <c r="E528" s="59"/>
      <c r="F528" s="59"/>
      <c r="G528" s="59"/>
      <c r="H528" s="59"/>
      <c r="I528" s="129"/>
      <c r="J528" s="59"/>
      <c r="L528" s="59"/>
      <c r="M528" s="59"/>
      <c r="N528" s="59"/>
      <c r="O528" s="59"/>
      <c r="P528" s="59"/>
      <c r="Q528" s="59"/>
      <c r="T528" s="59"/>
      <c r="U528" s="59"/>
      <c r="V528" s="59"/>
      <c r="W528" s="59"/>
      <c r="X528" s="59"/>
      <c r="Y528" s="99"/>
      <c r="Z528" s="99"/>
      <c r="AA528" s="59"/>
      <c r="AB528" s="59"/>
      <c r="AC528" s="59"/>
      <c r="AD528" s="59"/>
      <c r="AE528" s="59"/>
      <c r="AF528" s="59"/>
    </row>
    <row r="529" spans="2:32" s="56" customFormat="1">
      <c r="B529" s="59"/>
      <c r="E529" s="59"/>
      <c r="F529" s="59"/>
      <c r="G529" s="59"/>
      <c r="H529" s="59"/>
      <c r="I529" s="129"/>
      <c r="J529" s="59"/>
      <c r="L529" s="59"/>
      <c r="M529" s="59"/>
      <c r="N529" s="59"/>
      <c r="O529" s="59"/>
      <c r="P529" s="59"/>
      <c r="Q529" s="59"/>
      <c r="T529" s="59"/>
      <c r="U529" s="59"/>
      <c r="V529" s="59"/>
      <c r="W529" s="59"/>
      <c r="X529" s="59"/>
      <c r="Y529" s="99"/>
      <c r="Z529" s="99"/>
      <c r="AA529" s="59"/>
      <c r="AB529" s="59"/>
      <c r="AC529" s="59"/>
      <c r="AD529" s="59"/>
      <c r="AE529" s="59"/>
      <c r="AF529" s="59"/>
    </row>
    <row r="530" spans="2:32" s="56" customFormat="1">
      <c r="B530" s="59"/>
      <c r="E530" s="59"/>
      <c r="F530" s="59"/>
      <c r="G530" s="59"/>
      <c r="H530" s="59"/>
      <c r="I530" s="129"/>
      <c r="J530" s="59"/>
      <c r="L530" s="59"/>
      <c r="M530" s="59"/>
      <c r="N530" s="59"/>
      <c r="O530" s="59"/>
      <c r="P530" s="59"/>
      <c r="Q530" s="59"/>
      <c r="T530" s="59"/>
      <c r="U530" s="59"/>
      <c r="V530" s="59"/>
      <c r="W530" s="59"/>
      <c r="X530" s="59"/>
      <c r="Y530" s="99"/>
      <c r="Z530" s="99"/>
      <c r="AA530" s="59"/>
      <c r="AB530" s="59"/>
      <c r="AC530" s="59"/>
      <c r="AD530" s="59"/>
      <c r="AE530" s="59"/>
      <c r="AF530" s="59"/>
    </row>
    <row r="531" spans="2:32" s="56" customFormat="1">
      <c r="B531" s="59"/>
      <c r="E531" s="59"/>
      <c r="F531" s="59"/>
      <c r="G531" s="59"/>
      <c r="H531" s="59"/>
      <c r="I531" s="129"/>
      <c r="J531" s="59"/>
      <c r="L531" s="59"/>
      <c r="M531" s="59"/>
      <c r="N531" s="59"/>
      <c r="O531" s="59"/>
      <c r="P531" s="59"/>
      <c r="Q531" s="59"/>
      <c r="T531" s="59"/>
      <c r="U531" s="59"/>
      <c r="V531" s="59"/>
      <c r="W531" s="59"/>
      <c r="X531" s="59"/>
      <c r="Y531" s="99"/>
      <c r="Z531" s="99"/>
      <c r="AA531" s="59"/>
      <c r="AB531" s="59"/>
      <c r="AC531" s="59"/>
      <c r="AD531" s="59"/>
      <c r="AE531" s="59"/>
      <c r="AF531" s="59"/>
    </row>
    <row r="532" spans="2:32" s="56" customFormat="1">
      <c r="B532" s="59"/>
      <c r="E532" s="59"/>
      <c r="F532" s="59"/>
      <c r="G532" s="59"/>
      <c r="H532" s="59"/>
      <c r="I532" s="129"/>
      <c r="J532" s="59"/>
      <c r="L532" s="59"/>
      <c r="M532" s="59"/>
      <c r="N532" s="59"/>
      <c r="O532" s="59"/>
      <c r="P532" s="59"/>
      <c r="Q532" s="59"/>
      <c r="T532" s="59"/>
      <c r="U532" s="59"/>
      <c r="V532" s="59"/>
      <c r="W532" s="59"/>
      <c r="X532" s="59"/>
      <c r="Y532" s="99"/>
      <c r="Z532" s="99"/>
      <c r="AA532" s="59"/>
      <c r="AB532" s="59"/>
      <c r="AC532" s="59"/>
      <c r="AD532" s="59"/>
      <c r="AE532" s="59"/>
      <c r="AF532" s="59"/>
    </row>
    <row r="533" spans="2:32" s="56" customFormat="1">
      <c r="B533" s="59"/>
      <c r="E533" s="59"/>
      <c r="F533" s="59"/>
      <c r="G533" s="59"/>
      <c r="H533" s="59"/>
      <c r="I533" s="129"/>
      <c r="J533" s="59"/>
      <c r="L533" s="59"/>
      <c r="M533" s="59"/>
      <c r="N533" s="59"/>
      <c r="O533" s="59"/>
      <c r="P533" s="59"/>
      <c r="Q533" s="59"/>
      <c r="T533" s="59"/>
      <c r="U533" s="59"/>
      <c r="V533" s="59"/>
      <c r="W533" s="59"/>
      <c r="X533" s="59"/>
      <c r="Y533" s="99"/>
      <c r="Z533" s="99"/>
      <c r="AA533" s="59"/>
      <c r="AB533" s="59"/>
      <c r="AC533" s="59"/>
      <c r="AD533" s="59"/>
      <c r="AE533" s="59"/>
      <c r="AF533" s="59"/>
    </row>
    <row r="534" spans="2:32" s="56" customFormat="1">
      <c r="B534" s="59"/>
      <c r="E534" s="59"/>
      <c r="F534" s="59"/>
      <c r="G534" s="59"/>
      <c r="H534" s="59"/>
      <c r="I534" s="129"/>
      <c r="J534" s="59"/>
      <c r="L534" s="59"/>
      <c r="M534" s="59"/>
      <c r="N534" s="59"/>
      <c r="O534" s="59"/>
      <c r="P534" s="59"/>
      <c r="Q534" s="59"/>
      <c r="T534" s="59"/>
      <c r="U534" s="59"/>
      <c r="V534" s="59"/>
      <c r="W534" s="59"/>
      <c r="X534" s="59"/>
      <c r="Y534" s="99"/>
      <c r="Z534" s="99"/>
      <c r="AA534" s="59"/>
      <c r="AB534" s="59"/>
      <c r="AC534" s="59"/>
      <c r="AD534" s="59"/>
      <c r="AE534" s="59"/>
      <c r="AF534" s="59"/>
    </row>
    <row r="535" spans="2:32" s="56" customFormat="1">
      <c r="B535" s="59"/>
      <c r="E535" s="59"/>
      <c r="F535" s="59"/>
      <c r="G535" s="59"/>
      <c r="H535" s="59"/>
      <c r="I535" s="129"/>
      <c r="J535" s="59"/>
      <c r="L535" s="59"/>
      <c r="M535" s="59"/>
      <c r="N535" s="59"/>
      <c r="O535" s="59"/>
      <c r="P535" s="59"/>
      <c r="Q535" s="59"/>
      <c r="T535" s="59"/>
      <c r="U535" s="59"/>
      <c r="V535" s="59"/>
      <c r="W535" s="59"/>
      <c r="X535" s="59"/>
      <c r="Y535" s="99"/>
      <c r="Z535" s="99"/>
      <c r="AA535" s="59"/>
      <c r="AB535" s="59"/>
      <c r="AC535" s="59"/>
      <c r="AD535" s="59"/>
      <c r="AE535" s="59"/>
      <c r="AF535" s="59"/>
    </row>
    <row r="536" spans="2:32" s="56" customFormat="1">
      <c r="B536" s="59"/>
      <c r="E536" s="59"/>
      <c r="F536" s="59"/>
      <c r="G536" s="59"/>
      <c r="H536" s="59"/>
      <c r="I536" s="129"/>
      <c r="J536" s="59"/>
      <c r="L536" s="59"/>
      <c r="M536" s="59"/>
      <c r="N536" s="59"/>
      <c r="O536" s="59"/>
      <c r="P536" s="59"/>
      <c r="Q536" s="59"/>
      <c r="T536" s="59"/>
      <c r="U536" s="59"/>
      <c r="V536" s="59"/>
      <c r="W536" s="59"/>
      <c r="X536" s="59"/>
      <c r="Y536" s="99"/>
      <c r="Z536" s="99"/>
      <c r="AA536" s="59"/>
      <c r="AB536" s="59"/>
      <c r="AC536" s="59"/>
      <c r="AD536" s="59"/>
      <c r="AE536" s="59"/>
      <c r="AF536" s="59"/>
    </row>
    <row r="537" spans="2:32" s="56" customFormat="1">
      <c r="B537" s="59"/>
      <c r="E537" s="59"/>
      <c r="F537" s="59"/>
      <c r="G537" s="59"/>
      <c r="H537" s="59"/>
      <c r="I537" s="129"/>
      <c r="J537" s="59"/>
      <c r="L537" s="59"/>
      <c r="M537" s="59"/>
      <c r="N537" s="59"/>
      <c r="O537" s="59"/>
      <c r="P537" s="59"/>
      <c r="Q537" s="59"/>
      <c r="T537" s="59"/>
      <c r="U537" s="59"/>
      <c r="V537" s="59"/>
      <c r="W537" s="59"/>
      <c r="X537" s="59"/>
      <c r="Y537" s="99"/>
      <c r="Z537" s="99"/>
      <c r="AA537" s="59"/>
      <c r="AB537" s="59"/>
      <c r="AC537" s="59"/>
      <c r="AD537" s="59"/>
      <c r="AE537" s="59"/>
      <c r="AF537" s="59"/>
    </row>
    <row r="538" spans="2:32" s="56" customFormat="1">
      <c r="B538" s="59"/>
      <c r="E538" s="59"/>
      <c r="F538" s="59"/>
      <c r="G538" s="59"/>
      <c r="H538" s="59"/>
      <c r="I538" s="129"/>
      <c r="J538" s="59"/>
      <c r="L538" s="59"/>
      <c r="M538" s="59"/>
      <c r="N538" s="59"/>
      <c r="O538" s="59"/>
      <c r="P538" s="59"/>
      <c r="Q538" s="59"/>
      <c r="T538" s="59"/>
      <c r="U538" s="59"/>
      <c r="V538" s="59"/>
      <c r="W538" s="59"/>
      <c r="X538" s="59"/>
      <c r="Y538" s="99"/>
      <c r="Z538" s="99"/>
      <c r="AA538" s="59"/>
      <c r="AB538" s="59"/>
      <c r="AC538" s="59"/>
      <c r="AD538" s="59"/>
      <c r="AE538" s="59"/>
      <c r="AF538" s="59"/>
    </row>
    <row r="539" spans="2:32" s="56" customFormat="1">
      <c r="B539" s="59"/>
      <c r="E539" s="59"/>
      <c r="F539" s="59"/>
      <c r="G539" s="59"/>
      <c r="H539" s="59"/>
      <c r="I539" s="129"/>
      <c r="J539" s="59"/>
      <c r="L539" s="59"/>
      <c r="M539" s="59"/>
      <c r="N539" s="59"/>
      <c r="O539" s="59"/>
      <c r="P539" s="59"/>
      <c r="Q539" s="59"/>
      <c r="T539" s="59"/>
      <c r="U539" s="59"/>
      <c r="V539" s="59"/>
      <c r="W539" s="59"/>
      <c r="X539" s="59"/>
      <c r="Y539" s="99"/>
      <c r="Z539" s="99"/>
      <c r="AA539" s="59"/>
      <c r="AB539" s="59"/>
      <c r="AC539" s="59"/>
      <c r="AD539" s="59"/>
      <c r="AE539" s="59"/>
      <c r="AF539" s="59"/>
    </row>
    <row r="540" spans="2:32" s="56" customFormat="1">
      <c r="B540" s="59"/>
      <c r="E540" s="59"/>
      <c r="F540" s="59"/>
      <c r="G540" s="59"/>
      <c r="H540" s="59"/>
      <c r="I540" s="129"/>
      <c r="J540" s="59"/>
      <c r="L540" s="59"/>
      <c r="M540" s="59"/>
      <c r="N540" s="59"/>
      <c r="O540" s="59"/>
      <c r="P540" s="59"/>
      <c r="Q540" s="59"/>
      <c r="T540" s="59"/>
      <c r="U540" s="59"/>
      <c r="V540" s="59"/>
      <c r="W540" s="59"/>
      <c r="X540" s="59"/>
      <c r="Y540" s="99"/>
      <c r="Z540" s="99"/>
      <c r="AA540" s="59"/>
      <c r="AB540" s="59"/>
      <c r="AC540" s="59"/>
      <c r="AD540" s="59"/>
      <c r="AE540" s="59"/>
      <c r="AF540" s="59"/>
    </row>
    <row r="541" spans="2:32" s="56" customFormat="1">
      <c r="B541" s="59"/>
      <c r="E541" s="59"/>
      <c r="F541" s="59"/>
      <c r="G541" s="59"/>
      <c r="H541" s="59"/>
      <c r="I541" s="129"/>
      <c r="J541" s="59"/>
      <c r="L541" s="59"/>
      <c r="M541" s="59"/>
      <c r="N541" s="59"/>
      <c r="O541" s="59"/>
      <c r="P541" s="59"/>
      <c r="Q541" s="59"/>
      <c r="T541" s="59"/>
      <c r="U541" s="59"/>
      <c r="V541" s="59"/>
      <c r="W541" s="59"/>
      <c r="X541" s="59"/>
      <c r="Y541" s="99"/>
      <c r="Z541" s="99"/>
      <c r="AA541" s="59"/>
      <c r="AB541" s="59"/>
      <c r="AC541" s="59"/>
      <c r="AD541" s="59"/>
      <c r="AE541" s="59"/>
      <c r="AF541" s="59"/>
    </row>
    <row r="542" spans="2:32" s="56" customFormat="1">
      <c r="B542" s="59"/>
      <c r="E542" s="59"/>
      <c r="F542" s="59"/>
      <c r="G542" s="59"/>
      <c r="H542" s="59"/>
      <c r="I542" s="129"/>
      <c r="J542" s="59"/>
      <c r="L542" s="59"/>
      <c r="M542" s="59"/>
      <c r="N542" s="59"/>
      <c r="O542" s="59"/>
      <c r="P542" s="59"/>
      <c r="Q542" s="59"/>
      <c r="T542" s="59"/>
      <c r="U542" s="59"/>
      <c r="V542" s="59"/>
      <c r="W542" s="59"/>
      <c r="X542" s="59"/>
      <c r="Y542" s="99"/>
      <c r="Z542" s="99"/>
      <c r="AA542" s="59"/>
      <c r="AB542" s="59"/>
      <c r="AC542" s="59"/>
      <c r="AD542" s="59"/>
      <c r="AE542" s="59"/>
      <c r="AF542" s="59"/>
    </row>
    <row r="543" spans="2:32" s="56" customFormat="1">
      <c r="B543" s="59"/>
      <c r="E543" s="59"/>
      <c r="F543" s="59"/>
      <c r="G543" s="59"/>
      <c r="H543" s="59"/>
      <c r="I543" s="129"/>
      <c r="J543" s="59"/>
      <c r="L543" s="59"/>
      <c r="M543" s="59"/>
      <c r="N543" s="59"/>
      <c r="O543" s="59"/>
      <c r="P543" s="59"/>
      <c r="Q543" s="59"/>
      <c r="T543" s="59"/>
      <c r="U543" s="59"/>
      <c r="V543" s="59"/>
      <c r="W543" s="59"/>
      <c r="X543" s="59"/>
      <c r="Y543" s="99"/>
      <c r="Z543" s="99"/>
      <c r="AA543" s="59"/>
      <c r="AB543" s="59"/>
      <c r="AC543" s="59"/>
      <c r="AD543" s="59"/>
      <c r="AE543" s="59"/>
      <c r="AF543" s="59"/>
    </row>
    <row r="544" spans="2:32" s="56" customFormat="1">
      <c r="B544" s="59"/>
      <c r="E544" s="59"/>
      <c r="F544" s="59"/>
      <c r="G544" s="59"/>
      <c r="H544" s="59"/>
      <c r="I544" s="129"/>
      <c r="J544" s="59"/>
      <c r="L544" s="59"/>
      <c r="M544" s="59"/>
      <c r="N544" s="59"/>
      <c r="O544" s="59"/>
      <c r="P544" s="59"/>
      <c r="Q544" s="59"/>
      <c r="T544" s="59"/>
      <c r="U544" s="59"/>
      <c r="V544" s="59"/>
      <c r="W544" s="59"/>
      <c r="X544" s="59"/>
      <c r="Y544" s="99"/>
      <c r="Z544" s="99"/>
      <c r="AA544" s="59"/>
      <c r="AB544" s="59"/>
      <c r="AC544" s="59"/>
      <c r="AD544" s="59"/>
      <c r="AE544" s="59"/>
      <c r="AF544" s="59"/>
    </row>
    <row r="545" spans="2:32" s="56" customFormat="1">
      <c r="B545" s="59"/>
      <c r="E545" s="59"/>
      <c r="F545" s="59"/>
      <c r="G545" s="59"/>
      <c r="H545" s="59"/>
      <c r="I545" s="129"/>
      <c r="J545" s="59"/>
      <c r="L545" s="59"/>
      <c r="M545" s="59"/>
      <c r="N545" s="59"/>
      <c r="O545" s="59"/>
      <c r="P545" s="59"/>
      <c r="Q545" s="59"/>
      <c r="T545" s="59"/>
      <c r="U545" s="59"/>
      <c r="V545" s="59"/>
      <c r="W545" s="59"/>
      <c r="X545" s="59"/>
      <c r="Y545" s="99"/>
      <c r="Z545" s="99"/>
      <c r="AA545" s="59"/>
      <c r="AB545" s="59"/>
      <c r="AC545" s="59"/>
      <c r="AD545" s="59"/>
      <c r="AE545" s="59"/>
      <c r="AF545" s="59"/>
    </row>
    <row r="546" spans="2:32" s="56" customFormat="1">
      <c r="B546" s="59"/>
      <c r="E546" s="59"/>
      <c r="F546" s="59"/>
      <c r="G546" s="59"/>
      <c r="H546" s="59"/>
      <c r="I546" s="129"/>
      <c r="J546" s="59"/>
      <c r="L546" s="59"/>
      <c r="M546" s="59"/>
      <c r="N546" s="59"/>
      <c r="O546" s="59"/>
      <c r="P546" s="59"/>
      <c r="Q546" s="59"/>
      <c r="T546" s="59"/>
      <c r="U546" s="59"/>
      <c r="V546" s="59"/>
      <c r="W546" s="59"/>
      <c r="X546" s="59"/>
      <c r="Y546" s="99"/>
      <c r="Z546" s="99"/>
      <c r="AA546" s="59"/>
      <c r="AB546" s="59"/>
      <c r="AC546" s="59"/>
      <c r="AD546" s="59"/>
      <c r="AE546" s="59"/>
      <c r="AF546" s="59"/>
    </row>
    <row r="547" spans="2:32" s="56" customFormat="1">
      <c r="B547" s="59"/>
      <c r="E547" s="59"/>
      <c r="F547" s="59"/>
      <c r="G547" s="59"/>
      <c r="H547" s="59"/>
      <c r="I547" s="129"/>
      <c r="J547" s="59"/>
      <c r="L547" s="59"/>
      <c r="M547" s="59"/>
      <c r="N547" s="59"/>
      <c r="O547" s="59"/>
      <c r="P547" s="59"/>
      <c r="Q547" s="59"/>
      <c r="T547" s="59"/>
      <c r="U547" s="59"/>
      <c r="V547" s="59"/>
      <c r="W547" s="59"/>
      <c r="X547" s="59"/>
      <c r="Y547" s="99"/>
      <c r="Z547" s="99"/>
      <c r="AA547" s="59"/>
      <c r="AB547" s="59"/>
      <c r="AC547" s="59"/>
      <c r="AD547" s="59"/>
      <c r="AE547" s="59"/>
      <c r="AF547" s="59"/>
    </row>
    <row r="548" spans="2:32" s="56" customFormat="1">
      <c r="B548" s="59"/>
      <c r="E548" s="59"/>
      <c r="F548" s="59"/>
      <c r="G548" s="59"/>
      <c r="H548" s="59"/>
      <c r="I548" s="129"/>
      <c r="J548" s="59"/>
      <c r="L548" s="59"/>
      <c r="M548" s="59"/>
      <c r="N548" s="59"/>
      <c r="O548" s="59"/>
      <c r="P548" s="59"/>
      <c r="Q548" s="59"/>
      <c r="T548" s="59"/>
      <c r="U548" s="59"/>
      <c r="V548" s="59"/>
      <c r="W548" s="59"/>
      <c r="X548" s="59"/>
      <c r="Y548" s="99"/>
      <c r="Z548" s="99"/>
      <c r="AA548" s="59"/>
      <c r="AB548" s="59"/>
      <c r="AC548" s="59"/>
      <c r="AD548" s="59"/>
      <c r="AE548" s="59"/>
      <c r="AF548" s="59"/>
    </row>
    <row r="549" spans="2:32" s="56" customFormat="1">
      <c r="B549" s="59"/>
      <c r="E549" s="59"/>
      <c r="F549" s="59"/>
      <c r="G549" s="59"/>
      <c r="H549" s="59"/>
      <c r="I549" s="129"/>
      <c r="J549" s="59"/>
      <c r="L549" s="59"/>
      <c r="M549" s="59"/>
      <c r="N549" s="59"/>
      <c r="O549" s="59"/>
      <c r="P549" s="59"/>
      <c r="Q549" s="59"/>
      <c r="T549" s="59"/>
      <c r="U549" s="59"/>
      <c r="V549" s="59"/>
      <c r="W549" s="59"/>
      <c r="X549" s="59"/>
      <c r="Y549" s="99"/>
      <c r="Z549" s="99"/>
      <c r="AA549" s="59"/>
      <c r="AB549" s="59"/>
      <c r="AC549" s="59"/>
      <c r="AD549" s="59"/>
      <c r="AE549" s="59"/>
      <c r="AF549" s="59"/>
    </row>
    <row r="550" spans="2:32" s="56" customFormat="1">
      <c r="B550" s="59"/>
      <c r="E550" s="59"/>
      <c r="F550" s="59"/>
      <c r="G550" s="59"/>
      <c r="H550" s="59"/>
      <c r="I550" s="129"/>
      <c r="J550" s="59"/>
      <c r="L550" s="59"/>
      <c r="M550" s="59"/>
      <c r="N550" s="59"/>
      <c r="O550" s="59"/>
      <c r="P550" s="59"/>
      <c r="Q550" s="59"/>
      <c r="T550" s="59"/>
      <c r="U550" s="59"/>
      <c r="V550" s="59"/>
      <c r="W550" s="59"/>
      <c r="X550" s="59"/>
      <c r="Y550" s="99"/>
      <c r="Z550" s="99"/>
      <c r="AA550" s="59"/>
      <c r="AB550" s="59"/>
      <c r="AC550" s="59"/>
      <c r="AD550" s="59"/>
      <c r="AE550" s="59"/>
      <c r="AF550" s="59"/>
    </row>
    <row r="551" spans="2:32" s="56" customFormat="1">
      <c r="B551" s="59"/>
      <c r="E551" s="59"/>
      <c r="F551" s="59"/>
      <c r="G551" s="59"/>
      <c r="H551" s="59"/>
      <c r="I551" s="129"/>
      <c r="J551" s="59"/>
      <c r="L551" s="59"/>
      <c r="M551" s="59"/>
      <c r="N551" s="59"/>
      <c r="O551" s="59"/>
      <c r="P551" s="59"/>
      <c r="Q551" s="59"/>
      <c r="T551" s="59"/>
      <c r="U551" s="59"/>
      <c r="V551" s="59"/>
      <c r="W551" s="59"/>
      <c r="X551" s="59"/>
      <c r="Y551" s="99"/>
      <c r="Z551" s="99"/>
      <c r="AA551" s="59"/>
      <c r="AB551" s="59"/>
      <c r="AC551" s="59"/>
      <c r="AD551" s="59"/>
      <c r="AE551" s="59"/>
      <c r="AF551" s="59"/>
    </row>
    <row r="552" spans="2:32" s="56" customFormat="1">
      <c r="B552" s="59"/>
      <c r="E552" s="59"/>
      <c r="F552" s="59"/>
      <c r="G552" s="59"/>
      <c r="H552" s="59"/>
      <c r="I552" s="129"/>
      <c r="J552" s="59"/>
      <c r="L552" s="59"/>
      <c r="M552" s="59"/>
      <c r="N552" s="59"/>
      <c r="O552" s="59"/>
      <c r="P552" s="59"/>
      <c r="Q552" s="59"/>
      <c r="T552" s="59"/>
      <c r="U552" s="59"/>
      <c r="V552" s="59"/>
      <c r="W552" s="59"/>
      <c r="X552" s="59"/>
      <c r="Y552" s="99"/>
      <c r="Z552" s="99"/>
      <c r="AA552" s="59"/>
      <c r="AB552" s="59"/>
      <c r="AC552" s="59"/>
      <c r="AD552" s="59"/>
      <c r="AE552" s="59"/>
      <c r="AF552" s="59"/>
    </row>
    <row r="553" spans="2:32" s="56" customFormat="1">
      <c r="B553" s="59"/>
      <c r="E553" s="59"/>
      <c r="F553" s="59"/>
      <c r="G553" s="59"/>
      <c r="H553" s="59"/>
      <c r="I553" s="129"/>
      <c r="J553" s="59"/>
      <c r="L553" s="59"/>
      <c r="M553" s="59"/>
      <c r="N553" s="59"/>
      <c r="O553" s="59"/>
      <c r="P553" s="59"/>
      <c r="Q553" s="59"/>
      <c r="T553" s="59"/>
      <c r="U553" s="59"/>
      <c r="V553" s="59"/>
      <c r="W553" s="59"/>
      <c r="X553" s="59"/>
      <c r="Y553" s="99"/>
      <c r="Z553" s="99"/>
      <c r="AA553" s="59"/>
      <c r="AB553" s="59"/>
      <c r="AC553" s="59"/>
      <c r="AD553" s="59"/>
      <c r="AE553" s="59"/>
      <c r="AF553" s="59"/>
    </row>
    <row r="554" spans="2:32" s="56" customFormat="1">
      <c r="B554" s="59"/>
      <c r="E554" s="59"/>
      <c r="F554" s="59"/>
      <c r="G554" s="59"/>
      <c r="H554" s="59"/>
      <c r="I554" s="129"/>
      <c r="J554" s="59"/>
      <c r="L554" s="59"/>
      <c r="M554" s="59"/>
      <c r="N554" s="59"/>
      <c r="O554" s="59"/>
      <c r="P554" s="59"/>
      <c r="Q554" s="59"/>
      <c r="T554" s="59"/>
      <c r="U554" s="59"/>
      <c r="V554" s="59"/>
      <c r="W554" s="59"/>
      <c r="X554" s="59"/>
      <c r="Y554" s="99"/>
      <c r="Z554" s="99"/>
      <c r="AA554" s="59"/>
      <c r="AB554" s="59"/>
      <c r="AC554" s="59"/>
      <c r="AD554" s="59"/>
      <c r="AE554" s="59"/>
      <c r="AF554" s="59"/>
    </row>
    <row r="555" spans="2:32" s="56" customFormat="1">
      <c r="B555" s="59"/>
      <c r="E555" s="59"/>
      <c r="F555" s="59"/>
      <c r="G555" s="59"/>
      <c r="H555" s="59"/>
      <c r="I555" s="129"/>
      <c r="J555" s="59"/>
      <c r="L555" s="59"/>
      <c r="M555" s="59"/>
      <c r="N555" s="59"/>
      <c r="O555" s="59"/>
      <c r="P555" s="59"/>
      <c r="Q555" s="59"/>
      <c r="T555" s="59"/>
      <c r="U555" s="59"/>
      <c r="V555" s="59"/>
      <c r="W555" s="59"/>
      <c r="X555" s="59"/>
      <c r="Y555" s="99"/>
      <c r="Z555" s="99"/>
      <c r="AA555" s="59"/>
      <c r="AB555" s="59"/>
      <c r="AC555" s="59"/>
      <c r="AD555" s="59"/>
      <c r="AE555" s="59"/>
      <c r="AF555" s="59"/>
    </row>
    <row r="556" spans="2:32" s="56" customFormat="1">
      <c r="B556" s="59"/>
      <c r="E556" s="59"/>
      <c r="F556" s="59"/>
      <c r="G556" s="59"/>
      <c r="H556" s="59"/>
      <c r="I556" s="129"/>
      <c r="J556" s="59"/>
      <c r="L556" s="59"/>
      <c r="M556" s="59"/>
      <c r="N556" s="59"/>
      <c r="O556" s="59"/>
      <c r="P556" s="59"/>
      <c r="Q556" s="59"/>
      <c r="T556" s="59"/>
      <c r="U556" s="59"/>
      <c r="V556" s="59"/>
      <c r="W556" s="59"/>
      <c r="X556" s="59"/>
      <c r="Y556" s="99"/>
      <c r="Z556" s="99"/>
      <c r="AA556" s="59"/>
      <c r="AB556" s="59"/>
      <c r="AC556" s="59"/>
      <c r="AD556" s="59"/>
      <c r="AE556" s="59"/>
      <c r="AF556" s="59"/>
    </row>
    <row r="557" spans="2:32" s="56" customFormat="1">
      <c r="B557" s="59"/>
      <c r="E557" s="59"/>
      <c r="F557" s="59"/>
      <c r="G557" s="59"/>
      <c r="H557" s="59"/>
      <c r="I557" s="129"/>
      <c r="J557" s="59"/>
      <c r="L557" s="59"/>
      <c r="M557" s="59"/>
      <c r="N557" s="59"/>
      <c r="O557" s="59"/>
      <c r="P557" s="59"/>
      <c r="Q557" s="59"/>
      <c r="T557" s="59"/>
      <c r="U557" s="59"/>
      <c r="V557" s="59"/>
      <c r="W557" s="59"/>
      <c r="X557" s="59"/>
      <c r="Y557" s="99"/>
      <c r="Z557" s="99"/>
      <c r="AA557" s="59"/>
      <c r="AB557" s="59"/>
      <c r="AC557" s="59"/>
      <c r="AD557" s="59"/>
      <c r="AE557" s="59"/>
      <c r="AF557" s="59"/>
    </row>
    <row r="558" spans="2:32" s="56" customFormat="1">
      <c r="B558" s="59"/>
      <c r="E558" s="59"/>
      <c r="F558" s="59"/>
      <c r="G558" s="59"/>
      <c r="H558" s="59"/>
      <c r="I558" s="129"/>
      <c r="J558" s="59"/>
      <c r="L558" s="59"/>
      <c r="M558" s="59"/>
      <c r="N558" s="59"/>
      <c r="O558" s="59"/>
      <c r="P558" s="59"/>
      <c r="Q558" s="59"/>
      <c r="T558" s="59"/>
      <c r="U558" s="59"/>
      <c r="V558" s="59"/>
      <c r="W558" s="59"/>
      <c r="X558" s="59"/>
      <c r="Y558" s="99"/>
      <c r="Z558" s="99"/>
      <c r="AA558" s="59"/>
      <c r="AB558" s="59"/>
      <c r="AC558" s="59"/>
      <c r="AD558" s="59"/>
      <c r="AE558" s="59"/>
      <c r="AF558" s="59"/>
    </row>
    <row r="559" spans="2:32" s="56" customFormat="1">
      <c r="B559" s="59"/>
      <c r="E559" s="59"/>
      <c r="F559" s="59"/>
      <c r="G559" s="59"/>
      <c r="H559" s="59"/>
      <c r="I559" s="129"/>
      <c r="J559" s="59"/>
      <c r="L559" s="59"/>
      <c r="M559" s="59"/>
      <c r="N559" s="59"/>
      <c r="O559" s="59"/>
      <c r="P559" s="59"/>
      <c r="Q559" s="59"/>
      <c r="T559" s="59"/>
      <c r="U559" s="59"/>
      <c r="V559" s="59"/>
      <c r="W559" s="59"/>
      <c r="X559" s="59"/>
      <c r="Y559" s="99"/>
      <c r="Z559" s="99"/>
      <c r="AA559" s="59"/>
      <c r="AB559" s="59"/>
      <c r="AC559" s="59"/>
      <c r="AD559" s="59"/>
      <c r="AE559" s="59"/>
      <c r="AF559" s="59"/>
    </row>
    <row r="560" spans="2:32" s="56" customFormat="1">
      <c r="B560" s="59"/>
      <c r="E560" s="59"/>
      <c r="F560" s="59"/>
      <c r="G560" s="59"/>
      <c r="H560" s="59"/>
      <c r="I560" s="129"/>
      <c r="J560" s="59"/>
      <c r="L560" s="59"/>
      <c r="M560" s="59"/>
      <c r="N560" s="59"/>
      <c r="O560" s="59"/>
      <c r="P560" s="59"/>
      <c r="Q560" s="59"/>
      <c r="T560" s="59"/>
      <c r="U560" s="59"/>
      <c r="V560" s="59"/>
      <c r="W560" s="59"/>
      <c r="X560" s="59"/>
      <c r="Y560" s="99"/>
      <c r="Z560" s="99"/>
      <c r="AA560" s="59"/>
      <c r="AB560" s="59"/>
      <c r="AC560" s="59"/>
      <c r="AD560" s="59"/>
      <c r="AE560" s="59"/>
      <c r="AF560" s="59"/>
    </row>
    <row r="561" spans="2:32" s="56" customFormat="1">
      <c r="B561" s="59"/>
      <c r="E561" s="59"/>
      <c r="F561" s="59"/>
      <c r="G561" s="59"/>
      <c r="H561" s="59"/>
      <c r="I561" s="129"/>
      <c r="J561" s="59"/>
      <c r="L561" s="59"/>
      <c r="M561" s="59"/>
      <c r="N561" s="59"/>
      <c r="O561" s="59"/>
      <c r="P561" s="59"/>
      <c r="Q561" s="59"/>
      <c r="T561" s="59"/>
      <c r="U561" s="59"/>
      <c r="V561" s="59"/>
      <c r="W561" s="59"/>
      <c r="X561" s="59"/>
      <c r="Y561" s="99"/>
      <c r="Z561" s="99"/>
      <c r="AA561" s="59"/>
      <c r="AB561" s="59"/>
      <c r="AC561" s="59"/>
      <c r="AD561" s="59"/>
      <c r="AE561" s="59"/>
      <c r="AF561" s="59"/>
    </row>
    <row r="562" spans="2:32" s="56" customFormat="1">
      <c r="B562" s="59"/>
      <c r="E562" s="59"/>
      <c r="F562" s="59"/>
      <c r="G562" s="59"/>
      <c r="H562" s="59"/>
      <c r="I562" s="129"/>
      <c r="J562" s="59"/>
      <c r="L562" s="59"/>
      <c r="M562" s="59"/>
      <c r="N562" s="59"/>
      <c r="O562" s="59"/>
      <c r="P562" s="59"/>
      <c r="Q562" s="59"/>
      <c r="T562" s="59"/>
      <c r="U562" s="59"/>
      <c r="V562" s="59"/>
      <c r="W562" s="59"/>
      <c r="X562" s="59"/>
      <c r="Y562" s="99"/>
      <c r="Z562" s="99"/>
      <c r="AA562" s="59"/>
      <c r="AB562" s="59"/>
      <c r="AC562" s="59"/>
      <c r="AD562" s="59"/>
      <c r="AE562" s="59"/>
      <c r="AF562" s="59"/>
    </row>
    <row r="563" spans="2:32" s="56" customFormat="1">
      <c r="B563" s="59"/>
      <c r="E563" s="59"/>
      <c r="F563" s="59"/>
      <c r="G563" s="59"/>
      <c r="H563" s="59"/>
      <c r="I563" s="129"/>
      <c r="J563" s="59"/>
      <c r="L563" s="59"/>
      <c r="M563" s="59"/>
      <c r="N563" s="59"/>
      <c r="O563" s="59"/>
      <c r="P563" s="59"/>
      <c r="Q563" s="59"/>
      <c r="T563" s="59"/>
      <c r="U563" s="59"/>
      <c r="V563" s="59"/>
      <c r="W563" s="59"/>
      <c r="X563" s="59"/>
      <c r="Y563" s="99"/>
      <c r="Z563" s="99"/>
      <c r="AA563" s="59"/>
      <c r="AB563" s="59"/>
      <c r="AC563" s="59"/>
      <c r="AD563" s="59"/>
      <c r="AE563" s="59"/>
      <c r="AF563" s="59"/>
    </row>
    <row r="564" spans="2:32" s="56" customFormat="1">
      <c r="B564" s="59"/>
      <c r="E564" s="59"/>
      <c r="F564" s="59"/>
      <c r="G564" s="59"/>
      <c r="H564" s="59"/>
      <c r="I564" s="129"/>
      <c r="J564" s="59"/>
      <c r="L564" s="59"/>
      <c r="M564" s="59"/>
      <c r="N564" s="59"/>
      <c r="O564" s="59"/>
      <c r="P564" s="59"/>
      <c r="Q564" s="59"/>
      <c r="T564" s="59"/>
      <c r="U564" s="59"/>
      <c r="V564" s="59"/>
      <c r="W564" s="59"/>
      <c r="X564" s="59"/>
      <c r="Y564" s="99"/>
      <c r="Z564" s="99"/>
      <c r="AA564" s="59"/>
      <c r="AB564" s="59"/>
      <c r="AC564" s="59"/>
      <c r="AD564" s="59"/>
      <c r="AE564" s="59"/>
      <c r="AF564" s="59"/>
    </row>
    <row r="565" spans="2:32" s="56" customFormat="1">
      <c r="B565" s="59"/>
      <c r="E565" s="59"/>
      <c r="F565" s="59"/>
      <c r="G565" s="59"/>
      <c r="H565" s="59"/>
      <c r="I565" s="129"/>
      <c r="J565" s="59"/>
      <c r="L565" s="59"/>
      <c r="M565" s="59"/>
      <c r="N565" s="59"/>
      <c r="O565" s="59"/>
      <c r="P565" s="59"/>
      <c r="Q565" s="59"/>
      <c r="T565" s="59"/>
      <c r="U565" s="59"/>
      <c r="V565" s="59"/>
      <c r="W565" s="59"/>
      <c r="X565" s="59"/>
      <c r="Y565" s="99"/>
      <c r="Z565" s="99"/>
      <c r="AA565" s="59"/>
      <c r="AB565" s="59"/>
      <c r="AC565" s="59"/>
      <c r="AD565" s="59"/>
      <c r="AE565" s="59"/>
      <c r="AF565" s="59"/>
    </row>
    <row r="566" spans="2:32" s="56" customFormat="1">
      <c r="B566" s="59"/>
      <c r="E566" s="59"/>
      <c r="F566" s="59"/>
      <c r="G566" s="59"/>
      <c r="H566" s="59"/>
      <c r="I566" s="129"/>
      <c r="J566" s="59"/>
      <c r="L566" s="59"/>
      <c r="M566" s="59"/>
      <c r="N566" s="59"/>
      <c r="O566" s="59"/>
      <c r="P566" s="59"/>
      <c r="Q566" s="59"/>
      <c r="T566" s="59"/>
      <c r="U566" s="59"/>
      <c r="V566" s="59"/>
      <c r="W566" s="59"/>
      <c r="X566" s="59"/>
      <c r="Y566" s="99"/>
      <c r="Z566" s="99"/>
      <c r="AA566" s="59"/>
      <c r="AB566" s="59"/>
      <c r="AC566" s="59"/>
      <c r="AD566" s="59"/>
      <c r="AE566" s="59"/>
      <c r="AF566" s="59"/>
    </row>
    <row r="567" spans="2:32" s="56" customFormat="1">
      <c r="B567" s="59"/>
      <c r="E567" s="59"/>
      <c r="F567" s="59"/>
      <c r="G567" s="59"/>
      <c r="H567" s="59"/>
      <c r="I567" s="129"/>
      <c r="J567" s="59"/>
      <c r="L567" s="59"/>
      <c r="M567" s="59"/>
      <c r="N567" s="59"/>
      <c r="O567" s="59"/>
      <c r="P567" s="59"/>
      <c r="Q567" s="59"/>
      <c r="T567" s="59"/>
      <c r="U567" s="59"/>
      <c r="V567" s="59"/>
      <c r="W567" s="59"/>
      <c r="X567" s="59"/>
      <c r="Y567" s="99"/>
      <c r="Z567" s="99"/>
      <c r="AA567" s="59"/>
      <c r="AB567" s="59"/>
      <c r="AC567" s="59"/>
      <c r="AD567" s="59"/>
      <c r="AE567" s="59"/>
      <c r="AF567" s="59"/>
    </row>
    <row r="568" spans="2:32" s="56" customFormat="1">
      <c r="B568" s="59"/>
      <c r="E568" s="59"/>
      <c r="F568" s="59"/>
      <c r="G568" s="59"/>
      <c r="H568" s="59"/>
      <c r="I568" s="129"/>
      <c r="J568" s="59"/>
      <c r="L568" s="59"/>
      <c r="M568" s="59"/>
      <c r="N568" s="59"/>
      <c r="O568" s="59"/>
      <c r="P568" s="59"/>
      <c r="Q568" s="59"/>
      <c r="T568" s="59"/>
      <c r="U568" s="59"/>
      <c r="V568" s="59"/>
      <c r="W568" s="59"/>
      <c r="X568" s="59"/>
      <c r="Y568" s="99"/>
      <c r="Z568" s="99"/>
      <c r="AA568" s="59"/>
      <c r="AB568" s="59"/>
      <c r="AC568" s="59"/>
      <c r="AD568" s="59"/>
      <c r="AE568" s="59"/>
      <c r="AF568" s="59"/>
    </row>
    <row r="569" spans="2:32" s="56" customFormat="1">
      <c r="B569" s="59"/>
      <c r="E569" s="59"/>
      <c r="F569" s="59"/>
      <c r="G569" s="59"/>
      <c r="H569" s="59"/>
      <c r="I569" s="129"/>
      <c r="J569" s="59"/>
      <c r="L569" s="59"/>
      <c r="M569" s="59"/>
      <c r="N569" s="59"/>
      <c r="O569" s="59"/>
      <c r="P569" s="59"/>
      <c r="Q569" s="59"/>
      <c r="T569" s="59"/>
      <c r="U569" s="59"/>
      <c r="V569" s="59"/>
      <c r="W569" s="59"/>
      <c r="X569" s="59"/>
      <c r="Y569" s="99"/>
      <c r="Z569" s="99"/>
      <c r="AA569" s="59"/>
      <c r="AB569" s="59"/>
      <c r="AC569" s="59"/>
      <c r="AD569" s="59"/>
      <c r="AE569" s="59"/>
      <c r="AF569" s="59"/>
    </row>
    <row r="570" spans="2:32" s="56" customFormat="1">
      <c r="B570" s="59"/>
      <c r="E570" s="59"/>
      <c r="F570" s="59"/>
      <c r="G570" s="59"/>
      <c r="H570" s="59"/>
      <c r="I570" s="129"/>
      <c r="J570" s="59"/>
      <c r="L570" s="59"/>
      <c r="M570" s="59"/>
      <c r="N570" s="59"/>
      <c r="O570" s="59"/>
      <c r="P570" s="59"/>
      <c r="Q570" s="59"/>
      <c r="T570" s="59"/>
      <c r="U570" s="59"/>
      <c r="V570" s="59"/>
      <c r="W570" s="59"/>
      <c r="X570" s="59"/>
      <c r="Y570" s="99"/>
      <c r="Z570" s="99"/>
      <c r="AA570" s="59"/>
      <c r="AB570" s="59"/>
      <c r="AC570" s="59"/>
      <c r="AD570" s="59"/>
      <c r="AE570" s="59"/>
      <c r="AF570" s="59"/>
    </row>
    <row r="571" spans="2:32" s="56" customFormat="1">
      <c r="B571" s="59"/>
      <c r="E571" s="59"/>
      <c r="F571" s="59"/>
      <c r="G571" s="59"/>
      <c r="H571" s="59"/>
      <c r="I571" s="129"/>
      <c r="J571" s="59"/>
      <c r="L571" s="59"/>
      <c r="M571" s="59"/>
      <c r="N571" s="59"/>
      <c r="O571" s="59"/>
      <c r="P571" s="59"/>
      <c r="Q571" s="59"/>
      <c r="T571" s="59"/>
      <c r="U571" s="59"/>
      <c r="V571" s="59"/>
      <c r="W571" s="59"/>
      <c r="X571" s="59"/>
      <c r="Y571" s="99"/>
      <c r="Z571" s="99"/>
      <c r="AA571" s="59"/>
      <c r="AB571" s="59"/>
      <c r="AC571" s="59"/>
      <c r="AD571" s="59"/>
      <c r="AE571" s="59"/>
      <c r="AF571" s="59"/>
    </row>
    <row r="572" spans="2:32" s="56" customFormat="1">
      <c r="B572" s="59"/>
      <c r="E572" s="59"/>
      <c r="F572" s="59"/>
      <c r="G572" s="59"/>
      <c r="H572" s="59"/>
      <c r="I572" s="129"/>
      <c r="J572" s="59"/>
      <c r="L572" s="59"/>
      <c r="M572" s="59"/>
      <c r="N572" s="59"/>
      <c r="O572" s="59"/>
      <c r="P572" s="59"/>
      <c r="Q572" s="59"/>
      <c r="T572" s="59"/>
      <c r="U572" s="59"/>
      <c r="V572" s="59"/>
      <c r="W572" s="59"/>
      <c r="X572" s="59"/>
      <c r="Y572" s="99"/>
      <c r="Z572" s="99"/>
      <c r="AA572" s="59"/>
      <c r="AB572" s="59"/>
      <c r="AC572" s="59"/>
      <c r="AD572" s="59"/>
      <c r="AE572" s="59"/>
      <c r="AF572" s="59"/>
    </row>
    <row r="573" spans="2:32" s="56" customFormat="1">
      <c r="B573" s="59"/>
      <c r="E573" s="59"/>
      <c r="F573" s="59"/>
      <c r="G573" s="59"/>
      <c r="H573" s="59"/>
      <c r="I573" s="129"/>
      <c r="J573" s="59"/>
      <c r="L573" s="59"/>
      <c r="M573" s="59"/>
      <c r="N573" s="59"/>
      <c r="O573" s="59"/>
      <c r="P573" s="59"/>
      <c r="Q573" s="59"/>
      <c r="T573" s="59"/>
      <c r="U573" s="59"/>
      <c r="V573" s="59"/>
      <c r="W573" s="59"/>
      <c r="X573" s="59"/>
      <c r="Y573" s="99"/>
      <c r="Z573" s="99"/>
      <c r="AA573" s="59"/>
      <c r="AB573" s="59"/>
      <c r="AC573" s="59"/>
      <c r="AD573" s="59"/>
      <c r="AE573" s="59"/>
      <c r="AF573" s="59"/>
    </row>
    <row r="574" spans="2:32" s="56" customFormat="1">
      <c r="B574" s="59"/>
      <c r="E574" s="59"/>
      <c r="F574" s="59"/>
      <c r="G574" s="59"/>
      <c r="H574" s="59"/>
      <c r="I574" s="129"/>
      <c r="J574" s="59"/>
      <c r="L574" s="59"/>
      <c r="M574" s="59"/>
      <c r="N574" s="59"/>
      <c r="O574" s="59"/>
      <c r="P574" s="59"/>
      <c r="Q574" s="59"/>
      <c r="T574" s="59"/>
      <c r="U574" s="59"/>
      <c r="V574" s="59"/>
      <c r="W574" s="59"/>
      <c r="X574" s="59"/>
      <c r="Y574" s="99"/>
      <c r="Z574" s="99"/>
      <c r="AA574" s="59"/>
      <c r="AB574" s="59"/>
      <c r="AC574" s="59"/>
      <c r="AD574" s="59"/>
      <c r="AE574" s="59"/>
      <c r="AF574" s="59"/>
    </row>
    <row r="575" spans="2:32" s="56" customFormat="1">
      <c r="B575" s="59"/>
      <c r="E575" s="59"/>
      <c r="F575" s="59"/>
      <c r="G575" s="59"/>
      <c r="H575" s="59"/>
      <c r="I575" s="129"/>
      <c r="J575" s="59"/>
      <c r="L575" s="59"/>
      <c r="M575" s="59"/>
      <c r="N575" s="59"/>
      <c r="O575" s="59"/>
      <c r="P575" s="59"/>
      <c r="Q575" s="59"/>
      <c r="T575" s="59"/>
      <c r="U575" s="59"/>
      <c r="V575" s="59"/>
      <c r="W575" s="59"/>
      <c r="X575" s="59"/>
      <c r="Y575" s="99"/>
      <c r="Z575" s="99"/>
      <c r="AA575" s="59"/>
      <c r="AB575" s="59"/>
      <c r="AC575" s="59"/>
      <c r="AD575" s="59"/>
      <c r="AE575" s="59"/>
      <c r="AF575" s="59"/>
    </row>
    <row r="576" spans="2:32" s="56" customFormat="1">
      <c r="B576" s="59"/>
      <c r="E576" s="59"/>
      <c r="F576" s="59"/>
      <c r="G576" s="59"/>
      <c r="H576" s="59"/>
      <c r="I576" s="129"/>
      <c r="J576" s="59"/>
      <c r="L576" s="59"/>
      <c r="M576" s="59"/>
      <c r="N576" s="59"/>
      <c r="O576" s="59"/>
      <c r="P576" s="59"/>
      <c r="Q576" s="59"/>
      <c r="T576" s="59"/>
      <c r="U576" s="59"/>
      <c r="V576" s="59"/>
      <c r="W576" s="59"/>
      <c r="X576" s="59"/>
      <c r="Y576" s="99"/>
      <c r="Z576" s="99"/>
      <c r="AA576" s="59"/>
      <c r="AB576" s="59"/>
      <c r="AC576" s="59"/>
      <c r="AD576" s="59"/>
      <c r="AE576" s="59"/>
      <c r="AF576" s="59"/>
    </row>
    <row r="577" spans="2:32" s="56" customFormat="1">
      <c r="B577" s="59"/>
      <c r="E577" s="59"/>
      <c r="F577" s="59"/>
      <c r="G577" s="59"/>
      <c r="H577" s="59"/>
      <c r="I577" s="129"/>
      <c r="J577" s="59"/>
      <c r="L577" s="59"/>
      <c r="M577" s="59"/>
      <c r="N577" s="59"/>
      <c r="O577" s="59"/>
      <c r="P577" s="59"/>
      <c r="Q577" s="59"/>
      <c r="T577" s="59"/>
      <c r="U577" s="59"/>
      <c r="V577" s="59"/>
      <c r="W577" s="59"/>
      <c r="X577" s="59"/>
      <c r="Y577" s="99"/>
      <c r="Z577" s="99"/>
      <c r="AA577" s="59"/>
      <c r="AB577" s="59"/>
      <c r="AC577" s="59"/>
      <c r="AD577" s="59"/>
      <c r="AE577" s="59"/>
      <c r="AF577" s="59"/>
    </row>
    <row r="578" spans="2:32" s="56" customFormat="1">
      <c r="B578" s="59"/>
      <c r="E578" s="59"/>
      <c r="F578" s="59"/>
      <c r="G578" s="59"/>
      <c r="H578" s="59"/>
      <c r="I578" s="129"/>
      <c r="J578" s="59"/>
      <c r="L578" s="59"/>
      <c r="M578" s="59"/>
      <c r="N578" s="59"/>
      <c r="O578" s="59"/>
      <c r="P578" s="59"/>
      <c r="Q578" s="59"/>
      <c r="T578" s="59"/>
      <c r="U578" s="59"/>
      <c r="V578" s="59"/>
      <c r="W578" s="59"/>
      <c r="X578" s="59"/>
      <c r="Y578" s="99"/>
      <c r="Z578" s="99"/>
      <c r="AA578" s="59"/>
      <c r="AB578" s="59"/>
      <c r="AC578" s="59"/>
      <c r="AD578" s="59"/>
      <c r="AE578" s="59"/>
      <c r="AF578" s="59"/>
    </row>
    <row r="579" spans="2:32" s="56" customFormat="1">
      <c r="B579" s="59"/>
      <c r="E579" s="59"/>
      <c r="F579" s="59"/>
      <c r="G579" s="59"/>
      <c r="H579" s="59"/>
      <c r="I579" s="129"/>
      <c r="J579" s="59"/>
      <c r="L579" s="59"/>
      <c r="M579" s="59"/>
      <c r="N579" s="59"/>
      <c r="O579" s="59"/>
      <c r="P579" s="59"/>
      <c r="Q579" s="59"/>
      <c r="T579" s="59"/>
      <c r="U579" s="59"/>
      <c r="V579" s="59"/>
      <c r="W579" s="59"/>
      <c r="X579" s="59"/>
      <c r="Y579" s="99"/>
      <c r="Z579" s="99"/>
      <c r="AA579" s="59"/>
      <c r="AB579" s="59"/>
      <c r="AC579" s="59"/>
      <c r="AD579" s="59"/>
      <c r="AE579" s="59"/>
      <c r="AF579" s="59"/>
    </row>
    <row r="580" spans="2:32" s="56" customFormat="1">
      <c r="B580" s="59"/>
      <c r="E580" s="59"/>
      <c r="F580" s="59"/>
      <c r="G580" s="59"/>
      <c r="H580" s="59"/>
      <c r="I580" s="129"/>
      <c r="J580" s="59"/>
      <c r="L580" s="59"/>
      <c r="M580" s="59"/>
      <c r="N580" s="59"/>
      <c r="O580" s="59"/>
      <c r="P580" s="59"/>
      <c r="Q580" s="59"/>
      <c r="T580" s="59"/>
      <c r="U580" s="59"/>
      <c r="V580" s="59"/>
      <c r="W580" s="59"/>
      <c r="X580" s="59"/>
      <c r="Y580" s="99"/>
      <c r="Z580" s="99"/>
      <c r="AA580" s="59"/>
      <c r="AB580" s="59"/>
      <c r="AC580" s="59"/>
      <c r="AD580" s="59"/>
      <c r="AE580" s="59"/>
      <c r="AF580" s="59"/>
    </row>
    <row r="581" spans="2:32" s="56" customFormat="1">
      <c r="B581" s="59"/>
      <c r="E581" s="59"/>
      <c r="F581" s="59"/>
      <c r="G581" s="59"/>
      <c r="H581" s="59"/>
      <c r="I581" s="129"/>
      <c r="J581" s="59"/>
      <c r="L581" s="59"/>
      <c r="M581" s="59"/>
      <c r="N581" s="59"/>
      <c r="O581" s="59"/>
      <c r="P581" s="59"/>
      <c r="Q581" s="59"/>
      <c r="T581" s="59"/>
      <c r="U581" s="59"/>
      <c r="V581" s="59"/>
      <c r="W581" s="59"/>
      <c r="X581" s="59"/>
      <c r="Y581" s="99"/>
      <c r="Z581" s="99"/>
      <c r="AA581" s="59"/>
      <c r="AB581" s="59"/>
      <c r="AC581" s="59"/>
      <c r="AD581" s="59"/>
      <c r="AE581" s="59"/>
      <c r="AF581" s="59"/>
    </row>
    <row r="582" spans="2:32" s="56" customFormat="1">
      <c r="B582" s="59"/>
      <c r="E582" s="59"/>
      <c r="F582" s="59"/>
      <c r="G582" s="59"/>
      <c r="H582" s="59"/>
      <c r="I582" s="129"/>
      <c r="J582" s="59"/>
      <c r="L582" s="59"/>
      <c r="M582" s="59"/>
      <c r="N582" s="59"/>
      <c r="O582" s="59"/>
      <c r="P582" s="59"/>
      <c r="Q582" s="59"/>
      <c r="T582" s="59"/>
      <c r="U582" s="59"/>
      <c r="V582" s="59"/>
      <c r="W582" s="59"/>
      <c r="X582" s="59"/>
      <c r="Y582" s="99"/>
      <c r="Z582" s="99"/>
      <c r="AA582" s="59"/>
      <c r="AB582" s="59"/>
      <c r="AC582" s="59"/>
      <c r="AD582" s="59"/>
      <c r="AE582" s="59"/>
      <c r="AF582" s="59"/>
    </row>
    <row r="583" spans="2:32" s="56" customFormat="1">
      <c r="B583" s="59"/>
      <c r="E583" s="59"/>
      <c r="F583" s="59"/>
      <c r="G583" s="59"/>
      <c r="H583" s="59"/>
      <c r="I583" s="129"/>
      <c r="J583" s="59"/>
      <c r="L583" s="59"/>
      <c r="M583" s="59"/>
      <c r="N583" s="59"/>
      <c r="O583" s="59"/>
      <c r="P583" s="59"/>
      <c r="Q583" s="59"/>
      <c r="T583" s="59"/>
      <c r="U583" s="59"/>
      <c r="V583" s="59"/>
      <c r="W583" s="59"/>
      <c r="X583" s="59"/>
      <c r="Y583" s="99"/>
      <c r="Z583" s="99"/>
      <c r="AA583" s="59"/>
      <c r="AB583" s="59"/>
      <c r="AC583" s="59"/>
      <c r="AD583" s="59"/>
      <c r="AE583" s="59"/>
      <c r="AF583" s="59"/>
    </row>
    <row r="584" spans="2:32" s="56" customFormat="1">
      <c r="B584" s="59"/>
      <c r="E584" s="59"/>
      <c r="F584" s="59"/>
      <c r="G584" s="59"/>
      <c r="H584" s="59"/>
      <c r="I584" s="129"/>
      <c r="J584" s="59"/>
      <c r="L584" s="59"/>
      <c r="M584" s="59"/>
      <c r="N584" s="59"/>
      <c r="O584" s="59"/>
      <c r="P584" s="59"/>
      <c r="Q584" s="59"/>
      <c r="T584" s="59"/>
      <c r="U584" s="59"/>
      <c r="V584" s="59"/>
      <c r="W584" s="59"/>
      <c r="X584" s="59"/>
      <c r="Y584" s="99"/>
      <c r="Z584" s="99"/>
      <c r="AA584" s="59"/>
      <c r="AB584" s="59"/>
      <c r="AC584" s="59"/>
      <c r="AD584" s="59"/>
      <c r="AE584" s="59"/>
      <c r="AF584" s="59"/>
    </row>
    <row r="585" spans="2:32" s="56" customFormat="1">
      <c r="B585" s="59"/>
      <c r="E585" s="59"/>
      <c r="F585" s="59"/>
      <c r="G585" s="59"/>
      <c r="H585" s="59"/>
      <c r="I585" s="129"/>
      <c r="J585" s="59"/>
      <c r="L585" s="59"/>
      <c r="M585" s="59"/>
      <c r="N585" s="59"/>
      <c r="O585" s="59"/>
      <c r="P585" s="59"/>
      <c r="Q585" s="59"/>
      <c r="T585" s="59"/>
      <c r="U585" s="59"/>
      <c r="V585" s="59"/>
      <c r="W585" s="59"/>
      <c r="X585" s="59"/>
      <c r="Y585" s="99"/>
      <c r="Z585" s="99"/>
      <c r="AA585" s="59"/>
      <c r="AB585" s="59"/>
      <c r="AC585" s="59"/>
      <c r="AD585" s="59"/>
      <c r="AE585" s="59"/>
      <c r="AF585" s="59"/>
    </row>
    <row r="586" spans="2:32" s="56" customFormat="1">
      <c r="B586" s="59"/>
      <c r="E586" s="59"/>
      <c r="F586" s="59"/>
      <c r="G586" s="59"/>
      <c r="H586" s="59"/>
      <c r="I586" s="129"/>
      <c r="J586" s="59"/>
      <c r="L586" s="59"/>
      <c r="M586" s="59"/>
      <c r="N586" s="59"/>
      <c r="O586" s="59"/>
      <c r="P586" s="59"/>
      <c r="Q586" s="59"/>
      <c r="T586" s="59"/>
      <c r="U586" s="59"/>
      <c r="V586" s="59"/>
      <c r="W586" s="59"/>
      <c r="X586" s="59"/>
      <c r="Y586" s="99"/>
      <c r="Z586" s="99"/>
      <c r="AA586" s="59"/>
      <c r="AB586" s="59"/>
      <c r="AC586" s="59"/>
      <c r="AD586" s="59"/>
      <c r="AE586" s="59"/>
      <c r="AF586" s="59"/>
    </row>
    <row r="587" spans="2:32" s="56" customFormat="1">
      <c r="B587" s="59"/>
      <c r="E587" s="59"/>
      <c r="F587" s="59"/>
      <c r="G587" s="59"/>
      <c r="H587" s="59"/>
      <c r="I587" s="129"/>
      <c r="J587" s="59"/>
      <c r="L587" s="59"/>
      <c r="M587" s="59"/>
      <c r="N587" s="59"/>
      <c r="O587" s="59"/>
      <c r="P587" s="59"/>
      <c r="Q587" s="59"/>
      <c r="T587" s="59"/>
      <c r="U587" s="59"/>
      <c r="V587" s="59"/>
      <c r="W587" s="59"/>
      <c r="X587" s="59"/>
      <c r="Y587" s="99"/>
      <c r="Z587" s="99"/>
      <c r="AA587" s="59"/>
      <c r="AB587" s="59"/>
      <c r="AC587" s="59"/>
      <c r="AD587" s="59"/>
      <c r="AE587" s="59"/>
      <c r="AF587" s="59"/>
    </row>
    <row r="588" spans="2:32" s="56" customFormat="1">
      <c r="B588" s="59"/>
      <c r="E588" s="59"/>
      <c r="F588" s="59"/>
      <c r="G588" s="59"/>
      <c r="H588" s="59"/>
      <c r="I588" s="129"/>
      <c r="J588" s="59"/>
      <c r="L588" s="59"/>
      <c r="M588" s="59"/>
      <c r="N588" s="59"/>
      <c r="O588" s="59"/>
      <c r="P588" s="59"/>
      <c r="Q588" s="59"/>
      <c r="T588" s="59"/>
      <c r="U588" s="59"/>
      <c r="V588" s="59"/>
      <c r="W588" s="59"/>
      <c r="X588" s="59"/>
      <c r="Y588" s="99"/>
      <c r="Z588" s="99"/>
      <c r="AA588" s="59"/>
      <c r="AB588" s="59"/>
      <c r="AC588" s="59"/>
      <c r="AD588" s="59"/>
      <c r="AE588" s="59"/>
      <c r="AF588" s="59"/>
    </row>
    <row r="589" spans="2:32" s="56" customFormat="1">
      <c r="B589" s="59"/>
      <c r="E589" s="59"/>
      <c r="F589" s="59"/>
      <c r="G589" s="59"/>
      <c r="H589" s="59"/>
      <c r="I589" s="129"/>
      <c r="J589" s="59"/>
      <c r="L589" s="59"/>
      <c r="M589" s="59"/>
      <c r="N589" s="59"/>
      <c r="O589" s="59"/>
      <c r="P589" s="59"/>
      <c r="Q589" s="59"/>
      <c r="T589" s="59"/>
      <c r="U589" s="59"/>
      <c r="V589" s="59"/>
      <c r="W589" s="59"/>
      <c r="X589" s="59"/>
      <c r="Y589" s="99"/>
      <c r="Z589" s="99"/>
      <c r="AA589" s="59"/>
      <c r="AB589" s="59"/>
      <c r="AC589" s="59"/>
      <c r="AD589" s="59"/>
      <c r="AE589" s="59"/>
      <c r="AF589" s="59"/>
    </row>
    <row r="590" spans="2:32" s="56" customFormat="1">
      <c r="B590" s="59"/>
      <c r="E590" s="59"/>
      <c r="F590" s="59"/>
      <c r="G590" s="59"/>
      <c r="H590" s="59"/>
      <c r="I590" s="129"/>
      <c r="J590" s="59"/>
      <c r="L590" s="59"/>
      <c r="M590" s="59"/>
      <c r="N590" s="59"/>
      <c r="O590" s="59"/>
      <c r="P590" s="59"/>
      <c r="Q590" s="59"/>
      <c r="T590" s="59"/>
      <c r="U590" s="59"/>
      <c r="V590" s="59"/>
      <c r="W590" s="59"/>
      <c r="X590" s="59"/>
      <c r="Y590" s="99"/>
      <c r="Z590" s="99"/>
      <c r="AA590" s="59"/>
      <c r="AB590" s="59"/>
      <c r="AC590" s="59"/>
      <c r="AD590" s="59"/>
      <c r="AE590" s="59"/>
      <c r="AF590" s="59"/>
    </row>
    <row r="591" spans="2:32" s="56" customFormat="1">
      <c r="B591" s="59"/>
      <c r="E591" s="59"/>
      <c r="F591" s="59"/>
      <c r="G591" s="59"/>
      <c r="H591" s="59"/>
      <c r="I591" s="129"/>
      <c r="J591" s="59"/>
      <c r="L591" s="59"/>
      <c r="M591" s="59"/>
      <c r="N591" s="59"/>
      <c r="O591" s="59"/>
      <c r="P591" s="59"/>
      <c r="Q591" s="59"/>
      <c r="T591" s="59"/>
      <c r="U591" s="59"/>
      <c r="V591" s="59"/>
      <c r="W591" s="59"/>
      <c r="X591" s="59"/>
      <c r="Y591" s="99"/>
      <c r="Z591" s="99"/>
      <c r="AA591" s="59"/>
      <c r="AB591" s="59"/>
      <c r="AC591" s="59"/>
      <c r="AD591" s="59"/>
      <c r="AE591" s="59"/>
      <c r="AF591" s="59"/>
    </row>
    <row r="592" spans="2:32" s="56" customFormat="1">
      <c r="B592" s="59"/>
      <c r="E592" s="59"/>
      <c r="F592" s="59"/>
      <c r="G592" s="59"/>
      <c r="H592" s="59"/>
      <c r="I592" s="129"/>
      <c r="J592" s="59"/>
      <c r="L592" s="59"/>
      <c r="M592" s="59"/>
      <c r="N592" s="59"/>
      <c r="O592" s="59"/>
      <c r="P592" s="59"/>
      <c r="Q592" s="59"/>
      <c r="T592" s="59"/>
      <c r="U592" s="59"/>
      <c r="V592" s="59"/>
      <c r="W592" s="59"/>
      <c r="X592" s="59"/>
      <c r="Y592" s="99"/>
      <c r="Z592" s="99"/>
      <c r="AA592" s="59"/>
      <c r="AB592" s="59"/>
      <c r="AC592" s="59"/>
      <c r="AD592" s="59"/>
      <c r="AE592" s="59"/>
      <c r="AF592" s="59"/>
    </row>
    <row r="593" spans="2:32" s="56" customFormat="1">
      <c r="B593" s="59"/>
      <c r="E593" s="59"/>
      <c r="F593" s="59"/>
      <c r="G593" s="59"/>
      <c r="H593" s="59"/>
      <c r="I593" s="129"/>
      <c r="J593" s="59"/>
      <c r="L593" s="59"/>
      <c r="M593" s="59"/>
      <c r="N593" s="59"/>
      <c r="O593" s="59"/>
      <c r="P593" s="59"/>
      <c r="Q593" s="59"/>
      <c r="T593" s="59"/>
      <c r="U593" s="59"/>
      <c r="V593" s="59"/>
      <c r="W593" s="59"/>
      <c r="X593" s="59"/>
      <c r="Y593" s="99"/>
      <c r="Z593" s="99"/>
      <c r="AA593" s="59"/>
      <c r="AB593" s="59"/>
      <c r="AC593" s="59"/>
      <c r="AD593" s="59"/>
      <c r="AE593" s="59"/>
      <c r="AF593" s="59"/>
    </row>
    <row r="594" spans="2:32" s="56" customFormat="1">
      <c r="B594" s="59"/>
      <c r="E594" s="59"/>
      <c r="F594" s="59"/>
      <c r="G594" s="59"/>
      <c r="H594" s="59"/>
      <c r="I594" s="129"/>
      <c r="J594" s="59"/>
      <c r="L594" s="59"/>
      <c r="M594" s="59"/>
      <c r="N594" s="59"/>
      <c r="O594" s="59"/>
      <c r="P594" s="59"/>
      <c r="Q594" s="59"/>
      <c r="T594" s="59"/>
      <c r="U594" s="59"/>
      <c r="V594" s="59"/>
      <c r="W594" s="59"/>
      <c r="X594" s="59"/>
      <c r="Y594" s="99"/>
      <c r="Z594" s="99"/>
      <c r="AA594" s="59"/>
      <c r="AB594" s="59"/>
      <c r="AC594" s="59"/>
      <c r="AD594" s="59"/>
      <c r="AE594" s="59"/>
      <c r="AF594" s="59"/>
    </row>
    <row r="595" spans="2:32" s="56" customFormat="1">
      <c r="B595" s="59"/>
      <c r="E595" s="59"/>
      <c r="F595" s="59"/>
      <c r="G595" s="59"/>
      <c r="H595" s="100"/>
      <c r="I595" s="134"/>
      <c r="J595" s="100"/>
      <c r="L595" s="59"/>
      <c r="M595" s="59"/>
      <c r="N595" s="59"/>
      <c r="O595" s="59"/>
      <c r="P595" s="59"/>
      <c r="Q595" s="59"/>
      <c r="T595" s="59"/>
      <c r="U595" s="59"/>
      <c r="V595" s="59"/>
      <c r="W595" s="59"/>
      <c r="X595" s="59"/>
      <c r="Y595" s="99"/>
      <c r="Z595" s="99"/>
      <c r="AA595" s="59"/>
      <c r="AB595" s="59"/>
      <c r="AC595" s="59"/>
      <c r="AD595" s="59"/>
      <c r="AE595" s="59"/>
      <c r="AF595" s="59"/>
    </row>
    <row r="596" spans="2:32" s="56" customFormat="1">
      <c r="B596" s="59"/>
      <c r="E596" s="59"/>
      <c r="F596" s="59"/>
      <c r="G596" s="59"/>
      <c r="H596" s="100"/>
      <c r="I596" s="134"/>
      <c r="J596" s="100"/>
      <c r="L596" s="59"/>
      <c r="M596" s="59"/>
      <c r="N596" s="59"/>
      <c r="O596" s="59"/>
      <c r="P596" s="59"/>
      <c r="Q596" s="59"/>
      <c r="T596" s="59"/>
      <c r="U596" s="59"/>
      <c r="V596" s="59"/>
      <c r="W596" s="59"/>
      <c r="X596" s="59"/>
      <c r="Y596" s="99"/>
      <c r="Z596" s="99"/>
      <c r="AA596" s="59"/>
      <c r="AB596" s="59"/>
      <c r="AC596" s="59"/>
      <c r="AD596" s="59"/>
      <c r="AE596" s="59"/>
      <c r="AF596" s="59"/>
    </row>
  </sheetData>
  <conditionalFormatting sqref="M4:M95">
    <cfRule type="cellIs" dxfId="3" priority="1" stopIfTrue="1" operator="equal">
      <formula>"recovered?"</formula>
    </cfRule>
    <cfRule type="cellIs" dxfId="2" priority="2" stopIfTrue="1" operator="equal">
      <formula>"waster"</formula>
    </cfRule>
    <cfRule type="cellIs" dxfId="1" priority="1" stopIfTrue="1" operator="equal">
      <formula>"healthy"</formula>
    </cfRule>
  </conditionalFormatting>
  <conditionalFormatting sqref="L4:L94">
    <cfRule type="cellIs" dxfId="0" priority="3" stopIfTrue="1" operator="equal">
      <formula>"SS"</formula>
    </cfRule>
  </conditionalFormatting>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M31" sqref="M31"/>
    </sheetView>
  </sheetViews>
  <sheetFormatPr baseColWidth="10" defaultRowHeight="15" x14ac:dyDescent="0"/>
  <sheetData>
    <row r="1" spans="1:8">
      <c r="A1" s="2" t="s">
        <v>36</v>
      </c>
      <c r="B1" s="2"/>
      <c r="C1" s="2"/>
      <c r="D1" s="2"/>
      <c r="E1" s="2"/>
      <c r="F1" s="2"/>
      <c r="G1" s="2"/>
      <c r="H1" s="2"/>
    </row>
    <row r="2" spans="1:8">
      <c r="A2" s="2" t="s">
        <v>37</v>
      </c>
      <c r="B2" s="2"/>
      <c r="C2" s="2"/>
      <c r="D2" s="2"/>
      <c r="E2" s="2"/>
      <c r="F2" s="2"/>
      <c r="G2" s="2"/>
      <c r="H2" s="2"/>
    </row>
    <row r="3" spans="1:8">
      <c r="A3" s="102"/>
      <c r="B3" s="102"/>
      <c r="C3" s="102"/>
      <c r="D3" s="102"/>
      <c r="E3" s="102"/>
      <c r="F3" s="102"/>
      <c r="G3" s="102"/>
      <c r="H3" s="102"/>
    </row>
    <row r="4" spans="1:8">
      <c r="A4" s="2" t="s">
        <v>290</v>
      </c>
      <c r="B4" s="2" t="s">
        <v>291</v>
      </c>
      <c r="C4" s="2" t="s">
        <v>292</v>
      </c>
      <c r="D4" s="2" t="s">
        <v>4</v>
      </c>
      <c r="E4" s="2" t="s">
        <v>5</v>
      </c>
      <c r="F4" s="102"/>
      <c r="G4" s="102"/>
      <c r="H4" s="102"/>
    </row>
    <row r="5" spans="1:8">
      <c r="A5" s="102" t="s">
        <v>6</v>
      </c>
      <c r="B5" s="102">
        <v>85</v>
      </c>
      <c r="C5" s="102">
        <v>0</v>
      </c>
      <c r="D5" s="102"/>
      <c r="E5" s="103" t="s">
        <v>30</v>
      </c>
      <c r="F5" s="102"/>
      <c r="G5" s="102"/>
      <c r="H5" s="102"/>
    </row>
    <row r="6" spans="1:8">
      <c r="A6" s="102" t="s">
        <v>7</v>
      </c>
      <c r="B6" s="104">
        <v>49</v>
      </c>
      <c r="C6" s="102">
        <v>0</v>
      </c>
      <c r="D6" s="102"/>
      <c r="E6" s="103" t="s">
        <v>30</v>
      </c>
      <c r="F6" s="102"/>
      <c r="G6" s="102"/>
      <c r="H6" s="102"/>
    </row>
    <row r="7" spans="1:8">
      <c r="A7" s="102" t="s">
        <v>8</v>
      </c>
      <c r="B7" s="102">
        <v>78</v>
      </c>
      <c r="C7" s="102">
        <v>0</v>
      </c>
      <c r="D7" s="102"/>
      <c r="E7" s="103" t="s">
        <v>30</v>
      </c>
      <c r="F7" s="102"/>
      <c r="G7" s="102"/>
      <c r="H7" s="102"/>
    </row>
    <row r="8" spans="1:8">
      <c r="A8" s="102" t="s">
        <v>9</v>
      </c>
      <c r="B8" s="102">
        <v>56</v>
      </c>
      <c r="C8" s="102">
        <v>0</v>
      </c>
      <c r="D8" s="102" t="s">
        <v>31</v>
      </c>
      <c r="E8" s="102" t="s">
        <v>32</v>
      </c>
      <c r="F8" s="102"/>
      <c r="G8" s="102"/>
      <c r="H8" s="102"/>
    </row>
    <row r="9" spans="1:8">
      <c r="A9" s="102" t="s">
        <v>10</v>
      </c>
      <c r="B9" s="104">
        <v>42</v>
      </c>
      <c r="C9" s="102">
        <v>0</v>
      </c>
      <c r="D9" s="102"/>
      <c r="E9" s="102" t="s">
        <v>32</v>
      </c>
      <c r="F9" s="102"/>
      <c r="G9" s="102"/>
      <c r="H9" s="102"/>
    </row>
    <row r="10" spans="1:8">
      <c r="A10" s="102" t="s">
        <v>11</v>
      </c>
      <c r="B10" s="102">
        <v>59</v>
      </c>
      <c r="C10" s="102">
        <v>0</v>
      </c>
      <c r="D10" s="102"/>
      <c r="E10" s="102" t="s">
        <v>32</v>
      </c>
      <c r="F10" s="102"/>
      <c r="G10" s="102"/>
      <c r="H10" s="102"/>
    </row>
    <row r="11" spans="1:8">
      <c r="A11" s="102" t="s">
        <v>12</v>
      </c>
      <c r="B11" s="102">
        <v>54</v>
      </c>
      <c r="C11" s="102">
        <v>0</v>
      </c>
      <c r="D11" s="102"/>
      <c r="E11" s="102" t="s">
        <v>32</v>
      </c>
      <c r="F11" s="102"/>
      <c r="G11" s="102"/>
      <c r="H11" s="102"/>
    </row>
    <row r="12" spans="1:8">
      <c r="A12" s="102" t="s">
        <v>13</v>
      </c>
      <c r="B12" s="102">
        <v>76</v>
      </c>
      <c r="C12" s="102">
        <v>0</v>
      </c>
      <c r="D12" s="102"/>
      <c r="E12" s="102" t="s">
        <v>32</v>
      </c>
      <c r="F12" s="102"/>
      <c r="G12" s="102"/>
      <c r="H12" s="102"/>
    </row>
    <row r="13" spans="1:8">
      <c r="A13" s="102" t="s">
        <v>14</v>
      </c>
      <c r="B13" s="102">
        <v>82</v>
      </c>
      <c r="C13" s="102">
        <v>0</v>
      </c>
      <c r="D13" s="102" t="s">
        <v>31</v>
      </c>
      <c r="E13" s="102" t="s">
        <v>32</v>
      </c>
      <c r="F13" s="102"/>
      <c r="G13" s="102"/>
      <c r="H13" s="102"/>
    </row>
    <row r="14" spans="1:8">
      <c r="A14" s="102" t="s">
        <v>15</v>
      </c>
      <c r="B14" s="102">
        <v>96</v>
      </c>
      <c r="C14" s="102">
        <v>0</v>
      </c>
      <c r="D14" s="102"/>
      <c r="E14" s="103" t="s">
        <v>30</v>
      </c>
      <c r="F14" s="102"/>
      <c r="G14" s="102"/>
      <c r="H14" s="102"/>
    </row>
    <row r="15" spans="1:8">
      <c r="A15" s="102" t="s">
        <v>16</v>
      </c>
      <c r="B15" s="102">
        <v>71</v>
      </c>
      <c r="C15" s="102">
        <v>0</v>
      </c>
      <c r="D15" s="102"/>
      <c r="E15" s="103" t="s">
        <v>30</v>
      </c>
      <c r="F15" s="102"/>
      <c r="G15" s="102"/>
      <c r="H15" s="102"/>
    </row>
    <row r="16" spans="1:8">
      <c r="A16" s="102" t="s">
        <v>17</v>
      </c>
      <c r="B16" s="102">
        <v>72</v>
      </c>
      <c r="C16" s="102">
        <v>0</v>
      </c>
      <c r="D16" s="102"/>
      <c r="E16" s="102" t="s">
        <v>32</v>
      </c>
      <c r="F16" s="102" t="s">
        <v>293</v>
      </c>
      <c r="G16" s="102"/>
      <c r="H16" s="102">
        <v>0.20833333300000001</v>
      </c>
    </row>
    <row r="17" spans="1:8">
      <c r="A17" s="102" t="s">
        <v>18</v>
      </c>
      <c r="B17" s="102">
        <v>83</v>
      </c>
      <c r="C17" s="102">
        <v>2</v>
      </c>
      <c r="D17" s="102"/>
      <c r="E17" s="102" t="s">
        <v>32</v>
      </c>
      <c r="F17" s="102"/>
      <c r="G17" s="102"/>
      <c r="H17" s="102"/>
    </row>
    <row r="18" spans="1:8">
      <c r="A18" s="102" t="s">
        <v>19</v>
      </c>
      <c r="B18" s="102">
        <v>84</v>
      </c>
      <c r="C18" s="102">
        <v>2</v>
      </c>
      <c r="D18" s="102"/>
      <c r="E18" s="103" t="s">
        <v>30</v>
      </c>
      <c r="F18" s="102"/>
      <c r="G18" s="102"/>
      <c r="H18" s="102"/>
    </row>
    <row r="19" spans="1:8">
      <c r="A19" s="102" t="s">
        <v>20</v>
      </c>
      <c r="B19" s="102">
        <v>105</v>
      </c>
      <c r="C19" s="102">
        <v>2</v>
      </c>
      <c r="D19" s="102"/>
      <c r="E19" s="103" t="s">
        <v>30</v>
      </c>
      <c r="F19" s="102"/>
      <c r="G19" s="102"/>
      <c r="H19" s="102"/>
    </row>
    <row r="20" spans="1:8">
      <c r="A20" s="102" t="s">
        <v>21</v>
      </c>
      <c r="B20" s="102">
        <v>89</v>
      </c>
      <c r="C20" s="102">
        <v>2</v>
      </c>
      <c r="D20" s="102"/>
      <c r="E20" s="102" t="s">
        <v>32</v>
      </c>
      <c r="F20" s="102"/>
      <c r="G20" s="102"/>
      <c r="H20" s="102"/>
    </row>
    <row r="21" spans="1:8">
      <c r="A21" s="102" t="s">
        <v>22</v>
      </c>
      <c r="B21" s="102">
        <v>93</v>
      </c>
      <c r="C21" s="102">
        <v>2</v>
      </c>
      <c r="D21" s="102"/>
      <c r="E21" s="102" t="s">
        <v>32</v>
      </c>
      <c r="F21" s="102"/>
      <c r="G21" s="102"/>
      <c r="H21" s="102"/>
    </row>
    <row r="22" spans="1:8">
      <c r="A22" s="102" t="s">
        <v>23</v>
      </c>
      <c r="B22" s="102">
        <v>98</v>
      </c>
      <c r="C22" s="102">
        <v>3</v>
      </c>
      <c r="D22" s="102" t="s">
        <v>33</v>
      </c>
      <c r="E22" s="102" t="s">
        <v>32</v>
      </c>
      <c r="F22" s="102"/>
      <c r="G22" s="102"/>
      <c r="H22" s="102"/>
    </row>
    <row r="23" spans="1:8">
      <c r="A23" s="102" t="s">
        <v>24</v>
      </c>
      <c r="B23" s="102">
        <v>94</v>
      </c>
      <c r="C23" s="102">
        <v>2</v>
      </c>
      <c r="D23" s="102"/>
      <c r="E23" s="102" t="s">
        <v>32</v>
      </c>
      <c r="F23" s="102"/>
      <c r="G23" s="102"/>
      <c r="H23" s="102"/>
    </row>
    <row r="24" spans="1:8">
      <c r="A24" s="102" t="s">
        <v>25</v>
      </c>
      <c r="B24" s="102">
        <v>76</v>
      </c>
      <c r="C24" s="102">
        <v>2</v>
      </c>
      <c r="D24" s="102"/>
      <c r="E24" s="102" t="s">
        <v>32</v>
      </c>
      <c r="F24" s="102"/>
      <c r="G24" s="102"/>
      <c r="H24" s="102"/>
    </row>
    <row r="25" spans="1:8">
      <c r="A25" s="102" t="s">
        <v>26</v>
      </c>
      <c r="B25" s="102">
        <v>89</v>
      </c>
      <c r="C25" s="102">
        <v>3</v>
      </c>
      <c r="D25" s="102" t="s">
        <v>34</v>
      </c>
      <c r="E25" s="102" t="s">
        <v>32</v>
      </c>
      <c r="F25" s="102"/>
      <c r="G25" s="102"/>
      <c r="H25" s="102"/>
    </row>
    <row r="26" spans="1:8">
      <c r="A26" s="102" t="s">
        <v>27</v>
      </c>
      <c r="B26" s="102">
        <v>64</v>
      </c>
      <c r="C26" s="102">
        <v>3</v>
      </c>
      <c r="D26" s="102"/>
      <c r="E26" s="102" t="s">
        <v>32</v>
      </c>
      <c r="F26" s="102"/>
      <c r="G26" s="102"/>
      <c r="H26" s="102"/>
    </row>
    <row r="27" spans="1:8">
      <c r="A27" s="102" t="s">
        <v>28</v>
      </c>
      <c r="B27" s="102">
        <v>81</v>
      </c>
      <c r="C27" s="102">
        <v>2</v>
      </c>
      <c r="D27" s="102"/>
      <c r="E27" s="103" t="s">
        <v>30</v>
      </c>
      <c r="F27" s="102"/>
      <c r="G27" s="102"/>
      <c r="H27" s="102"/>
    </row>
    <row r="28" spans="1:8">
      <c r="A28" s="102" t="s">
        <v>29</v>
      </c>
      <c r="B28" s="102">
        <v>78</v>
      </c>
      <c r="C28" s="102">
        <v>2</v>
      </c>
      <c r="D28" s="102"/>
      <c r="E28" s="103" t="s">
        <v>30</v>
      </c>
      <c r="F28" s="102" t="s">
        <v>294</v>
      </c>
      <c r="G28" s="102"/>
      <c r="H28" s="102">
        <v>0.16666666699999999</v>
      </c>
    </row>
  </sheetData>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tabSelected="1" workbookViewId="0">
      <selection activeCell="I76" sqref="I76"/>
    </sheetView>
  </sheetViews>
  <sheetFormatPr baseColWidth="10" defaultRowHeight="15" x14ac:dyDescent="0"/>
  <cols>
    <col min="9" max="9" width="35.83203125" customWidth="1"/>
  </cols>
  <sheetData>
    <row r="1" spans="1:20" ht="30">
      <c r="A1" s="105" t="s">
        <v>295</v>
      </c>
      <c r="B1" s="105" t="s">
        <v>296</v>
      </c>
      <c r="C1" s="105" t="s">
        <v>291</v>
      </c>
      <c r="D1" s="105" t="s">
        <v>297</v>
      </c>
      <c r="E1" s="105" t="s">
        <v>298</v>
      </c>
      <c r="F1" s="105" t="s">
        <v>299</v>
      </c>
      <c r="G1" s="105" t="s">
        <v>300</v>
      </c>
      <c r="H1" s="105" t="s">
        <v>301</v>
      </c>
      <c r="I1" s="105" t="s">
        <v>302</v>
      </c>
      <c r="J1" s="105" t="s">
        <v>303</v>
      </c>
      <c r="K1" s="105" t="s">
        <v>304</v>
      </c>
      <c r="L1" s="105" t="s">
        <v>305</v>
      </c>
      <c r="M1" s="105" t="s">
        <v>306</v>
      </c>
      <c r="N1" s="105" t="s">
        <v>307</v>
      </c>
      <c r="O1" s="105"/>
      <c r="P1" s="105"/>
      <c r="Q1" s="105"/>
      <c r="R1" s="105"/>
      <c r="S1" s="105"/>
      <c r="T1" s="105"/>
    </row>
    <row r="2" spans="1:20">
      <c r="A2" s="3">
        <v>1</v>
      </c>
      <c r="B2" s="106" t="s">
        <v>308</v>
      </c>
      <c r="C2" s="3">
        <v>42</v>
      </c>
      <c r="D2" s="7" t="s">
        <v>309</v>
      </c>
      <c r="E2" s="7" t="s">
        <v>113</v>
      </c>
      <c r="F2" s="7" t="s">
        <v>310</v>
      </c>
      <c r="G2" s="107">
        <v>41832</v>
      </c>
      <c r="H2" s="107">
        <v>41835</v>
      </c>
      <c r="I2" s="7" t="s">
        <v>115</v>
      </c>
      <c r="J2" s="7"/>
      <c r="K2" s="3">
        <v>209</v>
      </c>
      <c r="L2" s="14" t="s">
        <v>38</v>
      </c>
      <c r="M2" s="14" t="s">
        <v>30</v>
      </c>
      <c r="N2" s="14"/>
      <c r="O2" s="19"/>
      <c r="P2" s="19"/>
      <c r="Q2" s="19"/>
      <c r="R2" s="19"/>
      <c r="S2" s="19"/>
      <c r="T2" s="19"/>
    </row>
    <row r="3" spans="1:20">
      <c r="A3" s="3">
        <v>2</v>
      </c>
      <c r="B3" s="106" t="s">
        <v>308</v>
      </c>
      <c r="C3" s="3">
        <v>18</v>
      </c>
      <c r="D3" s="7" t="s">
        <v>309</v>
      </c>
      <c r="E3" s="7" t="s">
        <v>113</v>
      </c>
      <c r="F3" s="7" t="s">
        <v>310</v>
      </c>
      <c r="G3" s="107">
        <v>41832</v>
      </c>
      <c r="H3" s="107">
        <v>41835</v>
      </c>
      <c r="I3" s="7" t="s">
        <v>115</v>
      </c>
      <c r="J3" s="7"/>
      <c r="K3" s="3">
        <v>210</v>
      </c>
      <c r="L3" s="14" t="s">
        <v>39</v>
      </c>
      <c r="M3" s="14" t="s">
        <v>30</v>
      </c>
      <c r="N3" s="14"/>
      <c r="O3" s="19"/>
      <c r="P3" s="19"/>
      <c r="Q3" s="19"/>
      <c r="R3" s="19"/>
      <c r="S3" s="19"/>
      <c r="T3" s="19"/>
    </row>
    <row r="4" spans="1:20">
      <c r="A4" s="3">
        <v>3</v>
      </c>
      <c r="B4" s="106" t="s">
        <v>308</v>
      </c>
      <c r="C4" s="3">
        <v>22</v>
      </c>
      <c r="D4" s="7" t="s">
        <v>309</v>
      </c>
      <c r="E4" s="7" t="s">
        <v>113</v>
      </c>
      <c r="F4" s="7" t="s">
        <v>310</v>
      </c>
      <c r="G4" s="107">
        <v>41832</v>
      </c>
      <c r="H4" s="107">
        <v>41835</v>
      </c>
      <c r="I4" s="7" t="s">
        <v>115</v>
      </c>
      <c r="J4" s="7"/>
      <c r="K4" s="3">
        <v>211</v>
      </c>
      <c r="L4" s="14" t="s">
        <v>40</v>
      </c>
      <c r="M4" s="14" t="s">
        <v>32</v>
      </c>
      <c r="N4" s="14"/>
      <c r="O4" s="19"/>
      <c r="P4" s="19"/>
      <c r="Q4" s="19"/>
      <c r="R4" s="19"/>
      <c r="S4" s="19"/>
      <c r="T4" s="19"/>
    </row>
    <row r="5" spans="1:20">
      <c r="A5" s="3">
        <v>4</v>
      </c>
      <c r="B5" s="106" t="s">
        <v>308</v>
      </c>
      <c r="C5" s="3">
        <v>29</v>
      </c>
      <c r="D5" s="7" t="s">
        <v>309</v>
      </c>
      <c r="E5" s="7" t="s">
        <v>113</v>
      </c>
      <c r="F5" s="7" t="s">
        <v>310</v>
      </c>
      <c r="G5" s="107">
        <v>41832</v>
      </c>
      <c r="H5" s="107">
        <v>41835</v>
      </c>
      <c r="I5" s="7" t="s">
        <v>115</v>
      </c>
      <c r="J5" s="7"/>
      <c r="K5" s="3">
        <v>212</v>
      </c>
      <c r="L5" s="14" t="s">
        <v>41</v>
      </c>
      <c r="M5" s="14" t="s">
        <v>32</v>
      </c>
      <c r="N5" s="14"/>
      <c r="O5" s="19"/>
      <c r="P5" s="19"/>
      <c r="Q5" s="19"/>
      <c r="R5" s="19"/>
      <c r="S5" s="19"/>
      <c r="T5" s="19"/>
    </row>
    <row r="6" spans="1:20">
      <c r="A6" s="3">
        <v>5</v>
      </c>
      <c r="B6" s="106" t="s">
        <v>308</v>
      </c>
      <c r="C6" s="3">
        <v>20</v>
      </c>
      <c r="D6" s="7" t="s">
        <v>309</v>
      </c>
      <c r="E6" s="7" t="s">
        <v>113</v>
      </c>
      <c r="F6" s="7" t="s">
        <v>310</v>
      </c>
      <c r="G6" s="107">
        <v>41832</v>
      </c>
      <c r="H6" s="107">
        <v>41835</v>
      </c>
      <c r="I6" s="7" t="s">
        <v>115</v>
      </c>
      <c r="J6" s="7"/>
      <c r="K6" s="3">
        <v>213</v>
      </c>
      <c r="L6" s="14" t="s">
        <v>42</v>
      </c>
      <c r="M6" s="14" t="s">
        <v>30</v>
      </c>
      <c r="N6" s="14"/>
      <c r="O6" s="19"/>
      <c r="P6" s="19"/>
      <c r="Q6" s="19"/>
      <c r="R6" s="19"/>
      <c r="S6" s="19"/>
      <c r="T6" s="19"/>
    </row>
    <row r="7" spans="1:20">
      <c r="A7" s="3">
        <v>6</v>
      </c>
      <c r="B7" s="106" t="s">
        <v>308</v>
      </c>
      <c r="C7" s="3">
        <v>20</v>
      </c>
      <c r="D7" s="7" t="s">
        <v>309</v>
      </c>
      <c r="E7" s="7" t="s">
        <v>113</v>
      </c>
      <c r="F7" s="7" t="s">
        <v>311</v>
      </c>
      <c r="G7" s="107">
        <v>41832</v>
      </c>
      <c r="H7" s="107">
        <v>41835</v>
      </c>
      <c r="I7" s="7" t="s">
        <v>115</v>
      </c>
      <c r="J7" s="7"/>
      <c r="K7" s="3" t="s">
        <v>122</v>
      </c>
      <c r="L7" s="14" t="s">
        <v>43</v>
      </c>
      <c r="M7" s="14" t="s">
        <v>30</v>
      </c>
      <c r="N7" s="14"/>
      <c r="O7" s="19"/>
      <c r="P7" s="19"/>
      <c r="Q7" s="19"/>
      <c r="R7" s="19"/>
      <c r="S7" s="19"/>
      <c r="T7" s="19"/>
    </row>
    <row r="8" spans="1:20">
      <c r="A8" s="3">
        <v>7</v>
      </c>
      <c r="B8" s="106" t="s">
        <v>308</v>
      </c>
      <c r="C8" s="3">
        <v>35</v>
      </c>
      <c r="D8" s="7" t="s">
        <v>309</v>
      </c>
      <c r="E8" s="7" t="s">
        <v>113</v>
      </c>
      <c r="F8" s="7" t="s">
        <v>311</v>
      </c>
      <c r="G8" s="107">
        <v>41832</v>
      </c>
      <c r="H8" s="107">
        <v>41835</v>
      </c>
      <c r="I8" s="7" t="s">
        <v>115</v>
      </c>
      <c r="J8" s="7"/>
      <c r="K8" s="3" t="s">
        <v>123</v>
      </c>
      <c r="L8" s="14" t="s">
        <v>44</v>
      </c>
      <c r="M8" s="14" t="s">
        <v>30</v>
      </c>
      <c r="N8" s="14"/>
      <c r="O8" s="19"/>
      <c r="P8" s="19"/>
      <c r="Q8" s="19"/>
      <c r="R8" s="19"/>
      <c r="S8" s="19"/>
      <c r="T8" s="19"/>
    </row>
    <row r="9" spans="1:20">
      <c r="A9" s="3">
        <v>8</v>
      </c>
      <c r="B9" s="106" t="s">
        <v>308</v>
      </c>
      <c r="C9" s="3">
        <v>24</v>
      </c>
      <c r="D9" s="7" t="s">
        <v>309</v>
      </c>
      <c r="E9" s="7" t="s">
        <v>113</v>
      </c>
      <c r="F9" s="7" t="s">
        <v>311</v>
      </c>
      <c r="G9" s="107">
        <v>41832</v>
      </c>
      <c r="H9" s="107">
        <v>41835</v>
      </c>
      <c r="I9" s="7" t="s">
        <v>115</v>
      </c>
      <c r="J9" s="7"/>
      <c r="K9" s="3" t="s">
        <v>124</v>
      </c>
      <c r="L9" s="14" t="s">
        <v>45</v>
      </c>
      <c r="M9" s="14" t="s">
        <v>32</v>
      </c>
      <c r="N9" s="14"/>
      <c r="O9" s="108" t="s">
        <v>312</v>
      </c>
      <c r="P9" s="108">
        <f>5/8</f>
        <v>0.625</v>
      </c>
      <c r="Q9" s="108" t="s">
        <v>313</v>
      </c>
      <c r="R9" s="108">
        <f>5/16</f>
        <v>0.3125</v>
      </c>
      <c r="S9" s="19"/>
      <c r="T9" s="19"/>
    </row>
    <row r="10" spans="1:20">
      <c r="A10" s="3">
        <v>9</v>
      </c>
      <c r="B10" s="106" t="s">
        <v>308</v>
      </c>
      <c r="C10" s="3"/>
      <c r="D10" s="7" t="s">
        <v>309</v>
      </c>
      <c r="E10" s="7" t="s">
        <v>114</v>
      </c>
      <c r="F10" s="7" t="s">
        <v>310</v>
      </c>
      <c r="G10" s="107">
        <v>41831</v>
      </c>
      <c r="H10" s="107">
        <v>41831</v>
      </c>
      <c r="I10" s="7" t="s">
        <v>115</v>
      </c>
      <c r="J10" s="7"/>
      <c r="K10" s="3">
        <v>565</v>
      </c>
      <c r="L10" s="14" t="s">
        <v>46</v>
      </c>
      <c r="M10" s="14" t="s">
        <v>30</v>
      </c>
      <c r="N10" s="14" t="s">
        <v>30</v>
      </c>
      <c r="O10" s="19"/>
      <c r="P10" s="19"/>
      <c r="Q10" s="19"/>
      <c r="R10" s="19"/>
      <c r="S10" s="19"/>
      <c r="T10" s="19"/>
    </row>
    <row r="11" spans="1:20">
      <c r="A11" s="3">
        <v>10</v>
      </c>
      <c r="B11" s="106" t="s">
        <v>308</v>
      </c>
      <c r="C11" s="3"/>
      <c r="D11" s="7" t="s">
        <v>309</v>
      </c>
      <c r="E11" s="7" t="s">
        <v>114</v>
      </c>
      <c r="F11" s="7" t="s">
        <v>310</v>
      </c>
      <c r="G11" s="107">
        <v>41831</v>
      </c>
      <c r="H11" s="107">
        <v>41831</v>
      </c>
      <c r="I11" s="7" t="s">
        <v>115</v>
      </c>
      <c r="J11" s="7"/>
      <c r="K11" s="3">
        <v>566</v>
      </c>
      <c r="L11" s="14" t="s">
        <v>47</v>
      </c>
      <c r="M11" s="14" t="s">
        <v>32</v>
      </c>
      <c r="N11" s="14" t="s">
        <v>32</v>
      </c>
      <c r="O11" s="19"/>
      <c r="P11" s="19"/>
      <c r="Q11" s="19"/>
      <c r="R11" s="19"/>
      <c r="S11" s="19"/>
      <c r="T11" s="19"/>
    </row>
    <row r="12" spans="1:20">
      <c r="A12" s="3">
        <v>11</v>
      </c>
      <c r="B12" s="106" t="s">
        <v>308</v>
      </c>
      <c r="C12" s="3"/>
      <c r="D12" s="7" t="s">
        <v>309</v>
      </c>
      <c r="E12" s="7" t="s">
        <v>114</v>
      </c>
      <c r="F12" s="7" t="s">
        <v>310</v>
      </c>
      <c r="G12" s="107">
        <v>41831</v>
      </c>
      <c r="H12" s="107">
        <v>41831</v>
      </c>
      <c r="I12" s="7" t="s">
        <v>115</v>
      </c>
      <c r="J12" s="7"/>
      <c r="K12" s="3">
        <v>567</v>
      </c>
      <c r="L12" s="14" t="s">
        <v>48</v>
      </c>
      <c r="M12" s="14" t="s">
        <v>32</v>
      </c>
      <c r="N12" s="14" t="s">
        <v>32</v>
      </c>
      <c r="O12" s="19"/>
      <c r="P12" s="19"/>
      <c r="Q12" s="19"/>
      <c r="R12" s="19"/>
      <c r="S12" s="19"/>
      <c r="T12" s="19"/>
    </row>
    <row r="13" spans="1:20">
      <c r="A13" s="3">
        <v>12</v>
      </c>
      <c r="B13" s="106" t="s">
        <v>308</v>
      </c>
      <c r="C13" s="3"/>
      <c r="D13" s="7" t="s">
        <v>309</v>
      </c>
      <c r="E13" s="7" t="s">
        <v>114</v>
      </c>
      <c r="F13" s="7" t="s">
        <v>310</v>
      </c>
      <c r="G13" s="107">
        <v>41831</v>
      </c>
      <c r="H13" s="107">
        <v>41831</v>
      </c>
      <c r="I13" s="7" t="s">
        <v>115</v>
      </c>
      <c r="J13" s="7"/>
      <c r="K13" s="3">
        <v>568</v>
      </c>
      <c r="L13" s="14" t="s">
        <v>49</v>
      </c>
      <c r="M13" s="14" t="s">
        <v>32</v>
      </c>
      <c r="N13" s="14" t="s">
        <v>32</v>
      </c>
      <c r="O13" s="19"/>
      <c r="P13" s="19"/>
      <c r="Q13" s="19"/>
      <c r="R13" s="19"/>
      <c r="S13" s="19"/>
      <c r="T13" s="19"/>
    </row>
    <row r="14" spans="1:20">
      <c r="A14" s="3">
        <v>13</v>
      </c>
      <c r="B14" s="106" t="s">
        <v>308</v>
      </c>
      <c r="C14" s="3"/>
      <c r="D14" s="7" t="s">
        <v>309</v>
      </c>
      <c r="E14" s="7" t="s">
        <v>114</v>
      </c>
      <c r="F14" s="7" t="s">
        <v>310</v>
      </c>
      <c r="G14" s="107">
        <v>41831</v>
      </c>
      <c r="H14" s="107">
        <v>41831</v>
      </c>
      <c r="I14" s="7" t="s">
        <v>115</v>
      </c>
      <c r="J14" s="7"/>
      <c r="K14" s="3">
        <v>569</v>
      </c>
      <c r="L14" s="14" t="s">
        <v>50</v>
      </c>
      <c r="M14" s="14" t="s">
        <v>30</v>
      </c>
      <c r="N14" s="14"/>
      <c r="O14" s="19"/>
      <c r="P14" s="19"/>
      <c r="Q14" s="19"/>
      <c r="R14" s="19"/>
      <c r="S14" s="19"/>
      <c r="T14" s="19"/>
    </row>
    <row r="15" spans="1:20">
      <c r="A15" s="3">
        <v>14</v>
      </c>
      <c r="B15" s="106" t="s">
        <v>308</v>
      </c>
      <c r="C15" s="3"/>
      <c r="D15" s="7" t="s">
        <v>309</v>
      </c>
      <c r="E15" s="7" t="s">
        <v>114</v>
      </c>
      <c r="F15" s="7" t="s">
        <v>310</v>
      </c>
      <c r="G15" s="107">
        <v>41831</v>
      </c>
      <c r="H15" s="107">
        <v>41831</v>
      </c>
      <c r="I15" s="7" t="s">
        <v>115</v>
      </c>
      <c r="J15" s="7"/>
      <c r="K15" s="3">
        <v>570</v>
      </c>
      <c r="L15" s="14" t="s">
        <v>51</v>
      </c>
      <c r="M15" s="14" t="s">
        <v>30</v>
      </c>
      <c r="N15" s="14" t="s">
        <v>30</v>
      </c>
      <c r="O15" s="19"/>
      <c r="P15" s="19"/>
      <c r="Q15" s="19"/>
      <c r="R15" s="19"/>
      <c r="S15" s="19"/>
      <c r="T15" s="19"/>
    </row>
    <row r="16" spans="1:20">
      <c r="A16" s="3">
        <v>15</v>
      </c>
      <c r="B16" s="106" t="s">
        <v>308</v>
      </c>
      <c r="C16" s="3"/>
      <c r="D16" s="7" t="s">
        <v>309</v>
      </c>
      <c r="E16" s="7" t="s">
        <v>114</v>
      </c>
      <c r="F16" s="7" t="s">
        <v>310</v>
      </c>
      <c r="G16" s="107">
        <v>41831</v>
      </c>
      <c r="H16" s="107">
        <v>41831</v>
      </c>
      <c r="I16" s="7" t="s">
        <v>115</v>
      </c>
      <c r="J16" s="7"/>
      <c r="K16" s="3">
        <v>571</v>
      </c>
      <c r="L16" s="14" t="s">
        <v>52</v>
      </c>
      <c r="M16" s="14" t="s">
        <v>30</v>
      </c>
      <c r="N16" s="14" t="s">
        <v>30</v>
      </c>
      <c r="O16" s="19"/>
      <c r="P16" s="19"/>
      <c r="Q16" s="19"/>
      <c r="R16" s="19"/>
      <c r="S16" s="19"/>
      <c r="T16" s="19"/>
    </row>
    <row r="17" spans="1:20">
      <c r="A17" s="3">
        <v>16</v>
      </c>
      <c r="B17" s="106" t="s">
        <v>308</v>
      </c>
      <c r="C17" s="3"/>
      <c r="D17" s="7" t="s">
        <v>309</v>
      </c>
      <c r="E17" s="7" t="s">
        <v>114</v>
      </c>
      <c r="F17" s="7" t="s">
        <v>310</v>
      </c>
      <c r="G17" s="107">
        <v>41830</v>
      </c>
      <c r="H17" s="107">
        <v>41830</v>
      </c>
      <c r="I17" s="7" t="s">
        <v>116</v>
      </c>
      <c r="J17" s="7"/>
      <c r="K17" s="3">
        <v>545</v>
      </c>
      <c r="L17" s="14" t="s">
        <v>53</v>
      </c>
      <c r="M17" s="14" t="s">
        <v>30</v>
      </c>
      <c r="N17" s="14" t="s">
        <v>30</v>
      </c>
      <c r="O17" s="15" t="s">
        <v>314</v>
      </c>
      <c r="P17" s="15">
        <f>10/17</f>
        <v>0.58823529411764708</v>
      </c>
      <c r="Q17" s="15" t="s">
        <v>315</v>
      </c>
      <c r="R17" s="15">
        <f>0.5*P17</f>
        <v>0.29411764705882354</v>
      </c>
      <c r="S17" s="19"/>
      <c r="T17" s="19"/>
    </row>
    <row r="18" spans="1:20">
      <c r="A18" s="3">
        <v>17</v>
      </c>
      <c r="B18" s="106" t="s">
        <v>308</v>
      </c>
      <c r="C18" s="3"/>
      <c r="D18" s="7" t="s">
        <v>309</v>
      </c>
      <c r="E18" s="7" t="s">
        <v>114</v>
      </c>
      <c r="F18" s="7" t="s">
        <v>310</v>
      </c>
      <c r="G18" s="107">
        <v>41830</v>
      </c>
      <c r="H18" s="107">
        <v>41830</v>
      </c>
      <c r="I18" s="7" t="s">
        <v>116</v>
      </c>
      <c r="J18" s="7"/>
      <c r="K18" s="3">
        <v>546</v>
      </c>
      <c r="L18" s="14" t="s">
        <v>54</v>
      </c>
      <c r="M18" s="14" t="s">
        <v>32</v>
      </c>
      <c r="N18" s="14"/>
      <c r="O18" s="19"/>
      <c r="P18" s="19"/>
      <c r="Q18" s="19"/>
      <c r="R18" s="19"/>
      <c r="S18" s="19"/>
      <c r="T18" s="19"/>
    </row>
    <row r="19" spans="1:20">
      <c r="A19" s="3">
        <v>18</v>
      </c>
      <c r="B19" s="106" t="s">
        <v>308</v>
      </c>
      <c r="C19" s="3"/>
      <c r="D19" s="7" t="s">
        <v>309</v>
      </c>
      <c r="E19" s="7" t="s">
        <v>114</v>
      </c>
      <c r="F19" s="7" t="s">
        <v>310</v>
      </c>
      <c r="G19" s="107">
        <v>41830</v>
      </c>
      <c r="H19" s="107">
        <v>41830</v>
      </c>
      <c r="I19" s="7" t="s">
        <v>116</v>
      </c>
      <c r="J19" s="7"/>
      <c r="K19" s="3">
        <v>547</v>
      </c>
      <c r="L19" s="14" t="s">
        <v>55</v>
      </c>
      <c r="M19" s="14" t="s">
        <v>32</v>
      </c>
      <c r="N19" s="14"/>
      <c r="O19" s="19"/>
      <c r="P19" s="19"/>
      <c r="Q19" s="19"/>
      <c r="R19" s="19"/>
      <c r="S19" s="19"/>
      <c r="T19" s="19"/>
    </row>
    <row r="20" spans="1:20">
      <c r="A20" s="3">
        <v>19</v>
      </c>
      <c r="B20" s="106" t="s">
        <v>308</v>
      </c>
      <c r="C20" s="3"/>
      <c r="D20" s="7" t="s">
        <v>309</v>
      </c>
      <c r="E20" s="7" t="s">
        <v>114</v>
      </c>
      <c r="F20" s="7" t="s">
        <v>310</v>
      </c>
      <c r="G20" s="107">
        <v>41830</v>
      </c>
      <c r="H20" s="107">
        <v>41830</v>
      </c>
      <c r="I20" s="7" t="s">
        <v>116</v>
      </c>
      <c r="J20" s="7"/>
      <c r="K20" s="3">
        <v>548</v>
      </c>
      <c r="L20" s="14" t="s">
        <v>56</v>
      </c>
      <c r="M20" s="14" t="s">
        <v>30</v>
      </c>
      <c r="N20" s="14"/>
      <c r="O20" s="19"/>
      <c r="P20" s="19"/>
      <c r="Q20" s="19"/>
      <c r="R20" s="19"/>
      <c r="S20" s="19"/>
      <c r="T20" s="19"/>
    </row>
    <row r="21" spans="1:20">
      <c r="A21" s="3">
        <v>20</v>
      </c>
      <c r="B21" s="106" t="s">
        <v>308</v>
      </c>
      <c r="C21" s="3"/>
      <c r="D21" s="7" t="s">
        <v>309</v>
      </c>
      <c r="E21" s="7" t="s">
        <v>114</v>
      </c>
      <c r="F21" s="7" t="s">
        <v>310</v>
      </c>
      <c r="G21" s="107">
        <v>41830</v>
      </c>
      <c r="H21" s="107">
        <v>41830</v>
      </c>
      <c r="I21" s="7" t="s">
        <v>116</v>
      </c>
      <c r="J21" s="7"/>
      <c r="K21" s="3">
        <v>549</v>
      </c>
      <c r="L21" s="14" t="s">
        <v>57</v>
      </c>
      <c r="M21" s="14" t="s">
        <v>30</v>
      </c>
      <c r="N21" s="14"/>
      <c r="O21" s="19"/>
      <c r="P21" s="19"/>
      <c r="Q21" s="19"/>
      <c r="R21" s="19"/>
      <c r="S21" s="19"/>
      <c r="T21" s="19"/>
    </row>
    <row r="22" spans="1:20">
      <c r="A22" s="3">
        <v>21</v>
      </c>
      <c r="B22" s="106" t="s">
        <v>308</v>
      </c>
      <c r="C22" s="3"/>
      <c r="D22" s="7" t="s">
        <v>309</v>
      </c>
      <c r="E22" s="7" t="s">
        <v>114</v>
      </c>
      <c r="F22" s="7" t="s">
        <v>310</v>
      </c>
      <c r="G22" s="107">
        <v>41830</v>
      </c>
      <c r="H22" s="107">
        <v>41830</v>
      </c>
      <c r="I22" s="7" t="s">
        <v>116</v>
      </c>
      <c r="J22" s="7"/>
      <c r="K22" s="3">
        <v>550</v>
      </c>
      <c r="L22" s="14" t="s">
        <v>58</v>
      </c>
      <c r="M22" s="14" t="s">
        <v>30</v>
      </c>
      <c r="N22" s="14"/>
      <c r="O22" s="19"/>
      <c r="P22" s="19"/>
      <c r="Q22" s="19"/>
      <c r="R22" s="19"/>
      <c r="S22" s="19"/>
      <c r="T22" s="19"/>
    </row>
    <row r="23" spans="1:20">
      <c r="A23" s="3">
        <v>22</v>
      </c>
      <c r="B23" s="106" t="s">
        <v>308</v>
      </c>
      <c r="C23" s="3"/>
      <c r="D23" s="7" t="s">
        <v>309</v>
      </c>
      <c r="E23" s="7" t="s">
        <v>114</v>
      </c>
      <c r="F23" s="7" t="s">
        <v>310</v>
      </c>
      <c r="G23" s="107">
        <v>41830</v>
      </c>
      <c r="H23" s="107">
        <v>41830</v>
      </c>
      <c r="I23" s="7" t="s">
        <v>116</v>
      </c>
      <c r="J23" s="7"/>
      <c r="K23" s="3">
        <v>551</v>
      </c>
      <c r="L23" s="14" t="s">
        <v>59</v>
      </c>
      <c r="M23" s="14" t="s">
        <v>30</v>
      </c>
      <c r="N23" s="14"/>
      <c r="O23" s="19"/>
      <c r="P23" s="19"/>
      <c r="Q23" s="19"/>
      <c r="R23" s="19"/>
      <c r="S23" s="19"/>
      <c r="T23" s="19"/>
    </row>
    <row r="24" spans="1:20">
      <c r="A24" s="3">
        <v>23</v>
      </c>
      <c r="B24" s="106" t="s">
        <v>308</v>
      </c>
      <c r="C24" s="3"/>
      <c r="D24" s="7" t="s">
        <v>309</v>
      </c>
      <c r="E24" s="7" t="s">
        <v>114</v>
      </c>
      <c r="F24" s="7" t="s">
        <v>310</v>
      </c>
      <c r="G24" s="107">
        <v>41830</v>
      </c>
      <c r="H24" s="107">
        <v>41830</v>
      </c>
      <c r="I24" s="7" t="s">
        <v>116</v>
      </c>
      <c r="J24" s="7"/>
      <c r="K24" s="3">
        <v>552</v>
      </c>
      <c r="L24" s="14" t="s">
        <v>60</v>
      </c>
      <c r="M24" s="14" t="s">
        <v>32</v>
      </c>
      <c r="N24" s="14"/>
      <c r="O24" s="19"/>
      <c r="P24" s="19"/>
      <c r="Q24" s="19"/>
      <c r="R24" s="19"/>
      <c r="S24" s="19"/>
      <c r="T24" s="19"/>
    </row>
    <row r="25" spans="1:20">
      <c r="A25" s="3">
        <v>24</v>
      </c>
      <c r="B25" s="106" t="s">
        <v>308</v>
      </c>
      <c r="C25" s="3"/>
      <c r="D25" s="7" t="s">
        <v>309</v>
      </c>
      <c r="E25" s="7" t="s">
        <v>114</v>
      </c>
      <c r="F25" s="7" t="s">
        <v>310</v>
      </c>
      <c r="G25" s="107">
        <v>41830</v>
      </c>
      <c r="H25" s="107">
        <v>41830</v>
      </c>
      <c r="I25" s="7" t="s">
        <v>116</v>
      </c>
      <c r="J25" s="7"/>
      <c r="K25" s="3">
        <v>553</v>
      </c>
      <c r="L25" s="14" t="s">
        <v>61</v>
      </c>
      <c r="M25" s="14" t="s">
        <v>32</v>
      </c>
      <c r="N25" s="14"/>
      <c r="O25" s="19"/>
      <c r="P25" s="19"/>
      <c r="Q25" s="19"/>
      <c r="R25" s="19"/>
      <c r="S25" s="19"/>
      <c r="T25" s="19"/>
    </row>
    <row r="26" spans="1:20">
      <c r="A26" s="3">
        <v>25</v>
      </c>
      <c r="B26" s="106" t="s">
        <v>308</v>
      </c>
      <c r="C26" s="3"/>
      <c r="D26" s="7" t="s">
        <v>309</v>
      </c>
      <c r="E26" s="7" t="s">
        <v>114</v>
      </c>
      <c r="F26" s="7" t="s">
        <v>310</v>
      </c>
      <c r="G26" s="107">
        <v>41830</v>
      </c>
      <c r="H26" s="107">
        <v>41830</v>
      </c>
      <c r="I26" s="7" t="s">
        <v>116</v>
      </c>
      <c r="J26" s="7"/>
      <c r="K26" s="3">
        <v>558</v>
      </c>
      <c r="L26" s="14" t="s">
        <v>62</v>
      </c>
      <c r="M26" s="14" t="s">
        <v>30</v>
      </c>
      <c r="N26" s="14"/>
      <c r="O26" s="109" t="s">
        <v>316</v>
      </c>
      <c r="P26" s="109">
        <f>15/25</f>
        <v>0.6</v>
      </c>
      <c r="Q26" s="109" t="s">
        <v>317</v>
      </c>
      <c r="R26" s="109">
        <v>0.3</v>
      </c>
      <c r="S26" s="19"/>
      <c r="T26" s="19"/>
    </row>
    <row r="27" spans="1:20">
      <c r="A27" s="11">
        <v>1</v>
      </c>
      <c r="B27" s="110" t="s">
        <v>308</v>
      </c>
      <c r="C27" s="4">
        <v>120</v>
      </c>
      <c r="D27" s="8" t="s">
        <v>318</v>
      </c>
      <c r="E27" s="4" t="s">
        <v>113</v>
      </c>
      <c r="F27" s="8" t="s">
        <v>319</v>
      </c>
      <c r="G27" s="111">
        <v>41830</v>
      </c>
      <c r="H27" s="111">
        <v>41830</v>
      </c>
      <c r="I27" s="8" t="s">
        <v>116</v>
      </c>
      <c r="J27" s="4" t="s">
        <v>320</v>
      </c>
      <c r="K27" s="11">
        <v>658</v>
      </c>
      <c r="L27" s="4" t="s">
        <v>63</v>
      </c>
      <c r="M27" s="15" t="s">
        <v>32</v>
      </c>
      <c r="N27" s="19"/>
      <c r="O27" s="19"/>
      <c r="P27" s="19"/>
      <c r="Q27" s="19"/>
      <c r="R27" s="19"/>
      <c r="S27" s="19"/>
      <c r="T27" s="19"/>
    </row>
    <row r="28" spans="1:20">
      <c r="A28" s="11">
        <v>2</v>
      </c>
      <c r="B28" s="110" t="s">
        <v>308</v>
      </c>
      <c r="C28" s="4">
        <v>120</v>
      </c>
      <c r="D28" s="8" t="s">
        <v>318</v>
      </c>
      <c r="E28" s="4" t="s">
        <v>113</v>
      </c>
      <c r="F28" s="8" t="s">
        <v>319</v>
      </c>
      <c r="G28" s="111">
        <v>41830</v>
      </c>
      <c r="H28" s="111">
        <v>41830</v>
      </c>
      <c r="I28" s="8" t="s">
        <v>116</v>
      </c>
      <c r="J28" s="4" t="s">
        <v>321</v>
      </c>
      <c r="K28" s="11">
        <v>659</v>
      </c>
      <c r="L28" s="4" t="s">
        <v>64</v>
      </c>
      <c r="M28" s="14" t="s">
        <v>32</v>
      </c>
      <c r="N28" s="19"/>
      <c r="O28" s="19"/>
      <c r="P28" s="19"/>
      <c r="Q28" s="19"/>
      <c r="R28" s="19"/>
      <c r="S28" s="19"/>
      <c r="T28" s="19"/>
    </row>
    <row r="29" spans="1:20">
      <c r="A29" s="11">
        <v>3</v>
      </c>
      <c r="B29" s="110" t="s">
        <v>308</v>
      </c>
      <c r="C29" s="4">
        <v>100</v>
      </c>
      <c r="D29" s="8" t="s">
        <v>318</v>
      </c>
      <c r="E29" s="4" t="s">
        <v>113</v>
      </c>
      <c r="F29" s="8" t="s">
        <v>319</v>
      </c>
      <c r="G29" s="111">
        <v>41830</v>
      </c>
      <c r="H29" s="111">
        <v>41830</v>
      </c>
      <c r="I29" s="8" t="s">
        <v>116</v>
      </c>
      <c r="J29" s="4" t="s">
        <v>322</v>
      </c>
      <c r="K29" s="11">
        <v>665</v>
      </c>
      <c r="L29" s="4" t="s">
        <v>65</v>
      </c>
      <c r="M29" s="14" t="s">
        <v>30</v>
      </c>
      <c r="N29" s="19"/>
      <c r="O29" s="19"/>
      <c r="P29" s="19"/>
      <c r="Q29" s="19"/>
      <c r="R29" s="19"/>
      <c r="S29" s="19"/>
      <c r="T29" s="19"/>
    </row>
    <row r="30" spans="1:20">
      <c r="A30" s="11">
        <v>4</v>
      </c>
      <c r="B30" s="110" t="s">
        <v>308</v>
      </c>
      <c r="C30" s="4">
        <v>93</v>
      </c>
      <c r="D30" s="8" t="s">
        <v>318</v>
      </c>
      <c r="E30" s="4" t="s">
        <v>113</v>
      </c>
      <c r="F30" s="8" t="s">
        <v>319</v>
      </c>
      <c r="G30" s="111">
        <v>41830</v>
      </c>
      <c r="H30" s="111">
        <v>41830</v>
      </c>
      <c r="I30" s="8" t="s">
        <v>116</v>
      </c>
      <c r="J30" s="4" t="s">
        <v>322</v>
      </c>
      <c r="K30" s="11">
        <v>669</v>
      </c>
      <c r="L30" s="4" t="s">
        <v>66</v>
      </c>
      <c r="M30" s="16" t="s">
        <v>30</v>
      </c>
      <c r="N30" s="19" t="s">
        <v>30</v>
      </c>
      <c r="O30" s="19"/>
      <c r="P30" s="19"/>
      <c r="Q30" s="19"/>
      <c r="R30" s="19"/>
      <c r="S30" s="19"/>
      <c r="T30" s="19"/>
    </row>
    <row r="31" spans="1:20">
      <c r="A31" s="11">
        <v>5</v>
      </c>
      <c r="B31" s="110" t="s">
        <v>308</v>
      </c>
      <c r="C31" s="4">
        <v>79</v>
      </c>
      <c r="D31" s="8" t="s">
        <v>318</v>
      </c>
      <c r="E31" s="4" t="s">
        <v>113</v>
      </c>
      <c r="F31" s="8" t="s">
        <v>319</v>
      </c>
      <c r="G31" s="111">
        <v>41830</v>
      </c>
      <c r="H31" s="111">
        <v>41830</v>
      </c>
      <c r="I31" s="8" t="s">
        <v>116</v>
      </c>
      <c r="J31" s="4" t="s">
        <v>320</v>
      </c>
      <c r="K31" s="11">
        <v>670</v>
      </c>
      <c r="L31" s="4" t="s">
        <v>67</v>
      </c>
      <c r="M31" s="16" t="s">
        <v>30</v>
      </c>
      <c r="N31" s="19" t="s">
        <v>30</v>
      </c>
      <c r="O31" s="19"/>
      <c r="P31" s="19"/>
      <c r="Q31" s="19"/>
      <c r="R31" s="19"/>
      <c r="S31" s="19"/>
      <c r="T31" s="19"/>
    </row>
    <row r="32" spans="1:20">
      <c r="A32" s="11">
        <v>6</v>
      </c>
      <c r="B32" s="110" t="s">
        <v>308</v>
      </c>
      <c r="C32" s="4">
        <v>150</v>
      </c>
      <c r="D32" s="8" t="s">
        <v>318</v>
      </c>
      <c r="E32" s="4" t="s">
        <v>113</v>
      </c>
      <c r="F32" s="8" t="s">
        <v>319</v>
      </c>
      <c r="G32" s="111">
        <v>41833</v>
      </c>
      <c r="H32" s="111">
        <v>41833</v>
      </c>
      <c r="I32" s="8" t="s">
        <v>117</v>
      </c>
      <c r="J32" s="4" t="s">
        <v>320</v>
      </c>
      <c r="K32" s="11">
        <v>718</v>
      </c>
      <c r="L32" s="4" t="s">
        <v>68</v>
      </c>
      <c r="M32" s="16" t="s">
        <v>32</v>
      </c>
      <c r="N32" s="19" t="s">
        <v>32</v>
      </c>
      <c r="O32" s="19"/>
      <c r="P32" s="19"/>
      <c r="Q32" s="19"/>
      <c r="R32" s="19"/>
      <c r="S32" s="19"/>
      <c r="T32" s="19"/>
    </row>
    <row r="33" spans="1:20">
      <c r="A33" s="11">
        <v>7</v>
      </c>
      <c r="B33" s="110" t="s">
        <v>308</v>
      </c>
      <c r="C33" s="4">
        <v>140</v>
      </c>
      <c r="D33" s="8" t="s">
        <v>318</v>
      </c>
      <c r="E33" s="4" t="s">
        <v>113</v>
      </c>
      <c r="F33" s="8" t="s">
        <v>319</v>
      </c>
      <c r="G33" s="111">
        <v>41833</v>
      </c>
      <c r="H33" s="111">
        <v>41833</v>
      </c>
      <c r="I33" s="8" t="s">
        <v>117</v>
      </c>
      <c r="J33" s="4" t="s">
        <v>320</v>
      </c>
      <c r="K33" s="11">
        <v>719</v>
      </c>
      <c r="L33" s="4" t="s">
        <v>69</v>
      </c>
      <c r="M33" s="16" t="s">
        <v>32</v>
      </c>
      <c r="N33" s="19" t="s">
        <v>32</v>
      </c>
      <c r="O33" s="19"/>
      <c r="P33" s="19"/>
      <c r="Q33" s="19"/>
      <c r="R33" s="19"/>
      <c r="S33" s="19"/>
      <c r="T33" s="19"/>
    </row>
    <row r="34" spans="1:20">
      <c r="A34" s="11">
        <v>8</v>
      </c>
      <c r="B34" s="110" t="s">
        <v>308</v>
      </c>
      <c r="C34" s="4">
        <v>137</v>
      </c>
      <c r="D34" s="8" t="s">
        <v>318</v>
      </c>
      <c r="E34" s="4" t="s">
        <v>113</v>
      </c>
      <c r="F34" s="8" t="s">
        <v>319</v>
      </c>
      <c r="G34" s="111">
        <v>41833</v>
      </c>
      <c r="H34" s="111">
        <v>41833</v>
      </c>
      <c r="I34" s="8" t="s">
        <v>117</v>
      </c>
      <c r="J34" s="4" t="s">
        <v>320</v>
      </c>
      <c r="K34" s="11">
        <v>720</v>
      </c>
      <c r="L34" s="4" t="s">
        <v>70</v>
      </c>
      <c r="M34" s="14" t="s">
        <v>30</v>
      </c>
      <c r="N34" s="19"/>
      <c r="O34" s="19"/>
      <c r="P34" s="19"/>
      <c r="Q34" s="19"/>
      <c r="R34" s="19"/>
      <c r="S34" s="19"/>
      <c r="T34" s="19"/>
    </row>
    <row r="35" spans="1:20">
      <c r="A35" s="11">
        <v>9</v>
      </c>
      <c r="B35" s="110" t="s">
        <v>308</v>
      </c>
      <c r="C35" s="4">
        <v>122</v>
      </c>
      <c r="D35" s="8" t="s">
        <v>318</v>
      </c>
      <c r="E35" s="4" t="s">
        <v>113</v>
      </c>
      <c r="F35" s="8" t="s">
        <v>319</v>
      </c>
      <c r="G35" s="111">
        <v>41833</v>
      </c>
      <c r="H35" s="111">
        <v>41833</v>
      </c>
      <c r="I35" s="8" t="s">
        <v>117</v>
      </c>
      <c r="J35" s="4" t="s">
        <v>320</v>
      </c>
      <c r="K35" s="11">
        <v>721</v>
      </c>
      <c r="L35" s="4" t="s">
        <v>71</v>
      </c>
      <c r="M35" s="14" t="s">
        <v>30</v>
      </c>
      <c r="N35" s="19"/>
      <c r="O35" s="19"/>
      <c r="P35" s="19"/>
      <c r="Q35" s="19"/>
      <c r="R35" s="19"/>
      <c r="S35" s="19"/>
      <c r="T35" s="19"/>
    </row>
    <row r="36" spans="1:20">
      <c r="A36" s="11">
        <v>10</v>
      </c>
      <c r="B36" s="110" t="s">
        <v>308</v>
      </c>
      <c r="C36" s="4">
        <v>148</v>
      </c>
      <c r="D36" s="8" t="s">
        <v>318</v>
      </c>
      <c r="E36" s="4" t="s">
        <v>113</v>
      </c>
      <c r="F36" s="8" t="s">
        <v>319</v>
      </c>
      <c r="G36" s="111">
        <v>41833</v>
      </c>
      <c r="H36" s="111">
        <v>41833</v>
      </c>
      <c r="I36" s="8" t="s">
        <v>117</v>
      </c>
      <c r="J36" s="4" t="s">
        <v>320</v>
      </c>
      <c r="K36" s="11">
        <v>722</v>
      </c>
      <c r="L36" s="4" t="s">
        <v>72</v>
      </c>
      <c r="M36" s="14" t="s">
        <v>32</v>
      </c>
      <c r="N36" s="19"/>
      <c r="O36" s="19"/>
      <c r="P36" s="19"/>
      <c r="Q36" s="19"/>
      <c r="R36" s="19"/>
      <c r="S36" s="19"/>
      <c r="T36" s="19"/>
    </row>
    <row r="37" spans="1:20">
      <c r="A37" s="11">
        <v>11</v>
      </c>
      <c r="B37" s="110" t="s">
        <v>308</v>
      </c>
      <c r="C37" s="4">
        <v>120</v>
      </c>
      <c r="D37" s="8" t="s">
        <v>318</v>
      </c>
      <c r="E37" s="4" t="s">
        <v>113</v>
      </c>
      <c r="F37" s="8" t="s">
        <v>319</v>
      </c>
      <c r="G37" s="111">
        <v>41834</v>
      </c>
      <c r="H37" s="111">
        <v>41834</v>
      </c>
      <c r="I37" s="8" t="s">
        <v>118</v>
      </c>
      <c r="J37" s="4" t="s">
        <v>320</v>
      </c>
      <c r="K37" s="11">
        <v>731</v>
      </c>
      <c r="L37" s="4" t="s">
        <v>73</v>
      </c>
      <c r="M37" s="14" t="s">
        <v>30</v>
      </c>
      <c r="N37" s="19"/>
      <c r="O37" s="19"/>
      <c r="P37" s="19"/>
      <c r="Q37" s="19"/>
      <c r="R37" s="19"/>
      <c r="S37" s="19"/>
      <c r="T37" s="19"/>
    </row>
    <row r="38" spans="1:20">
      <c r="A38" s="11">
        <v>12</v>
      </c>
      <c r="B38" s="110" t="s">
        <v>308</v>
      </c>
      <c r="C38" s="4">
        <v>115</v>
      </c>
      <c r="D38" s="8" t="s">
        <v>318</v>
      </c>
      <c r="E38" s="4" t="s">
        <v>113</v>
      </c>
      <c r="F38" s="8" t="s">
        <v>319</v>
      </c>
      <c r="G38" s="111">
        <v>41834</v>
      </c>
      <c r="H38" s="111">
        <v>41834</v>
      </c>
      <c r="I38" s="8" t="s">
        <v>118</v>
      </c>
      <c r="J38" s="4" t="s">
        <v>320</v>
      </c>
      <c r="K38" s="11">
        <v>736</v>
      </c>
      <c r="L38" s="4" t="s">
        <v>74</v>
      </c>
      <c r="M38" s="14" t="s">
        <v>30</v>
      </c>
      <c r="N38" s="19"/>
      <c r="O38" s="19"/>
      <c r="P38" s="19"/>
      <c r="Q38" s="19"/>
      <c r="R38" s="19"/>
      <c r="S38" s="19"/>
      <c r="T38" s="19"/>
    </row>
    <row r="39" spans="1:20">
      <c r="A39" s="11">
        <v>13</v>
      </c>
      <c r="B39" s="110" t="s">
        <v>308</v>
      </c>
      <c r="C39" s="4">
        <v>119</v>
      </c>
      <c r="D39" s="8" t="s">
        <v>318</v>
      </c>
      <c r="E39" s="4" t="s">
        <v>113</v>
      </c>
      <c r="F39" s="8" t="s">
        <v>319</v>
      </c>
      <c r="G39" s="111">
        <v>41834</v>
      </c>
      <c r="H39" s="111">
        <v>41834</v>
      </c>
      <c r="I39" s="8" t="s">
        <v>118</v>
      </c>
      <c r="J39" s="4" t="s">
        <v>320</v>
      </c>
      <c r="K39" s="11">
        <v>737</v>
      </c>
      <c r="L39" s="4" t="s">
        <v>75</v>
      </c>
      <c r="M39" s="15" t="s">
        <v>30</v>
      </c>
      <c r="N39" s="19"/>
      <c r="O39" s="19"/>
      <c r="P39" s="19"/>
      <c r="Q39" s="19"/>
      <c r="R39" s="19"/>
      <c r="S39" s="19">
        <f>AVERAGE(C27:C51)</f>
        <v>134.16</v>
      </c>
      <c r="T39" s="19" t="s">
        <v>323</v>
      </c>
    </row>
    <row r="40" spans="1:20">
      <c r="A40" s="11">
        <v>14</v>
      </c>
      <c r="B40" s="110" t="s">
        <v>308</v>
      </c>
      <c r="C40" s="4">
        <v>108</v>
      </c>
      <c r="D40" s="8" t="s">
        <v>318</v>
      </c>
      <c r="E40" s="4" t="s">
        <v>113</v>
      </c>
      <c r="F40" s="8" t="s">
        <v>319</v>
      </c>
      <c r="G40" s="111">
        <v>41834</v>
      </c>
      <c r="H40" s="111">
        <v>41834</v>
      </c>
      <c r="I40" s="8" t="s">
        <v>118</v>
      </c>
      <c r="J40" s="4" t="s">
        <v>320</v>
      </c>
      <c r="K40" s="11">
        <v>738</v>
      </c>
      <c r="L40" s="4" t="s">
        <v>76</v>
      </c>
      <c r="M40" s="15" t="s">
        <v>32</v>
      </c>
      <c r="N40" s="19"/>
      <c r="O40" s="19"/>
      <c r="P40" s="19"/>
      <c r="Q40" s="19"/>
      <c r="R40" s="19"/>
      <c r="S40" s="19">
        <f>STDEV(C27:C51)</f>
        <v>25.850016118628105</v>
      </c>
      <c r="T40" s="19" t="s">
        <v>324</v>
      </c>
    </row>
    <row r="41" spans="1:20">
      <c r="A41" s="11">
        <v>15</v>
      </c>
      <c r="B41" s="110" t="s">
        <v>308</v>
      </c>
      <c r="C41" s="4">
        <v>121</v>
      </c>
      <c r="D41" s="8" t="s">
        <v>318</v>
      </c>
      <c r="E41" s="4" t="s">
        <v>113</v>
      </c>
      <c r="F41" s="8" t="s">
        <v>319</v>
      </c>
      <c r="G41" s="111">
        <v>41834</v>
      </c>
      <c r="H41" s="111">
        <v>41834</v>
      </c>
      <c r="I41" s="8" t="s">
        <v>118</v>
      </c>
      <c r="J41" s="4" t="s">
        <v>320</v>
      </c>
      <c r="K41" s="11">
        <v>739</v>
      </c>
      <c r="L41" s="4" t="s">
        <v>77</v>
      </c>
      <c r="M41" s="15" t="s">
        <v>30</v>
      </c>
      <c r="N41" s="19"/>
      <c r="O41" s="19"/>
      <c r="P41" s="19"/>
      <c r="Q41" s="19"/>
      <c r="R41" s="19"/>
      <c r="S41" s="19"/>
      <c r="T41" s="19"/>
    </row>
    <row r="42" spans="1:20">
      <c r="A42" s="11">
        <v>16</v>
      </c>
      <c r="B42" s="110" t="s">
        <v>308</v>
      </c>
      <c r="C42" s="4">
        <v>135</v>
      </c>
      <c r="D42" s="8" t="s">
        <v>318</v>
      </c>
      <c r="E42" s="4" t="s">
        <v>113</v>
      </c>
      <c r="F42" s="8" t="s">
        <v>319</v>
      </c>
      <c r="G42" s="111">
        <v>41834</v>
      </c>
      <c r="H42" s="111">
        <v>41834</v>
      </c>
      <c r="I42" s="8" t="s">
        <v>119</v>
      </c>
      <c r="J42" s="4" t="s">
        <v>320</v>
      </c>
      <c r="K42" s="11">
        <v>723</v>
      </c>
      <c r="L42" s="4" t="s">
        <v>78</v>
      </c>
      <c r="M42" s="16" t="s">
        <v>125</v>
      </c>
      <c r="N42" s="19" t="s">
        <v>32</v>
      </c>
      <c r="O42" s="19"/>
      <c r="P42" s="19"/>
      <c r="Q42" s="19"/>
      <c r="R42" s="19"/>
      <c r="S42" s="19"/>
      <c r="T42" s="19"/>
    </row>
    <row r="43" spans="1:20">
      <c r="A43" s="11">
        <v>17</v>
      </c>
      <c r="B43" s="110" t="s">
        <v>308</v>
      </c>
      <c r="C43" s="4">
        <v>170</v>
      </c>
      <c r="D43" s="8" t="s">
        <v>318</v>
      </c>
      <c r="E43" s="4" t="s">
        <v>113</v>
      </c>
      <c r="F43" s="8" t="s">
        <v>319</v>
      </c>
      <c r="G43" s="111">
        <v>41834</v>
      </c>
      <c r="H43" s="111">
        <v>41834</v>
      </c>
      <c r="I43" s="8" t="s">
        <v>119</v>
      </c>
      <c r="J43" s="4" t="s">
        <v>320</v>
      </c>
      <c r="K43" s="11">
        <v>724</v>
      </c>
      <c r="L43" s="4" t="s">
        <v>79</v>
      </c>
      <c r="M43" s="15" t="s">
        <v>30</v>
      </c>
      <c r="N43" s="19"/>
      <c r="O43" s="19"/>
      <c r="P43" s="19"/>
      <c r="Q43" s="19"/>
      <c r="R43" s="19"/>
      <c r="S43" s="19"/>
      <c r="T43" s="19"/>
    </row>
    <row r="44" spans="1:20">
      <c r="A44" s="11">
        <v>18</v>
      </c>
      <c r="B44" s="110" t="s">
        <v>308</v>
      </c>
      <c r="C44" s="4">
        <v>170</v>
      </c>
      <c r="D44" s="8" t="s">
        <v>318</v>
      </c>
      <c r="E44" s="4" t="s">
        <v>113</v>
      </c>
      <c r="F44" s="8" t="s">
        <v>319</v>
      </c>
      <c r="G44" s="111">
        <v>41834</v>
      </c>
      <c r="H44" s="111">
        <v>41834</v>
      </c>
      <c r="I44" s="8" t="s">
        <v>119</v>
      </c>
      <c r="J44" s="4" t="s">
        <v>320</v>
      </c>
      <c r="K44" s="11">
        <v>726</v>
      </c>
      <c r="L44" s="4" t="s">
        <v>80</v>
      </c>
      <c r="M44" s="15" t="s">
        <v>30</v>
      </c>
      <c r="N44" s="19"/>
      <c r="O44" s="19"/>
      <c r="P44" s="19"/>
      <c r="Q44" s="19"/>
      <c r="R44" s="19"/>
      <c r="S44" s="19"/>
      <c r="T44" s="19"/>
    </row>
    <row r="45" spans="1:20">
      <c r="A45" s="11">
        <v>19</v>
      </c>
      <c r="B45" s="110" t="s">
        <v>308</v>
      </c>
      <c r="C45" s="4">
        <v>170</v>
      </c>
      <c r="D45" s="8" t="s">
        <v>318</v>
      </c>
      <c r="E45" s="4" t="s">
        <v>113</v>
      </c>
      <c r="F45" s="8" t="s">
        <v>319</v>
      </c>
      <c r="G45" s="111">
        <v>41834</v>
      </c>
      <c r="H45" s="111">
        <v>41834</v>
      </c>
      <c r="I45" s="8" t="s">
        <v>119</v>
      </c>
      <c r="J45" s="4" t="s">
        <v>320</v>
      </c>
      <c r="K45" s="11">
        <v>727</v>
      </c>
      <c r="L45" s="4" t="s">
        <v>81</v>
      </c>
      <c r="M45" s="16" t="s">
        <v>30</v>
      </c>
      <c r="N45" s="19" t="s">
        <v>30</v>
      </c>
      <c r="O45" s="19"/>
      <c r="P45" s="19"/>
      <c r="Q45" s="19"/>
      <c r="R45" s="19"/>
      <c r="S45" s="19"/>
      <c r="T45" s="19"/>
    </row>
    <row r="46" spans="1:20">
      <c r="A46" s="11">
        <v>20</v>
      </c>
      <c r="B46" s="110" t="s">
        <v>308</v>
      </c>
      <c r="C46" s="4">
        <v>160</v>
      </c>
      <c r="D46" s="8" t="s">
        <v>318</v>
      </c>
      <c r="E46" s="4" t="s">
        <v>113</v>
      </c>
      <c r="F46" s="8" t="s">
        <v>319</v>
      </c>
      <c r="G46" s="111">
        <v>41834</v>
      </c>
      <c r="H46" s="111">
        <v>41834</v>
      </c>
      <c r="I46" s="8" t="s">
        <v>119</v>
      </c>
      <c r="J46" s="4" t="s">
        <v>320</v>
      </c>
      <c r="K46" s="11">
        <v>729</v>
      </c>
      <c r="L46" s="4" t="s">
        <v>82</v>
      </c>
      <c r="M46" s="16" t="s">
        <v>30</v>
      </c>
      <c r="N46" s="19" t="s">
        <v>30</v>
      </c>
      <c r="O46" s="19"/>
      <c r="P46" s="19"/>
      <c r="Q46" s="19"/>
      <c r="R46" s="19"/>
      <c r="S46" s="19"/>
      <c r="T46" s="19"/>
    </row>
    <row r="47" spans="1:20">
      <c r="A47" s="11">
        <v>21</v>
      </c>
      <c r="B47" s="110" t="s">
        <v>308</v>
      </c>
      <c r="C47" s="4">
        <v>143</v>
      </c>
      <c r="D47" s="8" t="s">
        <v>318</v>
      </c>
      <c r="E47" s="4" t="s">
        <v>113</v>
      </c>
      <c r="F47" s="8" t="s">
        <v>319</v>
      </c>
      <c r="G47" s="111">
        <v>41834</v>
      </c>
      <c r="H47" s="111">
        <v>41834</v>
      </c>
      <c r="I47" s="8" t="s">
        <v>120</v>
      </c>
      <c r="J47" s="4" t="s">
        <v>320</v>
      </c>
      <c r="K47" s="11">
        <v>740</v>
      </c>
      <c r="L47" s="4" t="s">
        <v>83</v>
      </c>
      <c r="M47" s="16" t="s">
        <v>32</v>
      </c>
      <c r="N47" s="19" t="s">
        <v>32</v>
      </c>
      <c r="O47" s="19"/>
      <c r="P47" s="19"/>
      <c r="Q47" s="19"/>
      <c r="R47" s="19"/>
      <c r="S47" s="19"/>
      <c r="T47" s="19"/>
    </row>
    <row r="48" spans="1:20">
      <c r="A48" s="11">
        <v>22</v>
      </c>
      <c r="B48" s="110" t="s">
        <v>308</v>
      </c>
      <c r="C48" s="4">
        <v>182</v>
      </c>
      <c r="D48" s="8" t="s">
        <v>318</v>
      </c>
      <c r="E48" s="4" t="s">
        <v>113</v>
      </c>
      <c r="F48" s="8" t="s">
        <v>319</v>
      </c>
      <c r="G48" s="111">
        <v>41834</v>
      </c>
      <c r="H48" s="111">
        <v>41834</v>
      </c>
      <c r="I48" s="8" t="s">
        <v>120</v>
      </c>
      <c r="J48" s="4" t="s">
        <v>320</v>
      </c>
      <c r="K48" s="11">
        <v>741</v>
      </c>
      <c r="L48" s="4" t="s">
        <v>84</v>
      </c>
      <c r="M48" s="16" t="s">
        <v>32</v>
      </c>
      <c r="N48" s="19" t="s">
        <v>32</v>
      </c>
      <c r="O48" s="19"/>
      <c r="P48" s="19"/>
      <c r="Q48" s="19"/>
      <c r="R48" s="19"/>
      <c r="S48" s="19"/>
      <c r="T48" s="19"/>
    </row>
    <row r="49" spans="1:20">
      <c r="A49" s="11">
        <v>23</v>
      </c>
      <c r="B49" s="110" t="s">
        <v>308</v>
      </c>
      <c r="C49" s="4">
        <v>153</v>
      </c>
      <c r="D49" s="8" t="s">
        <v>318</v>
      </c>
      <c r="E49" s="4" t="s">
        <v>113</v>
      </c>
      <c r="F49" s="8" t="s">
        <v>319</v>
      </c>
      <c r="G49" s="111">
        <v>41834</v>
      </c>
      <c r="H49" s="111">
        <v>41834</v>
      </c>
      <c r="I49" s="8" t="s">
        <v>120</v>
      </c>
      <c r="J49" s="4" t="s">
        <v>320</v>
      </c>
      <c r="K49" s="11">
        <v>742</v>
      </c>
      <c r="L49" s="4" t="s">
        <v>85</v>
      </c>
      <c r="M49" s="15" t="s">
        <v>32</v>
      </c>
      <c r="N49" s="19"/>
      <c r="O49" s="19"/>
      <c r="P49" s="19"/>
      <c r="Q49" s="19"/>
      <c r="R49" s="19"/>
      <c r="S49" s="19"/>
      <c r="T49" s="19"/>
    </row>
    <row r="50" spans="1:20">
      <c r="A50" s="11">
        <v>24</v>
      </c>
      <c r="B50" s="110" t="s">
        <v>308</v>
      </c>
      <c r="C50" s="4">
        <v>131</v>
      </c>
      <c r="D50" s="8" t="s">
        <v>318</v>
      </c>
      <c r="E50" s="4" t="s">
        <v>113</v>
      </c>
      <c r="F50" s="8" t="s">
        <v>319</v>
      </c>
      <c r="G50" s="111">
        <v>41834</v>
      </c>
      <c r="H50" s="111">
        <v>41834</v>
      </c>
      <c r="I50" s="8" t="s">
        <v>120</v>
      </c>
      <c r="J50" s="4" t="s">
        <v>320</v>
      </c>
      <c r="K50" s="11">
        <v>743</v>
      </c>
      <c r="L50" s="4" t="s">
        <v>86</v>
      </c>
      <c r="M50" s="15" t="s">
        <v>32</v>
      </c>
      <c r="N50" s="19"/>
      <c r="O50" s="19"/>
      <c r="P50" s="19"/>
      <c r="Q50" s="19"/>
      <c r="R50" s="19"/>
      <c r="S50" s="19"/>
      <c r="T50" s="19"/>
    </row>
    <row r="51" spans="1:20">
      <c r="A51" s="12">
        <v>25</v>
      </c>
      <c r="B51" s="112" t="s">
        <v>308</v>
      </c>
      <c r="C51" s="5">
        <v>148</v>
      </c>
      <c r="D51" s="9" t="s">
        <v>318</v>
      </c>
      <c r="E51" s="5" t="s">
        <v>113</v>
      </c>
      <c r="F51" s="9" t="s">
        <v>319</v>
      </c>
      <c r="G51" s="113">
        <v>41834</v>
      </c>
      <c r="H51" s="113">
        <v>41834</v>
      </c>
      <c r="I51" s="9" t="s">
        <v>120</v>
      </c>
      <c r="J51" s="5" t="s">
        <v>320</v>
      </c>
      <c r="K51" s="12">
        <v>744</v>
      </c>
      <c r="L51" s="5" t="s">
        <v>87</v>
      </c>
      <c r="M51" s="5" t="s">
        <v>125</v>
      </c>
      <c r="N51" s="19" t="s">
        <v>32</v>
      </c>
      <c r="O51" s="19" t="s">
        <v>325</v>
      </c>
      <c r="P51" s="19">
        <f>13/25</f>
        <v>0.52</v>
      </c>
      <c r="Q51" s="19" t="s">
        <v>326</v>
      </c>
      <c r="R51" s="19">
        <f>0.5*P51</f>
        <v>0.26</v>
      </c>
      <c r="S51" s="19"/>
      <c r="T51" s="19"/>
    </row>
    <row r="52" spans="1:20">
      <c r="A52" s="11">
        <v>26</v>
      </c>
      <c r="B52" s="110" t="s">
        <v>308</v>
      </c>
      <c r="C52" s="4">
        <v>89</v>
      </c>
      <c r="D52" s="8" t="s">
        <v>318</v>
      </c>
      <c r="E52" s="4" t="s">
        <v>114</v>
      </c>
      <c r="F52" s="8" t="s">
        <v>319</v>
      </c>
      <c r="G52" s="111">
        <v>41830</v>
      </c>
      <c r="H52" s="111">
        <v>41830</v>
      </c>
      <c r="I52" s="8" t="s">
        <v>116</v>
      </c>
      <c r="J52" s="4" t="s">
        <v>322</v>
      </c>
      <c r="K52" s="11">
        <v>663</v>
      </c>
      <c r="L52" s="4" t="s">
        <v>88</v>
      </c>
      <c r="M52" s="15" t="s">
        <v>32</v>
      </c>
      <c r="N52" s="19"/>
      <c r="O52" s="19"/>
      <c r="P52" s="19"/>
      <c r="Q52" s="19"/>
      <c r="R52" s="19"/>
      <c r="S52" s="19"/>
      <c r="T52" s="19"/>
    </row>
    <row r="53" spans="1:20">
      <c r="A53" s="11">
        <v>27</v>
      </c>
      <c r="B53" s="110" t="s">
        <v>308</v>
      </c>
      <c r="C53" s="4">
        <v>112</v>
      </c>
      <c r="D53" s="8" t="s">
        <v>318</v>
      </c>
      <c r="E53" s="4" t="s">
        <v>114</v>
      </c>
      <c r="F53" s="8" t="s">
        <v>319</v>
      </c>
      <c r="G53" s="111">
        <v>41830</v>
      </c>
      <c r="H53" s="111">
        <v>41830</v>
      </c>
      <c r="I53" s="8" t="s">
        <v>116</v>
      </c>
      <c r="J53" s="4" t="s">
        <v>320</v>
      </c>
      <c r="K53" s="11">
        <v>664</v>
      </c>
      <c r="L53" s="4" t="s">
        <v>89</v>
      </c>
      <c r="M53" s="15" t="s">
        <v>32</v>
      </c>
      <c r="N53" s="19"/>
      <c r="O53" s="19"/>
      <c r="P53" s="19"/>
      <c r="Q53" s="19"/>
      <c r="R53" s="19"/>
      <c r="S53" s="19"/>
      <c r="T53" s="19"/>
    </row>
    <row r="54" spans="1:20">
      <c r="A54" s="11">
        <v>28</v>
      </c>
      <c r="B54" s="110" t="s">
        <v>308</v>
      </c>
      <c r="C54" s="4">
        <v>96</v>
      </c>
      <c r="D54" s="8" t="s">
        <v>318</v>
      </c>
      <c r="E54" s="4" t="s">
        <v>114</v>
      </c>
      <c r="F54" s="8" t="s">
        <v>319</v>
      </c>
      <c r="G54" s="111">
        <v>41830</v>
      </c>
      <c r="H54" s="111">
        <v>41830</v>
      </c>
      <c r="I54" s="8" t="s">
        <v>116</v>
      </c>
      <c r="J54" s="4" t="s">
        <v>322</v>
      </c>
      <c r="K54" s="11">
        <v>666</v>
      </c>
      <c r="L54" s="4" t="s">
        <v>90</v>
      </c>
      <c r="M54" s="15" t="s">
        <v>32</v>
      </c>
      <c r="N54" s="19"/>
      <c r="O54" s="19"/>
      <c r="P54" s="19"/>
      <c r="Q54" s="19"/>
      <c r="R54" s="19"/>
      <c r="S54" s="19"/>
      <c r="T54" s="19"/>
    </row>
    <row r="55" spans="1:20">
      <c r="A55" s="11">
        <v>29</v>
      </c>
      <c r="B55" s="110" t="s">
        <v>308</v>
      </c>
      <c r="C55" s="4">
        <v>89</v>
      </c>
      <c r="D55" s="8" t="s">
        <v>318</v>
      </c>
      <c r="E55" s="4" t="s">
        <v>114</v>
      </c>
      <c r="F55" s="8" t="s">
        <v>319</v>
      </c>
      <c r="G55" s="111">
        <v>41830</v>
      </c>
      <c r="H55" s="111">
        <v>41830</v>
      </c>
      <c r="I55" s="8" t="s">
        <v>116</v>
      </c>
      <c r="J55" s="4" t="s">
        <v>320</v>
      </c>
      <c r="K55" s="11">
        <v>667</v>
      </c>
      <c r="L55" s="4" t="s">
        <v>91</v>
      </c>
      <c r="M55" s="15" t="s">
        <v>30</v>
      </c>
      <c r="N55" s="19"/>
      <c r="O55" s="19"/>
      <c r="P55" s="19"/>
      <c r="Q55" s="19"/>
      <c r="R55" s="19"/>
      <c r="S55" s="19"/>
      <c r="T55" s="19"/>
    </row>
    <row r="56" spans="1:20">
      <c r="A56" s="11">
        <v>30</v>
      </c>
      <c r="B56" s="110" t="s">
        <v>308</v>
      </c>
      <c r="C56" s="4">
        <v>121</v>
      </c>
      <c r="D56" s="8" t="s">
        <v>318</v>
      </c>
      <c r="E56" s="4" t="s">
        <v>114</v>
      </c>
      <c r="F56" s="8" t="s">
        <v>319</v>
      </c>
      <c r="G56" s="111">
        <v>41830</v>
      </c>
      <c r="H56" s="111">
        <v>41830</v>
      </c>
      <c r="I56" s="8" t="s">
        <v>116</v>
      </c>
      <c r="J56" s="4" t="s">
        <v>320</v>
      </c>
      <c r="K56" s="11">
        <v>668</v>
      </c>
      <c r="L56" s="4" t="s">
        <v>92</v>
      </c>
      <c r="M56" s="15" t="s">
        <v>32</v>
      </c>
      <c r="N56" s="19" t="s">
        <v>32</v>
      </c>
      <c r="O56" s="19"/>
      <c r="P56" s="19"/>
      <c r="Q56" s="19"/>
      <c r="R56" s="19"/>
      <c r="S56" s="19"/>
      <c r="T56" s="19"/>
    </row>
    <row r="57" spans="1:20">
      <c r="A57" s="13">
        <v>31</v>
      </c>
      <c r="B57" s="110" t="s">
        <v>308</v>
      </c>
      <c r="C57" s="6">
        <v>126</v>
      </c>
      <c r="D57" s="8" t="s">
        <v>318</v>
      </c>
      <c r="E57" s="6" t="s">
        <v>114</v>
      </c>
      <c r="F57" s="10" t="s">
        <v>319</v>
      </c>
      <c r="G57" s="114">
        <v>41832</v>
      </c>
      <c r="H57" s="114">
        <v>41832</v>
      </c>
      <c r="I57" s="10" t="s">
        <v>115</v>
      </c>
      <c r="J57" s="6" t="s">
        <v>321</v>
      </c>
      <c r="K57" s="13">
        <v>710</v>
      </c>
      <c r="L57" s="4" t="s">
        <v>93</v>
      </c>
      <c r="M57" s="17" t="s">
        <v>32</v>
      </c>
      <c r="N57" s="24"/>
      <c r="O57" s="24"/>
      <c r="P57" s="24"/>
      <c r="Q57" s="24"/>
      <c r="R57" s="24"/>
      <c r="S57" s="24"/>
      <c r="T57" s="24"/>
    </row>
    <row r="58" spans="1:20">
      <c r="A58" s="13">
        <v>32</v>
      </c>
      <c r="B58" s="110" t="s">
        <v>308</v>
      </c>
      <c r="C58" s="6">
        <v>114</v>
      </c>
      <c r="D58" s="8" t="s">
        <v>318</v>
      </c>
      <c r="E58" s="6" t="s">
        <v>114</v>
      </c>
      <c r="F58" s="10" t="s">
        <v>319</v>
      </c>
      <c r="G58" s="114">
        <v>41832</v>
      </c>
      <c r="H58" s="114">
        <v>41832</v>
      </c>
      <c r="I58" s="10" t="s">
        <v>115</v>
      </c>
      <c r="J58" s="6" t="s">
        <v>321</v>
      </c>
      <c r="K58" s="13">
        <v>711</v>
      </c>
      <c r="L58" s="4" t="s">
        <v>94</v>
      </c>
      <c r="M58" s="18" t="s">
        <v>126</v>
      </c>
      <c r="N58" s="24" t="s">
        <v>125</v>
      </c>
      <c r="O58" s="24"/>
      <c r="P58" s="24"/>
      <c r="Q58" s="24"/>
      <c r="R58" s="24"/>
      <c r="S58" s="24"/>
      <c r="T58" s="24"/>
    </row>
    <row r="59" spans="1:20">
      <c r="A59" s="13">
        <v>33</v>
      </c>
      <c r="B59" s="110" t="s">
        <v>308</v>
      </c>
      <c r="C59" s="6">
        <v>115</v>
      </c>
      <c r="D59" s="8" t="s">
        <v>318</v>
      </c>
      <c r="E59" s="6" t="s">
        <v>114</v>
      </c>
      <c r="F59" s="10" t="s">
        <v>319</v>
      </c>
      <c r="G59" s="114">
        <v>41832</v>
      </c>
      <c r="H59" s="114">
        <v>41832</v>
      </c>
      <c r="I59" s="10" t="s">
        <v>115</v>
      </c>
      <c r="J59" s="6" t="s">
        <v>321</v>
      </c>
      <c r="K59" s="13">
        <v>712</v>
      </c>
      <c r="L59" s="4" t="s">
        <v>95</v>
      </c>
      <c r="M59" s="18" t="s">
        <v>126</v>
      </c>
      <c r="N59" s="24" t="s">
        <v>32</v>
      </c>
      <c r="O59" s="24"/>
      <c r="P59" s="24"/>
      <c r="Q59" s="24"/>
      <c r="R59" s="24"/>
      <c r="S59" s="24"/>
      <c r="T59" s="24"/>
    </row>
    <row r="60" spans="1:20">
      <c r="A60" s="11">
        <v>34</v>
      </c>
      <c r="B60" s="110" t="s">
        <v>308</v>
      </c>
      <c r="C60" s="4">
        <v>109</v>
      </c>
      <c r="D60" s="8" t="s">
        <v>318</v>
      </c>
      <c r="E60" s="4" t="s">
        <v>114</v>
      </c>
      <c r="F60" s="8" t="s">
        <v>319</v>
      </c>
      <c r="G60" s="111">
        <v>41834</v>
      </c>
      <c r="H60" s="111">
        <v>41834</v>
      </c>
      <c r="I60" s="8" t="s">
        <v>118</v>
      </c>
      <c r="J60" s="4" t="s">
        <v>320</v>
      </c>
      <c r="K60" s="11">
        <v>730</v>
      </c>
      <c r="L60" s="4" t="s">
        <v>96</v>
      </c>
      <c r="M60" s="19" t="s">
        <v>30</v>
      </c>
      <c r="N60" s="19"/>
      <c r="O60" s="19"/>
      <c r="P60" s="19"/>
      <c r="Q60" s="19"/>
      <c r="R60" s="19"/>
      <c r="S60" s="19"/>
      <c r="T60" s="19"/>
    </row>
    <row r="61" spans="1:20">
      <c r="A61" s="11">
        <v>35</v>
      </c>
      <c r="B61" s="110" t="s">
        <v>308</v>
      </c>
      <c r="C61" s="4">
        <v>125</v>
      </c>
      <c r="D61" s="8" t="s">
        <v>318</v>
      </c>
      <c r="E61" s="4" t="s">
        <v>114</v>
      </c>
      <c r="F61" s="8" t="s">
        <v>319</v>
      </c>
      <c r="G61" s="111">
        <v>41834</v>
      </c>
      <c r="H61" s="111">
        <v>41834</v>
      </c>
      <c r="I61" s="8" t="s">
        <v>118</v>
      </c>
      <c r="J61" s="4" t="s">
        <v>320</v>
      </c>
      <c r="K61" s="11">
        <v>732</v>
      </c>
      <c r="L61" s="4" t="s">
        <v>97</v>
      </c>
      <c r="M61" s="19" t="s">
        <v>32</v>
      </c>
      <c r="N61" s="19"/>
      <c r="O61" s="19"/>
      <c r="P61" s="19"/>
      <c r="Q61" s="19"/>
      <c r="R61" s="19"/>
      <c r="S61" s="19">
        <f>AVERAGE(C52:C76)</f>
        <v>108.32</v>
      </c>
      <c r="T61" s="19" t="s">
        <v>327</v>
      </c>
    </row>
    <row r="62" spans="1:20">
      <c r="A62" s="11">
        <v>36</v>
      </c>
      <c r="B62" s="110" t="s">
        <v>308</v>
      </c>
      <c r="C62" s="4">
        <v>91</v>
      </c>
      <c r="D62" s="8" t="s">
        <v>318</v>
      </c>
      <c r="E62" s="4" t="s">
        <v>114</v>
      </c>
      <c r="F62" s="8" t="s">
        <v>319</v>
      </c>
      <c r="G62" s="111">
        <v>41834</v>
      </c>
      <c r="H62" s="111">
        <v>41834</v>
      </c>
      <c r="I62" s="8" t="s">
        <v>118</v>
      </c>
      <c r="J62" s="4" t="s">
        <v>320</v>
      </c>
      <c r="K62" s="11">
        <v>733</v>
      </c>
      <c r="L62" s="4" t="s">
        <v>98</v>
      </c>
      <c r="M62" s="17" t="s">
        <v>30</v>
      </c>
      <c r="N62" s="19"/>
      <c r="O62" s="19"/>
      <c r="P62" s="19"/>
      <c r="Q62" s="19"/>
      <c r="R62" s="19"/>
      <c r="S62" s="19">
        <f>STDEV(C52:C76)</f>
        <v>23.533168082517069</v>
      </c>
      <c r="T62" s="19" t="s">
        <v>324</v>
      </c>
    </row>
    <row r="63" spans="1:20">
      <c r="A63" s="11">
        <v>37</v>
      </c>
      <c r="B63" s="110" t="s">
        <v>308</v>
      </c>
      <c r="C63" s="4">
        <v>116</v>
      </c>
      <c r="D63" s="8" t="s">
        <v>318</v>
      </c>
      <c r="E63" s="4" t="s">
        <v>114</v>
      </c>
      <c r="F63" s="8" t="s">
        <v>319</v>
      </c>
      <c r="G63" s="111">
        <v>41834</v>
      </c>
      <c r="H63" s="111">
        <v>41834</v>
      </c>
      <c r="I63" s="8" t="s">
        <v>118</v>
      </c>
      <c r="J63" s="4" t="s">
        <v>320</v>
      </c>
      <c r="K63" s="11">
        <v>734</v>
      </c>
      <c r="L63" s="4" t="s">
        <v>99</v>
      </c>
      <c r="M63" s="17" t="s">
        <v>30</v>
      </c>
      <c r="N63" s="19"/>
      <c r="O63" s="19"/>
      <c r="P63" s="19"/>
      <c r="Q63" s="19"/>
      <c r="R63" s="19"/>
      <c r="S63" s="19"/>
      <c r="T63" s="19"/>
    </row>
    <row r="64" spans="1:20">
      <c r="A64" s="11">
        <v>38</v>
      </c>
      <c r="B64" s="110" t="s">
        <v>308</v>
      </c>
      <c r="C64" s="4">
        <v>93</v>
      </c>
      <c r="D64" s="8" t="s">
        <v>318</v>
      </c>
      <c r="E64" s="4" t="s">
        <v>114</v>
      </c>
      <c r="F64" s="8" t="s">
        <v>319</v>
      </c>
      <c r="G64" s="111">
        <v>41834</v>
      </c>
      <c r="H64" s="111">
        <v>41834</v>
      </c>
      <c r="I64" s="8" t="s">
        <v>118</v>
      </c>
      <c r="J64" s="4" t="s">
        <v>320</v>
      </c>
      <c r="K64" s="11">
        <v>735</v>
      </c>
      <c r="L64" s="4" t="s">
        <v>100</v>
      </c>
      <c r="M64" s="17" t="s">
        <v>32</v>
      </c>
      <c r="N64" s="19"/>
      <c r="O64" s="19"/>
      <c r="P64" s="19"/>
      <c r="Q64" s="19"/>
      <c r="R64" s="19"/>
      <c r="S64" s="19"/>
      <c r="T64" s="19"/>
    </row>
    <row r="65" spans="1:20">
      <c r="A65" s="11">
        <v>39</v>
      </c>
      <c r="B65" s="110" t="s">
        <v>308</v>
      </c>
      <c r="C65" s="4">
        <v>120</v>
      </c>
      <c r="D65" s="8" t="s">
        <v>318</v>
      </c>
      <c r="E65" s="4" t="s">
        <v>114</v>
      </c>
      <c r="F65" s="8" t="s">
        <v>319</v>
      </c>
      <c r="G65" s="111">
        <v>41834</v>
      </c>
      <c r="H65" s="111">
        <v>41834</v>
      </c>
      <c r="I65" s="8" t="s">
        <v>119</v>
      </c>
      <c r="J65" s="4" t="s">
        <v>320</v>
      </c>
      <c r="K65" s="11">
        <v>725</v>
      </c>
      <c r="L65" s="4" t="s">
        <v>101</v>
      </c>
      <c r="M65" s="18" t="s">
        <v>125</v>
      </c>
      <c r="N65" s="19" t="s">
        <v>328</v>
      </c>
      <c r="O65" s="19"/>
      <c r="P65" s="19"/>
      <c r="Q65" s="19"/>
      <c r="R65" s="19"/>
      <c r="S65" s="19"/>
      <c r="T65" s="19"/>
    </row>
    <row r="66" spans="1:20">
      <c r="A66" s="11">
        <v>40</v>
      </c>
      <c r="B66" s="110" t="s">
        <v>308</v>
      </c>
      <c r="C66" s="4">
        <v>200</v>
      </c>
      <c r="D66" s="8" t="s">
        <v>318</v>
      </c>
      <c r="E66" s="4" t="s">
        <v>114</v>
      </c>
      <c r="F66" s="8" t="s">
        <v>319</v>
      </c>
      <c r="G66" s="111">
        <v>41834</v>
      </c>
      <c r="H66" s="111">
        <v>41834</v>
      </c>
      <c r="I66" s="8" t="s">
        <v>119</v>
      </c>
      <c r="J66" s="4" t="s">
        <v>320</v>
      </c>
      <c r="K66" s="11">
        <v>728</v>
      </c>
      <c r="L66" s="4" t="s">
        <v>102</v>
      </c>
      <c r="M66" s="18" t="s">
        <v>125</v>
      </c>
      <c r="N66" s="19" t="s">
        <v>329</v>
      </c>
      <c r="O66" s="19"/>
      <c r="P66" s="19"/>
      <c r="Q66" s="19"/>
      <c r="R66" s="19"/>
      <c r="S66" s="19"/>
      <c r="T66" s="19"/>
    </row>
    <row r="67" spans="1:20">
      <c r="A67" s="11">
        <v>41</v>
      </c>
      <c r="B67" s="110" t="s">
        <v>308</v>
      </c>
      <c r="C67" s="4">
        <v>103</v>
      </c>
      <c r="D67" s="8" t="s">
        <v>318</v>
      </c>
      <c r="E67" s="4" t="s">
        <v>114</v>
      </c>
      <c r="F67" s="8" t="s">
        <v>319</v>
      </c>
      <c r="G67" s="111">
        <v>41832</v>
      </c>
      <c r="H67" s="111">
        <v>41832</v>
      </c>
      <c r="I67" s="8" t="s">
        <v>121</v>
      </c>
      <c r="J67" s="4" t="s">
        <v>321</v>
      </c>
      <c r="K67" s="11">
        <v>698</v>
      </c>
      <c r="L67" s="4" t="s">
        <v>103</v>
      </c>
      <c r="M67" s="17" t="s">
        <v>32</v>
      </c>
      <c r="N67" s="19"/>
      <c r="O67" s="19"/>
      <c r="P67" s="19"/>
      <c r="Q67" s="19"/>
      <c r="R67" s="19"/>
      <c r="S67" s="19"/>
      <c r="T67" s="19"/>
    </row>
    <row r="68" spans="1:20">
      <c r="A68" s="11">
        <v>42</v>
      </c>
      <c r="B68" s="110" t="s">
        <v>308</v>
      </c>
      <c r="C68" s="4">
        <v>115</v>
      </c>
      <c r="D68" s="8" t="s">
        <v>318</v>
      </c>
      <c r="E68" s="4" t="s">
        <v>114</v>
      </c>
      <c r="F68" s="8" t="s">
        <v>319</v>
      </c>
      <c r="G68" s="111">
        <v>41832</v>
      </c>
      <c r="H68" s="111">
        <v>41832</v>
      </c>
      <c r="I68" s="8" t="s">
        <v>121</v>
      </c>
      <c r="J68" s="4" t="s">
        <v>321</v>
      </c>
      <c r="K68" s="11">
        <v>699</v>
      </c>
      <c r="L68" s="4" t="s">
        <v>104</v>
      </c>
      <c r="M68" s="17" t="s">
        <v>32</v>
      </c>
      <c r="N68" s="19"/>
      <c r="O68" s="19"/>
      <c r="P68" s="19"/>
      <c r="Q68" s="19"/>
      <c r="R68" s="19"/>
      <c r="S68" s="19"/>
      <c r="T68" s="19"/>
    </row>
    <row r="69" spans="1:20">
      <c r="A69" s="11">
        <v>43</v>
      </c>
      <c r="B69" s="110" t="s">
        <v>308</v>
      </c>
      <c r="C69" s="4">
        <v>116</v>
      </c>
      <c r="D69" s="8" t="s">
        <v>318</v>
      </c>
      <c r="E69" s="4" t="s">
        <v>114</v>
      </c>
      <c r="F69" s="8" t="s">
        <v>319</v>
      </c>
      <c r="G69" s="111">
        <v>41832</v>
      </c>
      <c r="H69" s="111">
        <v>41832</v>
      </c>
      <c r="I69" s="8" t="s">
        <v>121</v>
      </c>
      <c r="J69" s="4" t="s">
        <v>321</v>
      </c>
      <c r="K69" s="11">
        <v>700</v>
      </c>
      <c r="L69" s="4" t="s">
        <v>105</v>
      </c>
      <c r="M69" s="17" t="s">
        <v>32</v>
      </c>
      <c r="N69" s="19"/>
      <c r="O69" s="19"/>
      <c r="P69" s="19"/>
      <c r="Q69" s="19"/>
      <c r="R69" s="19"/>
      <c r="S69" s="19"/>
      <c r="T69" s="19"/>
    </row>
    <row r="70" spans="1:20">
      <c r="A70" s="11">
        <v>44</v>
      </c>
      <c r="B70" s="110" t="s">
        <v>308</v>
      </c>
      <c r="C70" s="4">
        <v>92</v>
      </c>
      <c r="D70" s="8" t="s">
        <v>318</v>
      </c>
      <c r="E70" s="4" t="s">
        <v>114</v>
      </c>
      <c r="F70" s="8" t="s">
        <v>319</v>
      </c>
      <c r="G70" s="111">
        <v>41832</v>
      </c>
      <c r="H70" s="111">
        <v>41832</v>
      </c>
      <c r="I70" s="8" t="s">
        <v>121</v>
      </c>
      <c r="J70" s="4" t="s">
        <v>321</v>
      </c>
      <c r="K70" s="11">
        <v>701</v>
      </c>
      <c r="L70" s="4" t="s">
        <v>106</v>
      </c>
      <c r="M70" s="17" t="s">
        <v>32</v>
      </c>
      <c r="N70" s="19"/>
      <c r="O70" s="19"/>
      <c r="P70" s="19"/>
      <c r="Q70" s="19"/>
      <c r="R70" s="19"/>
      <c r="S70" s="19"/>
      <c r="T70" s="19"/>
    </row>
    <row r="71" spans="1:20">
      <c r="A71" s="11">
        <v>45</v>
      </c>
      <c r="B71" s="110" t="s">
        <v>308</v>
      </c>
      <c r="C71" s="4">
        <v>117</v>
      </c>
      <c r="D71" s="8" t="s">
        <v>318</v>
      </c>
      <c r="E71" s="4" t="s">
        <v>114</v>
      </c>
      <c r="F71" s="8" t="s">
        <v>319</v>
      </c>
      <c r="G71" s="111">
        <v>41832</v>
      </c>
      <c r="H71" s="111">
        <v>41832</v>
      </c>
      <c r="I71" s="8" t="s">
        <v>121</v>
      </c>
      <c r="J71" s="4" t="s">
        <v>321</v>
      </c>
      <c r="K71" s="11">
        <v>702</v>
      </c>
      <c r="L71" s="4" t="s">
        <v>107</v>
      </c>
      <c r="M71" s="17" t="s">
        <v>30</v>
      </c>
      <c r="N71" s="19"/>
      <c r="O71" s="19"/>
      <c r="P71" s="19"/>
      <c r="Q71" s="19"/>
      <c r="R71" s="19"/>
      <c r="S71" s="19"/>
      <c r="T71" s="19"/>
    </row>
    <row r="72" spans="1:20">
      <c r="A72" s="11">
        <v>46</v>
      </c>
      <c r="B72" s="110" t="s">
        <v>308</v>
      </c>
      <c r="C72" s="4">
        <v>91</v>
      </c>
      <c r="D72" s="8" t="s">
        <v>318</v>
      </c>
      <c r="E72" s="4" t="s">
        <v>114</v>
      </c>
      <c r="F72" s="8" t="s">
        <v>319</v>
      </c>
      <c r="G72" s="111">
        <v>41832</v>
      </c>
      <c r="H72" s="111">
        <v>41832</v>
      </c>
      <c r="I72" s="8" t="s">
        <v>121</v>
      </c>
      <c r="J72" s="4" t="s">
        <v>321</v>
      </c>
      <c r="K72" s="11">
        <v>703</v>
      </c>
      <c r="L72" s="4" t="s">
        <v>108</v>
      </c>
      <c r="M72" s="18" t="s">
        <v>125</v>
      </c>
      <c r="N72" s="19" t="s">
        <v>329</v>
      </c>
      <c r="O72" s="19"/>
      <c r="P72" s="19"/>
      <c r="Q72" s="19"/>
      <c r="R72" s="19"/>
      <c r="S72" s="19"/>
      <c r="T72" s="19"/>
    </row>
    <row r="73" spans="1:20">
      <c r="A73" s="11">
        <v>47</v>
      </c>
      <c r="B73" s="110" t="s">
        <v>308</v>
      </c>
      <c r="C73" s="4">
        <v>101</v>
      </c>
      <c r="D73" s="8" t="s">
        <v>318</v>
      </c>
      <c r="E73" s="4" t="s">
        <v>114</v>
      </c>
      <c r="F73" s="8" t="s">
        <v>319</v>
      </c>
      <c r="G73" s="111">
        <v>41832</v>
      </c>
      <c r="H73" s="111">
        <v>41832</v>
      </c>
      <c r="I73" s="8" t="s">
        <v>121</v>
      </c>
      <c r="J73" s="4" t="s">
        <v>321</v>
      </c>
      <c r="K73" s="11">
        <v>704</v>
      </c>
      <c r="L73" s="4" t="s">
        <v>109</v>
      </c>
      <c r="M73" s="18" t="s">
        <v>125</v>
      </c>
      <c r="N73" s="19" t="s">
        <v>328</v>
      </c>
      <c r="O73" s="19"/>
      <c r="P73" s="19"/>
      <c r="Q73" s="19"/>
      <c r="R73" s="19"/>
      <c r="S73" s="19"/>
      <c r="T73" s="19"/>
    </row>
    <row r="74" spans="1:20">
      <c r="A74" s="11">
        <v>48</v>
      </c>
      <c r="B74" s="110" t="s">
        <v>308</v>
      </c>
      <c r="C74" s="4">
        <v>80</v>
      </c>
      <c r="D74" s="8" t="s">
        <v>318</v>
      </c>
      <c r="E74" s="4" t="s">
        <v>114</v>
      </c>
      <c r="F74" s="8" t="s">
        <v>319</v>
      </c>
      <c r="G74" s="111">
        <v>41832</v>
      </c>
      <c r="H74" s="111">
        <v>41832</v>
      </c>
      <c r="I74" s="8" t="s">
        <v>121</v>
      </c>
      <c r="J74" s="4" t="s">
        <v>321</v>
      </c>
      <c r="K74" s="11">
        <v>705</v>
      </c>
      <c r="L74" s="4" t="s">
        <v>110</v>
      </c>
      <c r="M74" s="17" t="s">
        <v>32</v>
      </c>
      <c r="N74" s="19"/>
      <c r="O74" s="19"/>
      <c r="P74" s="19"/>
      <c r="Q74" s="19"/>
      <c r="R74" s="19"/>
      <c r="S74" s="19"/>
      <c r="T74" s="19"/>
    </row>
    <row r="75" spans="1:20">
      <c r="A75" s="11">
        <v>49</v>
      </c>
      <c r="B75" s="110" t="s">
        <v>308</v>
      </c>
      <c r="C75" s="4">
        <v>88</v>
      </c>
      <c r="D75" s="8" t="s">
        <v>318</v>
      </c>
      <c r="E75" s="4" t="s">
        <v>114</v>
      </c>
      <c r="F75" s="8" t="s">
        <v>319</v>
      </c>
      <c r="G75" s="111">
        <v>41832</v>
      </c>
      <c r="H75" s="111">
        <v>41832</v>
      </c>
      <c r="I75" s="8" t="s">
        <v>121</v>
      </c>
      <c r="J75" s="4" t="s">
        <v>320</v>
      </c>
      <c r="K75" s="11">
        <v>706</v>
      </c>
      <c r="L75" s="4" t="s">
        <v>111</v>
      </c>
      <c r="M75" s="17" t="s">
        <v>32</v>
      </c>
      <c r="N75" s="19"/>
      <c r="O75" s="19"/>
      <c r="P75" s="19"/>
      <c r="Q75" s="19"/>
      <c r="R75" s="19"/>
      <c r="S75" s="19"/>
      <c r="T75" s="19"/>
    </row>
    <row r="76" spans="1:20">
      <c r="A76" s="11">
        <v>50</v>
      </c>
      <c r="B76" s="110" t="s">
        <v>308</v>
      </c>
      <c r="C76" s="4">
        <v>89</v>
      </c>
      <c r="D76" s="8" t="s">
        <v>318</v>
      </c>
      <c r="E76" s="4" t="s">
        <v>114</v>
      </c>
      <c r="F76" s="8" t="s">
        <v>319</v>
      </c>
      <c r="G76" s="111">
        <v>41832</v>
      </c>
      <c r="H76" s="111">
        <v>41832</v>
      </c>
      <c r="I76" s="8" t="s">
        <v>121</v>
      </c>
      <c r="J76" s="4" t="s">
        <v>321</v>
      </c>
      <c r="K76" s="11">
        <v>707</v>
      </c>
      <c r="L76" s="4" t="s">
        <v>112</v>
      </c>
      <c r="M76" s="17" t="s">
        <v>32</v>
      </c>
      <c r="N76" s="19"/>
      <c r="O76" s="19" t="s">
        <v>330</v>
      </c>
      <c r="P76" s="19">
        <f>7/21</f>
        <v>0.33333333333333331</v>
      </c>
      <c r="Q76" s="19" t="s">
        <v>326</v>
      </c>
      <c r="R76" s="19">
        <f>0.5*P76</f>
        <v>0.16666666666666666</v>
      </c>
      <c r="S76" s="19"/>
      <c r="T76" s="19"/>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Notes</vt:lpstr>
      <vt:lpstr>Master Data</vt:lpstr>
      <vt:lpstr>Subtable</vt:lpstr>
      <vt:lpstr>LS 13Oct15</vt:lpstr>
      <vt:lpstr>Nanaimo</vt:lpstr>
      <vt:lpstr>FHL</vt:lpstr>
    </vt:vector>
  </TitlesOfParts>
  <Company>UGA Genetics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Wares</dc:creator>
  <cp:lastModifiedBy>John Wares</cp:lastModifiedBy>
  <dcterms:created xsi:type="dcterms:W3CDTF">2015-09-22T15:14:54Z</dcterms:created>
  <dcterms:modified xsi:type="dcterms:W3CDTF">2015-10-28T16:00:11Z</dcterms:modified>
</cp:coreProperties>
</file>