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010" windowHeight="79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Z29" i="1" l="1"/>
  <c r="Z28" i="1"/>
  <c r="Z27" i="1"/>
  <c r="X27" i="1"/>
  <c r="W27" i="1"/>
  <c r="V28" i="1"/>
  <c r="W28" i="1" s="1"/>
  <c r="U32" i="1" l="1"/>
  <c r="U31" i="1"/>
  <c r="U30" i="1"/>
  <c r="U29" i="1"/>
  <c r="U28" i="1"/>
  <c r="U27" i="1"/>
  <c r="W22" i="1" l="1"/>
  <c r="W21" i="1"/>
  <c r="Y26" i="1"/>
  <c r="Y23" i="1"/>
  <c r="W26" i="1"/>
  <c r="W23" i="1"/>
  <c r="AB20" i="1"/>
  <c r="AF25" i="1"/>
  <c r="AF24" i="1"/>
  <c r="AF23" i="1"/>
  <c r="AF22" i="1"/>
  <c r="AF20" i="1"/>
  <c r="AF21" i="1"/>
  <c r="L28" i="1" l="1"/>
  <c r="L27" i="1"/>
  <c r="L29" i="1" s="1"/>
  <c r="AH25" i="1"/>
  <c r="AH24" i="1"/>
  <c r="AH23" i="1"/>
  <c r="AH22" i="1"/>
  <c r="AH21" i="1"/>
  <c r="AH20" i="1"/>
  <c r="AG26" i="1"/>
  <c r="AH26" i="1" s="1"/>
  <c r="AE27" i="1"/>
  <c r="AE26" i="1"/>
  <c r="AE25" i="1"/>
  <c r="AE24" i="1"/>
  <c r="AE23" i="1"/>
  <c r="AE22" i="1"/>
  <c r="AE21" i="1"/>
  <c r="AE20" i="1"/>
  <c r="J44" i="1" l="1"/>
  <c r="I44" i="1"/>
  <c r="H44" i="1"/>
  <c r="G44" i="1"/>
  <c r="F44" i="1"/>
  <c r="E44" i="1"/>
  <c r="D44" i="1"/>
  <c r="C44" i="1"/>
  <c r="B44" i="1"/>
  <c r="A44" i="1"/>
  <c r="J37" i="1"/>
  <c r="I37" i="1"/>
  <c r="H37" i="1"/>
  <c r="G37" i="1"/>
  <c r="F37" i="1"/>
  <c r="E37" i="1"/>
  <c r="D37" i="1"/>
  <c r="C37" i="1"/>
  <c r="B37" i="1"/>
  <c r="A37" i="1"/>
  <c r="J31" i="1"/>
  <c r="I31" i="1"/>
  <c r="H31" i="1"/>
  <c r="G31" i="1"/>
  <c r="F31" i="1"/>
  <c r="E31" i="1"/>
  <c r="D31" i="1"/>
  <c r="C31" i="1"/>
  <c r="B31" i="1"/>
  <c r="A31" i="1"/>
  <c r="K25" i="1"/>
  <c r="J25" i="1"/>
  <c r="I25" i="1"/>
  <c r="H25" i="1"/>
  <c r="G25" i="1"/>
  <c r="F25" i="1"/>
  <c r="E25" i="1"/>
  <c r="D25" i="1"/>
  <c r="C25" i="1"/>
  <c r="B25" i="1"/>
  <c r="A25" i="1"/>
  <c r="J43" i="1" l="1"/>
  <c r="I43" i="1"/>
  <c r="H43" i="1"/>
  <c r="G43" i="1"/>
  <c r="F43" i="1"/>
  <c r="E43" i="1"/>
  <c r="D43" i="1"/>
  <c r="C43" i="1"/>
  <c r="B43" i="1"/>
  <c r="A43" i="1"/>
  <c r="J38" i="1"/>
  <c r="I38" i="1"/>
  <c r="H38" i="1"/>
  <c r="G38" i="1"/>
  <c r="F38" i="1"/>
  <c r="E38" i="1"/>
  <c r="D38" i="1"/>
  <c r="C38" i="1"/>
  <c r="B38" i="1"/>
  <c r="A38" i="1"/>
  <c r="J32" i="1"/>
  <c r="J46" i="1" s="1"/>
  <c r="I32" i="1"/>
  <c r="I46" i="1" s="1"/>
  <c r="H32" i="1"/>
  <c r="H46" i="1" s="1"/>
  <c r="G32" i="1"/>
  <c r="G46" i="1" s="1"/>
  <c r="F32" i="1"/>
  <c r="F46" i="1" s="1"/>
  <c r="E32" i="1"/>
  <c r="H47" i="1" s="1"/>
  <c r="H48" i="1" s="1"/>
  <c r="D32" i="1"/>
  <c r="D46" i="1" s="1"/>
  <c r="C32" i="1"/>
  <c r="J47" i="1" s="1"/>
  <c r="J48" i="1" s="1"/>
  <c r="B32" i="1"/>
  <c r="I47" i="1" s="1"/>
  <c r="I48" i="1" s="1"/>
  <c r="A32" i="1"/>
  <c r="G47" i="1" s="1"/>
  <c r="G48" i="1" s="1"/>
  <c r="A45" i="1" l="1"/>
  <c r="C45" i="1"/>
  <c r="E45" i="1"/>
  <c r="G45" i="1"/>
  <c r="I45" i="1"/>
  <c r="A46" i="1"/>
  <c r="C46" i="1"/>
  <c r="E46" i="1"/>
  <c r="D47" i="1"/>
  <c r="D48" i="1" s="1"/>
  <c r="F47" i="1"/>
  <c r="F48" i="1" s="1"/>
  <c r="B45" i="1"/>
  <c r="D45" i="1"/>
  <c r="F45" i="1"/>
  <c r="H45" i="1"/>
  <c r="J45" i="1"/>
  <c r="B46" i="1"/>
  <c r="E47" i="1"/>
  <c r="E48" i="1" s="1"/>
  <c r="AU51" i="1" l="1"/>
  <c r="AT51" i="1"/>
  <c r="AU50" i="1"/>
  <c r="AT50" i="1"/>
</calcChain>
</file>

<file path=xl/sharedStrings.xml><?xml version="1.0" encoding="utf-8"?>
<sst xmlns="http://schemas.openxmlformats.org/spreadsheetml/2006/main" count="1239" uniqueCount="100">
  <si>
    <t>Femoral</t>
  </si>
  <si>
    <t>Humeral</t>
  </si>
  <si>
    <t>Cervical</t>
  </si>
  <si>
    <t>Spinal</t>
  </si>
  <si>
    <t>ccm</t>
  </si>
  <si>
    <t>j</t>
  </si>
  <si>
    <t>ccl</t>
  </si>
  <si>
    <t>sol</t>
  </si>
  <si>
    <t>a</t>
  </si>
  <si>
    <t>om</t>
  </si>
  <si>
    <t>ol</t>
  </si>
  <si>
    <t>cct</t>
  </si>
  <si>
    <t>c</t>
  </si>
  <si>
    <t>h</t>
  </si>
  <si>
    <t>so</t>
  </si>
  <si>
    <t>Closed</t>
  </si>
  <si>
    <t>Open</t>
  </si>
  <si>
    <t>Moderate</t>
  </si>
  <si>
    <t>Artificial</t>
  </si>
  <si>
    <t>Capuchin</t>
  </si>
  <si>
    <t>Extension</t>
  </si>
  <si>
    <t>Neutral</t>
  </si>
  <si>
    <t>Flexion</t>
  </si>
  <si>
    <t>Inferior</t>
  </si>
  <si>
    <t>I</t>
  </si>
  <si>
    <t>V</t>
  </si>
  <si>
    <t>D</t>
  </si>
  <si>
    <t>extension</t>
  </si>
  <si>
    <t>neutral</t>
  </si>
  <si>
    <t>sum</t>
  </si>
  <si>
    <t>flexion</t>
  </si>
  <si>
    <t>normal</t>
  </si>
  <si>
    <t>lateral rotate</t>
  </si>
  <si>
    <t>medial rotate</t>
  </si>
  <si>
    <t>6.0 (5.0)</t>
  </si>
  <si>
    <t>6.28 (3.48)</t>
  </si>
  <si>
    <t>5.06 (2.85)</t>
  </si>
  <si>
    <t>5.13 (4.88)</t>
  </si>
  <si>
    <t>7.50 (4.46)</t>
  </si>
  <si>
    <t>8.06 (5.0)</t>
  </si>
  <si>
    <t>6.88 (6.89)</t>
  </si>
  <si>
    <t>7.69 (5.51)</t>
  </si>
  <si>
    <t>4.07 (5.05)</t>
  </si>
  <si>
    <t>r</t>
  </si>
  <si>
    <t>r2</t>
  </si>
  <si>
    <t>0.27 (0.07)</t>
  </si>
  <si>
    <t>0.52 (0.28)</t>
  </si>
  <si>
    <t>0.32 (0.10)</t>
  </si>
  <si>
    <t>0.42 (0.18)</t>
  </si>
  <si>
    <t>0.76 (0.58)</t>
  </si>
  <si>
    <t>0.22 (0.05)</t>
  </si>
  <si>
    <t>Linear excursion</t>
  </si>
  <si>
    <t>0.11 (10.59)</t>
  </si>
  <si>
    <t>0.11 (11.08)</t>
  </si>
  <si>
    <t>0.09 (8.89)</t>
  </si>
  <si>
    <t>0.09 (9.05)</t>
  </si>
  <si>
    <t>0.13   (13.23)</t>
  </si>
  <si>
    <t>0.14 (14.22)</t>
  </si>
  <si>
    <t>0.12 (12.14)</t>
  </si>
  <si>
    <t>0.14 (13.57)</t>
  </si>
  <si>
    <t>0.07 (7.18)</t>
  </si>
  <si>
    <t>Laterally rotated</t>
  </si>
  <si>
    <t>Medially rotated</t>
  </si>
  <si>
    <t>linear flex</t>
  </si>
  <si>
    <t>lat rotate</t>
  </si>
  <si>
    <t>wild</t>
  </si>
  <si>
    <t>confined</t>
  </si>
  <si>
    <t>.74/2.27</t>
  </si>
  <si>
    <t>0.41 (760)</t>
  </si>
  <si>
    <t>0.023    (43)</t>
  </si>
  <si>
    <t>0.47 (862)</t>
  </si>
  <si>
    <t>0.038 (70)</t>
  </si>
  <si>
    <t>0.027 (49)</t>
  </si>
  <si>
    <t>0.005 (10)</t>
  </si>
  <si>
    <t>0.004    (8)</t>
  </si>
  <si>
    <t>0.51 (553)</t>
  </si>
  <si>
    <t>0.22 (239)</t>
  </si>
  <si>
    <t>0.005    (32)</t>
  </si>
  <si>
    <t>0.002   (2)</t>
  </si>
  <si>
    <t>0.00  (0)</t>
  </si>
  <si>
    <t>Relative, (percent) of femoral cartilage exposed</t>
  </si>
  <si>
    <r>
      <t>`</t>
    </r>
    <r>
      <rPr>
        <sz val="11"/>
        <color theme="1"/>
        <rFont val="CAC Krazy Legs"/>
      </rPr>
      <t xml:space="preserve">X </t>
    </r>
    <r>
      <rPr>
        <sz val="10"/>
        <color theme="1"/>
        <rFont val="Calibri"/>
        <family val="2"/>
      </rPr>
      <t>wild primate hip position frequency (N)</t>
    </r>
  </si>
  <si>
    <r>
      <t>`</t>
    </r>
    <r>
      <rPr>
        <sz val="11"/>
        <color theme="1"/>
        <rFont val="CAC Krazy Legs"/>
      </rPr>
      <t xml:space="preserve">X </t>
    </r>
    <r>
      <rPr>
        <sz val="10"/>
        <color theme="1"/>
        <rFont val="Calibri"/>
        <family val="2"/>
      </rPr>
      <t>confined primate hip position frequency (N)</t>
    </r>
  </si>
  <si>
    <t>Probability of position if juvenile (wild primate)*</t>
  </si>
  <si>
    <t>0.06 (57)</t>
  </si>
  <si>
    <t>0.024 (45)</t>
  </si>
  <si>
    <t>0.092  (106)</t>
  </si>
  <si>
    <t>0.018 (21)</t>
  </si>
  <si>
    <t>Total</t>
  </si>
  <si>
    <r>
      <t>`</t>
    </r>
    <r>
      <rPr>
        <sz val="11"/>
        <color theme="1"/>
        <rFont val="CAC Krazy Legs"/>
      </rPr>
      <t xml:space="preserve">X </t>
    </r>
    <r>
      <rPr>
        <sz val="10"/>
        <color theme="1"/>
        <rFont val="Calibri"/>
        <family val="2"/>
      </rPr>
      <t xml:space="preserve">exposed mm femoral head, (SD) </t>
    </r>
  </si>
  <si>
    <t>0.007 (7)</t>
  </si>
  <si>
    <t>0.105 (106)</t>
  </si>
  <si>
    <t>0.57 (553)</t>
  </si>
  <si>
    <t>*Bayes theorem, given an observed posture, what is likelihood that it is a juvenile</t>
  </si>
  <si>
    <t>0.002     (2)</t>
  </si>
  <si>
    <r>
      <t>`</t>
    </r>
    <r>
      <rPr>
        <sz val="11"/>
        <color theme="1"/>
        <rFont val="CAC Krazy Legs"/>
      </rPr>
      <t xml:space="preserve">X </t>
    </r>
    <r>
      <rPr>
        <sz val="10"/>
        <color theme="1"/>
        <rFont val="Calibri"/>
        <family val="2"/>
      </rPr>
      <t xml:space="preserve">exposed mm femoral head, (SD): </t>
    </r>
  </si>
  <si>
    <t>Relative, (percent) of femoral cartilage exposed:</t>
  </si>
  <si>
    <r>
      <t>`</t>
    </r>
    <r>
      <rPr>
        <sz val="11"/>
        <color theme="1"/>
        <rFont val="CAC Krazy Legs"/>
      </rPr>
      <t xml:space="preserve">X </t>
    </r>
    <r>
      <rPr>
        <sz val="10"/>
        <color theme="1"/>
        <rFont val="Calibri"/>
        <family val="2"/>
      </rPr>
      <t>wild primate hip position frequency (N):</t>
    </r>
  </si>
  <si>
    <r>
      <t>`</t>
    </r>
    <r>
      <rPr>
        <sz val="11"/>
        <color theme="1"/>
        <rFont val="CAC Krazy Legs"/>
      </rPr>
      <t xml:space="preserve">X </t>
    </r>
    <r>
      <rPr>
        <sz val="10"/>
        <color theme="1"/>
        <rFont val="Calibri"/>
        <family val="2"/>
      </rPr>
      <t>confined primate hip position frequency (N):</t>
    </r>
  </si>
  <si>
    <t>0.00     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</si>
</sst>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C Krazy Legs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2" fillId="3" borderId="0" xfId="2"/>
    <xf numFmtId="0" fontId="1" fillId="2" borderId="0" xfId="1"/>
    <xf numFmtId="0" fontId="3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5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7" borderId="0" xfId="0" applyFill="1"/>
    <xf numFmtId="0" fontId="2" fillId="7" borderId="0" xfId="2" applyFill="1"/>
    <xf numFmtId="0" fontId="4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7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4" borderId="0" xfId="0" applyFill="1" applyBorder="1"/>
    <xf numFmtId="0" fontId="5" fillId="7" borderId="2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04130945772771"/>
          <c:y val="5.1311481017568654E-2"/>
          <c:w val="0.76810700906150942"/>
          <c:h val="0.7209725722778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Sheet1!$AP$4</c:f>
              <c:strCache>
                <c:ptCount val="1"/>
                <c:pt idx="0">
                  <c:v>12.0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 w="19050" cmpd="sng">
              <a:solidFill>
                <a:schemeClr val="tx1"/>
              </a:solidFill>
            </a:ln>
          </c:spPr>
          <c:invertIfNegative val="0"/>
          <c:cat>
            <c:strRef>
              <c:f>Sheet1!$BC$2:$BE$2</c:f>
              <c:strCache>
                <c:ptCount val="3"/>
                <c:pt idx="0">
                  <c:v>Extension</c:v>
                </c:pt>
                <c:pt idx="1">
                  <c:v>Neutral</c:v>
                </c:pt>
                <c:pt idx="2">
                  <c:v>Flexion</c:v>
                </c:pt>
              </c:strCache>
            </c:strRef>
          </c:cat>
          <c:val>
            <c:numRef>
              <c:f>Sheet1!$AQ$4:$AS$4</c:f>
              <c:numCache>
                <c:formatCode>0.0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13</c:v>
                </c:pt>
              </c:numCache>
            </c:numRef>
          </c:val>
        </c:ser>
        <c:ser>
          <c:idx val="0"/>
          <c:order val="1"/>
          <c:tx>
            <c:strRef>
              <c:f>Sheet1!$BB$3</c:f>
              <c:strCache>
                <c:ptCount val="1"/>
                <c:pt idx="0">
                  <c:v>Inferior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Sheet1!$BC$2:$BE$2</c:f>
              <c:strCache>
                <c:ptCount val="3"/>
                <c:pt idx="0">
                  <c:v>Extension</c:v>
                </c:pt>
                <c:pt idx="1">
                  <c:v>Neutral</c:v>
                </c:pt>
                <c:pt idx="2">
                  <c:v>Flexion</c:v>
                </c:pt>
              </c:strCache>
            </c:strRef>
          </c:cat>
          <c:val>
            <c:numRef>
              <c:f>Sheet1!$BC$3:$BE$3</c:f>
              <c:numCache>
                <c:formatCode>General</c:formatCode>
                <c:ptCount val="3"/>
                <c:pt idx="0">
                  <c:v>3.6</c:v>
                </c:pt>
                <c:pt idx="1">
                  <c:v>4.0999999999999996</c:v>
                </c:pt>
                <c:pt idx="2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3600"/>
        <c:axId val="93595520"/>
      </c:barChart>
      <c:catAx>
        <c:axId val="9359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of femur relative to pelvis</a:t>
                </a:r>
              </a:p>
            </c:rich>
          </c:tx>
          <c:layout>
            <c:manualLayout>
              <c:xMode val="edge"/>
              <c:yMode val="edge"/>
              <c:x val="0.22852263406920639"/>
              <c:y val="0.89051735937675802"/>
            </c:manualLayout>
          </c:layout>
          <c:overlay val="0"/>
        </c:title>
        <c:majorTickMark val="out"/>
        <c:minorTickMark val="none"/>
        <c:tickLblPos val="nextTo"/>
        <c:crossAx val="93595520"/>
        <c:crosses val="autoZero"/>
        <c:auto val="1"/>
        <c:lblAlgn val="ctr"/>
        <c:lblOffset val="100"/>
        <c:noMultiLvlLbl val="0"/>
      </c:catAx>
      <c:valAx>
        <c:axId val="93595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Exposed articular surface (mm)</a:t>
                </a:r>
              </a:p>
            </c:rich>
          </c:tx>
          <c:layout>
            <c:manualLayout>
              <c:xMode val="edge"/>
              <c:yMode val="edge"/>
              <c:x val="1.9444437602677812E-2"/>
              <c:y val="5.5745861619463197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9359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377726609239118"/>
          <c:y val="8.2973490899801383E-2"/>
          <c:w val="0.20177837355881606"/>
          <c:h val="0.1645770821971702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6491362648437"/>
          <c:y val="2.6460785445099895E-2"/>
          <c:w val="0.88238306395911037"/>
          <c:h val="0.95012414129811495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7.69 (5.51)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Sheet1!$O$3:$AW$3</c:f>
              <c:numCache>
                <c:formatCode>General</c:formatCode>
                <c:ptCount val="35"/>
              </c:numCache>
            </c:numRef>
          </c:cat>
          <c:val>
            <c:numRef>
              <c:f>Sheet1!$K$4:$AT$4</c:f>
              <c:numCache>
                <c:formatCode>General</c:formatCode>
                <c:ptCount val="36"/>
                <c:pt idx="0">
                  <c:v>0</c:v>
                </c:pt>
                <c:pt idx="1">
                  <c:v>43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2</c:v>
                </c:pt>
                <c:pt idx="5" formatCode="0.0">
                  <c:v>11</c:v>
                </c:pt>
                <c:pt idx="6" formatCode="0.0">
                  <c:v>14</c:v>
                </c:pt>
                <c:pt idx="7" formatCode="0.0">
                  <c:v>13</c:v>
                </c:pt>
                <c:pt idx="8" formatCode="0.0">
                  <c:v>11</c:v>
                </c:pt>
                <c:pt idx="9" formatCode="0.0">
                  <c:v>9</c:v>
                </c:pt>
                <c:pt idx="10" formatCode="0.0">
                  <c:v>7</c:v>
                </c:pt>
                <c:pt idx="18" formatCode="0.0">
                  <c:v>4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1</c:v>
                </c:pt>
                <c:pt idx="26" formatCode="0.0">
                  <c:v>2</c:v>
                </c:pt>
                <c:pt idx="27" formatCode="0.0">
                  <c:v>1</c:v>
                </c:pt>
                <c:pt idx="28" formatCode="0.0">
                  <c:v>2</c:v>
                </c:pt>
                <c:pt idx="29" formatCode="0.0">
                  <c:v>3</c:v>
                </c:pt>
                <c:pt idx="30" formatCode="0.0">
                  <c:v>7</c:v>
                </c:pt>
                <c:pt idx="31" formatCode="0.0">
                  <c:v>12</c:v>
                </c:pt>
                <c:pt idx="32" formatCode="0.0">
                  <c:v>12</c:v>
                </c:pt>
                <c:pt idx="33" formatCode="0.0">
                  <c:v>12</c:v>
                </c:pt>
                <c:pt idx="34" formatCode="0.0">
                  <c:v>13</c:v>
                </c:pt>
                <c:pt idx="35" formatCode="0.0">
                  <c:v>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Sheet1!$O$3:$AW$3</c:f>
              <c:numCache>
                <c:formatCode>General</c:formatCode>
                <c:ptCount val="35"/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0.14 (13.57)</c:v>
                </c:pt>
              </c:strCache>
            </c:strRef>
          </c:tx>
          <c:spPr>
            <a:ln w="38100" cmpd="dbl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Sheet1!$O$3:$AW$3</c:f>
              <c:numCache>
                <c:formatCode>General</c:formatCode>
                <c:ptCount val="35"/>
              </c:numCache>
            </c:numRef>
          </c:cat>
          <c:val>
            <c:numRef>
              <c:f>Sheet1!$K$5:$AT$5</c:f>
              <c:numCache>
                <c:formatCode>General</c:formatCode>
                <c:ptCount val="36"/>
                <c:pt idx="0">
                  <c:v>0</c:v>
                </c:pt>
                <c:pt idx="1">
                  <c:v>43</c:v>
                </c:pt>
                <c:pt idx="2" formatCode="0.0">
                  <c:v>6</c:v>
                </c:pt>
                <c:pt idx="3" formatCode="0.0">
                  <c:v>6</c:v>
                </c:pt>
                <c:pt idx="4" formatCode="0.0">
                  <c:v>8</c:v>
                </c:pt>
                <c:pt idx="5" formatCode="0.0">
                  <c:v>9</c:v>
                </c:pt>
                <c:pt idx="6" formatCode="0.0">
                  <c:v>9</c:v>
                </c:pt>
                <c:pt idx="7" formatCode="0.0">
                  <c:v>9</c:v>
                </c:pt>
                <c:pt idx="8" formatCode="0.0">
                  <c:v>7</c:v>
                </c:pt>
                <c:pt idx="9" formatCode="0.0">
                  <c:v>7</c:v>
                </c:pt>
                <c:pt idx="10" formatCode="0.0">
                  <c:v>7</c:v>
                </c:pt>
                <c:pt idx="18" formatCode="0.0">
                  <c:v>3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5</c:v>
                </c:pt>
                <c:pt idx="28" formatCode="0.0">
                  <c:v>9</c:v>
                </c:pt>
                <c:pt idx="29" formatCode="0.0">
                  <c:v>10</c:v>
                </c:pt>
                <c:pt idx="30" formatCode="0.0">
                  <c:v>11</c:v>
                </c:pt>
                <c:pt idx="31" formatCode="0.0">
                  <c:v>9</c:v>
                </c:pt>
                <c:pt idx="32" formatCode="0.0">
                  <c:v>11</c:v>
                </c:pt>
                <c:pt idx="33" formatCode="0.0">
                  <c:v>7</c:v>
                </c:pt>
                <c:pt idx="34" formatCode="0.0">
                  <c:v>7</c:v>
                </c:pt>
                <c:pt idx="35" formatCode="0.0">
                  <c:v>11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Sheet1!$J$6</c:f>
              <c:strCache>
                <c:ptCount val="1"/>
                <c:pt idx="0">
                  <c:v>0.004    (8)</c:v>
                </c:pt>
              </c:strCache>
            </c:strRef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Sheet1!$O$3:$AW$3</c:f>
              <c:numCache>
                <c:formatCode>General</c:formatCode>
                <c:ptCount val="35"/>
              </c:numCache>
            </c:numRef>
          </c:cat>
          <c:val>
            <c:numRef>
              <c:f>Sheet1!$K$6:$AW$6</c:f>
              <c:numCache>
                <c:formatCode>General</c:formatCode>
                <c:ptCount val="39"/>
                <c:pt idx="0">
                  <c:v>0</c:v>
                </c:pt>
                <c:pt idx="1">
                  <c:v>1879</c:v>
                </c:pt>
                <c:pt idx="2" formatCode="0.0">
                  <c:v>6</c:v>
                </c:pt>
                <c:pt idx="3" formatCode="0.0">
                  <c:v>5</c:v>
                </c:pt>
                <c:pt idx="4" formatCode="0.0">
                  <c:v>4</c:v>
                </c:pt>
                <c:pt idx="5" formatCode="0.0">
                  <c:v>3</c:v>
                </c:pt>
                <c:pt idx="6" formatCode="0.0">
                  <c:v>3</c:v>
                </c:pt>
                <c:pt idx="7" formatCode="0.0">
                  <c:v>3</c:v>
                </c:pt>
                <c:pt idx="8" formatCode="0.0">
                  <c:v>2</c:v>
                </c:pt>
                <c:pt idx="9" formatCode="0.0">
                  <c:v>0</c:v>
                </c:pt>
                <c:pt idx="10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2</c:v>
                </c:pt>
                <c:pt idx="21" formatCode="0.0">
                  <c:v>5</c:v>
                </c:pt>
                <c:pt idx="22" formatCode="0.0">
                  <c:v>7</c:v>
                </c:pt>
                <c:pt idx="23" formatCode="0.0">
                  <c:v>9</c:v>
                </c:pt>
                <c:pt idx="24" formatCode="0.0">
                  <c:v>8</c:v>
                </c:pt>
                <c:pt idx="25" formatCode="0.0">
                  <c:v>7</c:v>
                </c:pt>
                <c:pt idx="26" formatCode="0.0">
                  <c:v>6</c:v>
                </c:pt>
                <c:pt idx="27" formatCode="0.0">
                  <c:v>4</c:v>
                </c:pt>
                <c:pt idx="28" formatCode="0.0">
                  <c:v>2</c:v>
                </c:pt>
                <c:pt idx="29" formatCode="0.0">
                  <c:v>3</c:v>
                </c:pt>
                <c:pt idx="30" formatCode="0.0">
                  <c:v>6</c:v>
                </c:pt>
                <c:pt idx="31" formatCode="0.0">
                  <c:v>10</c:v>
                </c:pt>
                <c:pt idx="32" formatCode="0.0">
                  <c:v>11</c:v>
                </c:pt>
                <c:pt idx="33" formatCode="0.0">
                  <c:v>9</c:v>
                </c:pt>
                <c:pt idx="34" formatCode="0.0">
                  <c:v>4</c:v>
                </c:pt>
                <c:pt idx="35" formatCode="0.0">
                  <c:v>8</c:v>
                </c:pt>
                <c:pt idx="36">
                  <c:v>7</c:v>
                </c:pt>
                <c:pt idx="37" formatCode="0.0">
                  <c:v>8</c:v>
                </c:pt>
                <c:pt idx="38" formatCode="0.0">
                  <c:v>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26752"/>
        <c:axId val="93628288"/>
      </c:lineChart>
      <c:catAx>
        <c:axId val="93626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28288"/>
        <c:crosses val="autoZero"/>
        <c:auto val="1"/>
        <c:lblAlgn val="ctr"/>
        <c:lblOffset val="100"/>
        <c:noMultiLvlLbl val="0"/>
      </c:catAx>
      <c:valAx>
        <c:axId val="93628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362675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447676</xdr:colOff>
      <xdr:row>4</xdr:row>
      <xdr:rowOff>76199</xdr:rowOff>
    </xdr:from>
    <xdr:to>
      <xdr:col>58</xdr:col>
      <xdr:colOff>38100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3</xdr:row>
      <xdr:rowOff>80962</xdr:rowOff>
    </xdr:from>
    <xdr:to>
      <xdr:col>28</xdr:col>
      <xdr:colOff>590550</xdr:colOff>
      <xdr:row>18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190500</xdr:colOff>
      <xdr:row>33</xdr:row>
      <xdr:rowOff>0</xdr:rowOff>
    </xdr:from>
    <xdr:to>
      <xdr:col>11</xdr:col>
      <xdr:colOff>47625</xdr:colOff>
      <xdr:row>34</xdr:row>
      <xdr:rowOff>114300</xdr:rowOff>
    </xdr:to>
    <xdr:sp macro="" textlink="">
      <xdr:nvSpPr>
        <xdr:cNvPr id="1025" name="AutoShape 1" descr="data:image/jpeg;base64,/9j/4AAQSkZJRgABAQAAAQABAAD/2wCEAAkGBg8MDRUMDhAQFQ8WEBQUFxQQFRcPFBURFBcVFBUYFhUXHCYgGBkkGRUUHy8gIycpLCwsGB4xNTAqNSY3LCkBCQoKDQwMFQ8PGTUkHiQ1Ki0uMzE1NTU1NSk1KTY1NTItNDE1KS81NS0sNSwsNTUyLyksKSwsKSkpLikpKSkpKf/AABEIAN0AwgMBIgACEQEDEQH/xAAcAAEBAAMBAQEBAAAAAAAAAAAABgEHCAUEAwL/xABHEAABAwECBwsLAgMIAwAAAAABAAIDBAURBgcSITFxdBMWNDVBUVVhscLRFCIyUoGRkpOhpNIjQghichUkQ4KissHwFzNj/8QAGAEBAQEBAQAAAAAAAAAAAAAAAAQDBQL/xAAtEQEAAQIDBAoDAQEAAAAAAAAAAgEDBBQxcXKhsRMzNFFSU2GRktEREkEhYv/aAAwDAQACEQMRAD8Ata41dTaklJDVvhYyBjwA0PF5yQcxu9b6L6N71odKSfKb+SUfHs+yR9sapVHbtUn+1a1rrX+1dK9fla/SMaU/H4j/ACndsTW960OlJPlN/JN71odKSfKb+SpUWmXh6+9WOcu91PjT6TW960OlJPlN/JN71odKSfKb+SpUTLw9fepnLvdT40+k1vetDpST5TfyTe9aHSknym/kqVEy8PX3qZy73U+NPpNb3rQ6Uk+U38k3vWh0pJ8pv5KlRMvD196mcu91PjT6TW960OlJPlN/JN71odKSfKb+SpUTLw9fepnLvdT40+k1vetDpST5TfyTe9aHSknym/kqVEy8PX3qZy73U+NPpNb3rQ6Uk+U38k3vWh0pJ8pv5KlRMvD196mcu91PjT6TW960OlJPlN/JN71odKSfKb+SpUTLw9fepnLvdT40+k1vetDpST5TfyTe9aHSknym/kqVEy8PX3qZy73U+NPpNb3rQ6Uk+U38k3vWh0pJ8pv5KlRMvD196mcu91PjT6TW960OlJPlN/JebbsFfQRsmNoSPDpmMychrPSvOm8+rdo5VbqZw/4LHtcXfWV61GFutaVr+dtVGFxM7l6MZUp+K/8ANPpTOzG5Fh+k61lXOWmqLj2fZI+2NUqmqLj2fZI+2NUqmsaS215rMXrDdjyF8tqCbyaXybJ8o3GTcsq7J3bIdueVfmuy8nTyXr6kVCNqzc8NfXoft/BNzw19eh+38FtNEGrNzw19eh+38E3PDX16H7fwW00Qas3PDX16H7fwTc8NfXoft/BbTRBqzc8NfXoft/BNzw19eh+38FtNEGrNzw19eh+38E3PDX16H7fwW00Qas3PDX16H7fwTc8NfXoft/BbTRBqzc8NfXoft/BNzw19eh+38FtNEGrNyw19eh+38Fs6my9zbut26ZDcu7Rl3DKu6r71+qICIiApjGBwWPa4u+qdTGMDgse1xd9T4jqpK8D2mG1TP0nWsrD9J1rKpSJqi49n2SPtjVKpqi49n2SPtjVKprGktteazF6w3Y8hERUIxERAREQEREBERAREQEREBERAREQEREBTGMDgse1xd9U6mMYHBY9ri76nxHVSV4HtMNqmfpOtZWH6TrWVSkTVFx7PskfbGqVTVFx7PskfbGqVTWNJba81mL1hux5CIioRiIiAiIgIiICIiAiIgIiICIiAiIgIiICmMYHBY9ri76p1MYwOCx7XF31PiOqkrwPaYbVM/SdaysP0nWsqlImqLj2fZI+2NUqmqLj2fZI+2NUqmsaS215rMXrDdjyERFQjERYKDKLRltY/6oSPjp6WFgDi3KeXSHMbtF93IpK0sbds1OmrcwHkha2L/aEHTssjWC95AH8xyR9VPWljFsmkvEtbBeNIY7dXe6O8hct11qz1JvnmlkP/ANHuf7rzmXyZSDq7BjGHZ9rzPgpJHF7BlXPbkZTedt+kDlVKuO7EtiagqWVcDi2WNwcDz84POCMxHWurcE8I4rVoo62K7zh5zb7y149Jvv8Aog9dERARFrvGXjUjslppKXJfWkZ787Yetw5XczUFbb+FdFZjA+sqGR36Gm8udd6rBnPuUkMe9j5eTfUXX+luWbtv+i57tO1JqyV1RUSOfK43lzzeT4Dq0L5AUHYVi4QUtoxbvSTMkj5S05weZwOdp6ivRXK2LfCuSy7Sika525PeI5W35nMcbs45wTeCuqbrjcgIiICmMYHBY9ri76p1MYwOCx7XF31PiOqkrwPaYbVM/SdaysP0nWsqlImqLj2fZI+2NUqmqLj2fZI+2NUqmsaS215rMXrDdjyERFQjFghZRBN/+OLIvJNn0xJJJJbebz7V8ldimsacXGiYzriLoj/pKr0QaDw8xJSUUTquge6WJovdG+4yNbylpHpDq0jrWqCF2kRyfRc044sEW2XaRfE26nnBkYBoDr7nt95B1OQQd62tiEwmMFa6zXn9Odpc0X6JmDk1tvHsWqF6eDdqmhroKxv+FMx+sNcMoaiLx7UHYIRfzG8OAc03tIBB5wc4PuK8zCfCGKy6KStm9FjczeVzz6LRrP8AyglsamMUWPT7hAQayRpyRpMbNGWR2da5vnnfK8yPcXPcSS5xvJJ033r1qiWrty0S64yVM8mYDk5gOZoHYt+4C4qKSyomyTMZNVm7KkeA5rD6sbTmGvT7MyDme5YXWltYA2ZaAuqKSIu9Zg3J4/zMIKhK7+Hikc/Kgq52M9V7GzH2OBb9QUGm8F7PfVV8EEYve6eMezKBJ/5XX+r/AKFKYG4tqGxb3wtc+ci4yykF2poGZo9l6q0BERAUxjA4LHtcXfVOpjGBwWPa4u+p8R1UleB7TDapn6TrWVh+k61lUpE1Rcez7JH2xqlU1Rcez7JH2xqlU1jSW2vNZi9YbseQiIqEYiIgIiIC11j0sYVFjmoA8+CVr7xyMd5jvZnatiry8KbM8ss+opbr8uB7R/Vde3/UGoOQCgWZG3Eg6QbvaF/KDq/FvavlljUs197hEGH+qPzSOvQFqLHbhn5bWCzoXXwQHziM+XPdn0ZiG6BrKYF4xRZeD9RCHDyndi2FvKN0be52oG8+5fDiiwPNrWh5TO0up4Xbo8uz5cpztb1585QbIxPYACzaYV87f73M28Bw/wDVEfRaOs6SdQWyEuuRAREQEREBERAUxjA4LHtcXfVOpjGBwWPa4u+p8R1UleB7TDapn6TrWVh+k61lUpE1Rcez7JH2xqlU1Rcez7JH2xqlU1jSW2vNZi9YbseQiIqEYiIgIiICIiDkjDmy/I7Vqae64NncQOZrjlN+hC8JbNx92XuNqtqALhNA063MOST7i1azKD9IInSPEbAS5xAAGkk5gAursBMFm2PZ0dIAN0uy5Hc8rvS92j2LmrAWubTWtSzPuyG1MZN4vuGVdfrzrrW7kQZREQEREBERAREQFMYwOCx7XF31TqYxgcFj2uLvqfEdVJXge0w2qZ+k61lYfpOtZVKRNUXHs+yR9sapVNUXHs+yR9sapVNY0ltrzWYvWG7HkIiKhGIiICIiAiLBQao/iEsvLoYKsDPHPkE/yyA3fVq0IVuTH/hSHvjsmM5mfqy3eubwxp9l59oWmyg/qKQscHjSCCNYzhdh2FXiqo4akG8SQRvv5y5ov+t/vXHQK6axM2n5TYcLSb3RF8R6g1xLf9JCC5REQEREBERAREQFMYwOCx7XF31TqYxgcFj2uLvqfEdVJXge0w2qZ+k61lYfpOtZVKRNUXHs+yR9sapVNUXHs+yR9sapVNY0ltrzWYvWG7HkIiKhGIiICIiAvOwgtqOzqOWtluyI2E3es7Q1o6y64L0VorHvhju0zbJhd+nGQ+Ug5jLd5rf8oN93ORzII/BuypsJbaukJ/UkMsrh+2MZzd7LmjWFNWnRmnqJKd2mOR7DraS3/hdC4lsEP7Ps/wArlbdUVFzs+lsX7B7bw73LUONmzfJrcqWgXNe4SDU8X9t6CPC3d/DvaX6dVSE6HMlA1jId/tatILYeI209wtpsZNzZYnxnXdlD6hB0iiIgIiICIiAiIgKYxgcFj2uLvqnUxjA4LHtcXfU+I6qSvA9phtUz9J1rKw/SdayqUiaouPZ9kj7Y1SqaouPZ9kj7Y1SqaxpLbXmsxesN2PIREVCMREQERYc4DOcw6/8Auv3IPAw5wpZZFnyVbiMu7Jjaf3SuvA9g06gtBYu8G5LetYOmvdGHGedxz3i+8Annc7NqBX041sM3WzaG4Qkup4iY4w3PlvJuc/rvOYdQ61ubFjgeLHs5sbgPKJLpJT/N+1t/M0H3koKxrAAABcAAABoA5Foj+ISzMitgqgPThLCf5mHN9Ct8rWOP2zN1splQBninGjka8ZJPvyUHPK9jBG0TSWlT1I/ZPGfZlAH6FeOv6abs4Qdoggi8aFleRgjaQrLNpqkH06eMn+oNDXD3gr10BfjDWRyOc1j2ucx2S4NIJa7mcBo9q8nDLCiOyKCSskuLg25jfXldmYNV+c9QK1LiPsmorLRltaSSTIaXZRBLRLNJfmdd6QAJN3OQg3siIgIiICmMYHBY9ri76p1MYwOCx7XF31PiOqkrwPaYbVM/SdaysP0nWsqlImqLj2fZI+2NUqmqLj2fZI+2NUqmsaS215rMXrDdjyF+c87YmGR7g1jQSXONwAGck9Vy/Rasx+24+Cgio43EbvI4vIzXxxgHJ+JzT13KhG+i0sfNmwSmOOOeZoOd7A1rfZlZyOtVuC+GtFbDC+klvcPSjd5sjdbebrXJV6+2x7ZnoJ21NNI5krTeHA+8EcoPMg7FvWq8c+MIUkJsqlf/AHiRv6rm6Y4z+3qc4ZuoLwav+IOd9HucdM1lWRcZcrKjB0ZTWab+om5Q2CeDVThBaG55TjlOy5pXedktJzuJ5zoCCxxI4DeVVH9q1DP0IjdGHaHzcpA5m3j2nqW+18llWZFRU7KWBuTFGwNaOoZrz1k3k9ZX1oCn8P7L8ssiqpwL3GBzmjnewbowe9v1VAsOaCLjoIuOo6UHFpQFephTZRobQnpCLtzne0f03+b9Ll5SDorEPbYqLJNKT59PM4Xcu5v/AFGn4t09wWxKurZTxumlc1sbQXOc7MA0aSuUsDsMqmxajyimLTlDJex/ovbpF/MQdBC9HDDGZX22BDIWsgvF0MIIaTfmLjnL/wDuZB6GG+FM+E9px0lKHGESCOFh5SfSkcOe4ewBb6wTwbjsmhjoos4aL3O5XyOzucdZUZifxdf2bD/aFS3+9yN81p/wo3cnU48vMNa2WgIiICIiApjGBwWPa4u+qdTGMDgse1xd9T4jqpK8D2mG1TP0nWso/SdaKlImqLj2fZI+2NUqmqLj2fZI+2NUqmsaS215rMXrDdjyFrLHvg9JVWeyqiaS6nkJcBnO5PADnewtb7Fs1YcwOBa4Agi4g5wQecKhG4tIS5dEYS4iqGskM1NI+nc4klrQJI7zzNNxHsK8+yv4eqaNwdVVckoH7Y2CEHWbyfcg1BgvgpVWtUCmpYyTf5zzmYxvO48naV01gXgdT2LSCmhF7zcZJTmdI/n6gNAHJ9V6NjWFTWfEIKWJkcY5GjSecnST1lfegIiICIiDRWPnBFzJ22tE2+N7QyW79sjczXHqIuz84WoSF2ZXUMVTE6CZjXxuFzmuzghartX+HqmklL6arkijJvyHsEtw5g68G7Wg0QyMuNwBJJuAGe89S3linxTbhk2naLP1NMULtDeXLeOV1+gcmnTmFXghims+yXCYAzVA0SS3eaf5GjMFaoMBZREBERAREQFMYwOCx7XF31TqYxgcFj2uLvqfEdVJXge0w2qZ+k60R+k61lUpE1R8ez7JH2xqlXg2jgl5RUmrZVTxPc0MO5HJzNu5Rn5B7l+O82XpKu+M+KjjWdv9qfr+f9r/AF0pxtXaRr+/4/ylNK/xSIpzeZL0lXfGfFN5kvSVd8Z8V66afh4ssvZ8zhVR3pepzeZL0lXfGfFN5kvSVd8Z8U6afh4mXs+Zwqo0U5vMl6SrvjPim8yXpKu+M+KdNPw8TL2fM4VUaKc3mS9JV3xnxTeZL0lXfGfFOmn4eJl7PmcKqNFObzJekq74z4pvMl6SrvjPinTT8PEy9nzOFVGinN5kvSVd8Z8U3mS9JV3xnxTpp+HiZez5nCqjRTm8yXpKu+M+KbzJekq74z4p00/DxMvZ8zhVRopzeZL0lXfGfFN5kvSVd8Z8U6afh4mXs+Zwqo0U5vMl6SrvjPim8yXpKu+M+KdNPw8TL2fM4VUaKc3mS9JV3xnxTeZL0lXfGfFOmn4eJl7PmcKqO9TGMDgse1xd9fpvMl6SrvjPivzlwEMlwlrqp7Q4OyZHZYvbozH2+9Z3JznCsf119W1iFm1djOtzT0qpn6TrWUOc3orXMf/Z"/>
        <xdr:cNvSpPr>
          <a:spLocks noChangeAspect="1" noChangeArrowheads="1"/>
        </xdr:cNvSpPr>
      </xdr:nvSpPr>
      <xdr:spPr bwMode="auto">
        <a:xfrm>
          <a:off x="6153150" y="66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304800</xdr:colOff>
      <xdr:row>26</xdr:row>
      <xdr:rowOff>304800</xdr:rowOff>
    </xdr:to>
    <xdr:sp macro="" textlink="">
      <xdr:nvSpPr>
        <xdr:cNvPr id="1026" name="AutoShape 2" descr="data:image/jpeg;base64,/9j/4AAQSkZJRgABAQAAAQABAAD/2wCEAAkGBg8MDRUMDhAQFQ8WEBQUFxQQFRcPFBURFBcVFBUYFhUXHCYgGBkkGRUUHy8gIycpLCwsGB4xNTAqNSY3LCkBCQoKDQwMFQ8PGTUkHiQ1Ki0uMzE1NTU1NSk1KTY1NTItNDE1KS81NS0sNSwsNTUyLyksKSwsKSkpLikpKSkpKf/AABEIAN0AwgMBIgACEQEDEQH/xAAcAAEBAAMBAQEBAAAAAAAAAAAABgEHCAUEAwL/xABHEAABAwECBwsLAgMIAwAAAAABAAIDBAURBgcSITFxdBMWNDVBUVVhscLRFCIyUoGRkpOhpNIjQghichUkQ4KissHwFzNj/8QAGAEBAQEBAQAAAAAAAAAAAAAAAAQDBQL/xAAtEQEAAQIDBAoDAQEAAAAAAAAAAgEDBBQxcXKhsRMzNFFSU2GRktEREkEhYv/aAAwDAQACEQMRAD8Ata41dTaklJDVvhYyBjwA0PF5yQcxu9b6L6N71odKSfKb+SUfHs+yR9sapVHbtUn+1a1rrX+1dK9fla/SMaU/H4j/ACndsTW960OlJPlN/JN71odKSfKb+SpUWmXh6+9WOcu91PjT6TW960OlJPlN/JN71odKSfKb+SpUTLw9fepnLvdT40+k1vetDpST5TfyTe9aHSknym/kqVEy8PX3qZy73U+NPpNb3rQ6Uk+U38k3vWh0pJ8pv5KlRMvD196mcu91PjT6TW960OlJPlN/JN71odKSfKb+SpUTLw9fepnLvdT40+k1vetDpST5TfyTe9aHSknym/kqVEy8PX3qZy73U+NPpNb3rQ6Uk+U38k3vWh0pJ8pv5KlRMvD196mcu91PjT6TW960OlJPlN/JN71odKSfKb+SpUTLw9fepnLvdT40+k1vetDpST5TfyTe9aHSknym/kqVEy8PX3qZy73U+NPpNb3rQ6Uk+U38k3vWh0pJ8pv5KlRMvD196mcu91PjT6TW960OlJPlN/JebbsFfQRsmNoSPDpmMychrPSvOm8+rdo5VbqZw/4LHtcXfWV61GFutaVr+dtVGFxM7l6MZUp+K/8ANPpTOzG5Fh+k61lXOWmqLj2fZI+2NUqmqLj2fZI+2NUqmsaS215rMXrDdjyF8tqCbyaXybJ8o3GTcsq7J3bIdueVfmuy8nTyXr6kVCNqzc8NfXoft/BNzw19eh+38FtNEGrNzw19eh+38E3PDX16H7fwW00Qas3PDX16H7fwTc8NfXoft/BbTRBqzc8NfXoft/BNzw19eh+38FtNEGrNzw19eh+38E3PDX16H7fwW00Qas3PDX16H7fwTc8NfXoft/BbTRBqzc8NfXoft/BNzw19eh+38FtNEGrNyw19eh+38Fs6my9zbut26ZDcu7Rl3DKu6r71+qICIiApjGBwWPa4u+qdTGMDgse1xd9T4jqpK8D2mG1TP0nWsrD9J1rKpSJqi49n2SPtjVKpqi49n2SPtjVKprGktteazF6w3Y8hERUIxERAREQEREBERAREQEREBERAREQEREBTGMDgse1xd9U6mMYHBY9ri76nxHVSV4HtMNqmfpOtZWH6TrWVSkTVFx7PskfbGqVTVFx7PskfbGqVTWNJba81mL1hux5CIioRiIiAiIgIiICIiAiIgIiICIiAiIgIiICmMYHBY9ri76p1MYwOCx7XF31PiOqkrwPaYbVM/SdaysP0nWsqlImqLj2fZI+2NUqmqLj2fZI+2NUqmsaS215rMXrDdjyERFQjERYKDKLRltY/6oSPjp6WFgDi3KeXSHMbtF93IpK0sbds1OmrcwHkha2L/aEHTssjWC95AH8xyR9VPWljFsmkvEtbBeNIY7dXe6O8hct11qz1JvnmlkP/ANHuf7rzmXyZSDq7BjGHZ9rzPgpJHF7BlXPbkZTedt+kDlVKuO7EtiagqWVcDi2WNwcDz84POCMxHWurcE8I4rVoo62K7zh5zb7y149Jvv8Aog9dERARFrvGXjUjslppKXJfWkZ787Yetw5XczUFbb+FdFZjA+sqGR36Gm8udd6rBnPuUkMe9j5eTfUXX+luWbtv+i57tO1JqyV1RUSOfK43lzzeT4Dq0L5AUHYVi4QUtoxbvSTMkj5S05weZwOdp6ivRXK2LfCuSy7Sika525PeI5W35nMcbs45wTeCuqbrjcgIiICmMYHBY9ri76p1MYwOCx7XF31PiOqkrwPaYbVM/SdaysP0nWsqlImqLj2fZI+2NUqmqLj2fZI+2NUqmsaS215rMXrDdjyERFQjFghZRBN/+OLIvJNn0xJJJJbebz7V8ldimsacXGiYzriLoj/pKr0QaDw8xJSUUTquge6WJovdG+4yNbylpHpDq0jrWqCF2kRyfRc044sEW2XaRfE26nnBkYBoDr7nt95B1OQQd62tiEwmMFa6zXn9Odpc0X6JmDk1tvHsWqF6eDdqmhroKxv+FMx+sNcMoaiLx7UHYIRfzG8OAc03tIBB5wc4PuK8zCfCGKy6KStm9FjczeVzz6LRrP8AyglsamMUWPT7hAQayRpyRpMbNGWR2da5vnnfK8yPcXPcSS5xvJJ033r1qiWrty0S64yVM8mYDk5gOZoHYt+4C4qKSyomyTMZNVm7KkeA5rD6sbTmGvT7MyDme5YXWltYA2ZaAuqKSIu9Zg3J4/zMIKhK7+Hikc/Kgq52M9V7GzH2OBb9QUGm8F7PfVV8EEYve6eMezKBJ/5XX+r/AKFKYG4tqGxb3wtc+ci4yykF2poGZo9l6q0BERAUxjA4LHtcXfVOpjGBwWPa4u+p8R1UleB7TDapn6TrWVh+k61lUpE1Rcez7JH2xqlU1Rcez7JH2xqlU1jSW2vNZi9YbseQiIqEYiIgIiIC11j0sYVFjmoA8+CVr7xyMd5jvZnatiry8KbM8ss+opbr8uB7R/Vde3/UGoOQCgWZG3Eg6QbvaF/KDq/FvavlljUs197hEGH+qPzSOvQFqLHbhn5bWCzoXXwQHziM+XPdn0ZiG6BrKYF4xRZeD9RCHDyndi2FvKN0be52oG8+5fDiiwPNrWh5TO0up4Xbo8uz5cpztb1585QbIxPYACzaYV87f73M28Bw/wDVEfRaOs6SdQWyEuuRAREQEREBERAUxjA4LHtcXfVOpjGBwWPa4u+p8R1UleB7TDapn6TrWVh+k61lUpE1Rcez7JH2xqlU1Rcez7JH2xqlU1jSW2vNZi9YbseQiIqEYiIgIiICIiDkjDmy/I7Vqae64NncQOZrjlN+hC8JbNx92XuNqtqALhNA063MOST7i1azKD9IInSPEbAS5xAAGkk5gAursBMFm2PZ0dIAN0uy5Hc8rvS92j2LmrAWubTWtSzPuyG1MZN4vuGVdfrzrrW7kQZREQEREBERAREQFMYwOCx7XF31TqYxgcFj2uLvqfEdVJXge0w2qZ+k61lYfpOtZVKRNUXHs+yR9sapVNUXHs+yR9sapVNY0ltrzWYvWG7HkIiKhGIiICIiAiLBQao/iEsvLoYKsDPHPkE/yyA3fVq0IVuTH/hSHvjsmM5mfqy3eubwxp9l59oWmyg/qKQscHjSCCNYzhdh2FXiqo4akG8SQRvv5y5ov+t/vXHQK6axM2n5TYcLSb3RF8R6g1xLf9JCC5REQEREBERAREQFMYwOCx7XF31TqYxgcFj2uLvqfEdVJXge0w2qZ+k61lYfpOtZVKRNUXHs+yR9sapVNUXHs+yR9sapVNY0ltrzWYvWG7HkIiKhGIiICIiAvOwgtqOzqOWtluyI2E3es7Q1o6y64L0VorHvhju0zbJhd+nGQ+Ug5jLd5rf8oN93ORzII/BuypsJbaukJ/UkMsrh+2MZzd7LmjWFNWnRmnqJKd2mOR7DraS3/hdC4lsEP7Ps/wArlbdUVFzs+lsX7B7bw73LUONmzfJrcqWgXNe4SDU8X9t6CPC3d/DvaX6dVSE6HMlA1jId/tatILYeI209wtpsZNzZYnxnXdlD6hB0iiIgIiICIiAiIgKYxgcFj2uLvqnUxjA4LHtcXfU+I6qSvA9phtUz9J1rKw/SdayqUiaouPZ9kj7Y1SqaouPZ9kj7Y1SqaxpLbXmsxesN2PIREVCMREQERYc4DOcw6/8Auv3IPAw5wpZZFnyVbiMu7Jjaf3SuvA9g06gtBYu8G5LetYOmvdGHGedxz3i+8Annc7NqBX041sM3WzaG4Qkup4iY4w3PlvJuc/rvOYdQ61ubFjgeLHs5sbgPKJLpJT/N+1t/M0H3koKxrAAABcAAABoA5Foj+ISzMitgqgPThLCf5mHN9Ct8rWOP2zN1splQBninGjka8ZJPvyUHPK9jBG0TSWlT1I/ZPGfZlAH6FeOv6abs4Qdoggi8aFleRgjaQrLNpqkH06eMn+oNDXD3gr10BfjDWRyOc1j2ucx2S4NIJa7mcBo9q8nDLCiOyKCSskuLg25jfXldmYNV+c9QK1LiPsmorLRltaSSTIaXZRBLRLNJfmdd6QAJN3OQg3siIgIiICmMYHBY9ri76p1MYwOCx7XF31PiOqkrwPaYbVM/SdaysP0nWsqlImqLj2fZI+2NUqmqLj2fZI+2NUqmsaS215rMXrDdjyF+c87YmGR7g1jQSXONwAGck9Vy/Rasx+24+Cgio43EbvI4vIzXxxgHJ+JzT13KhG+i0sfNmwSmOOOeZoOd7A1rfZlZyOtVuC+GtFbDC+klvcPSjd5sjdbebrXJV6+2x7ZnoJ21NNI5krTeHA+8EcoPMg7FvWq8c+MIUkJsqlf/AHiRv6rm6Y4z+3qc4ZuoLwav+IOd9HucdM1lWRcZcrKjB0ZTWab+om5Q2CeDVThBaG55TjlOy5pXedktJzuJ5zoCCxxI4DeVVH9q1DP0IjdGHaHzcpA5m3j2nqW+18llWZFRU7KWBuTFGwNaOoZrz1k3k9ZX1oCn8P7L8ssiqpwL3GBzmjnewbowe9v1VAsOaCLjoIuOo6UHFpQFephTZRobQnpCLtzne0f03+b9Ll5SDorEPbYqLJNKT59PM4Xcu5v/AFGn4t09wWxKurZTxumlc1sbQXOc7MA0aSuUsDsMqmxajyimLTlDJex/ovbpF/MQdBC9HDDGZX22BDIWsgvF0MIIaTfmLjnL/wDuZB6GG+FM+E9px0lKHGESCOFh5SfSkcOe4ewBb6wTwbjsmhjoos4aL3O5XyOzucdZUZifxdf2bD/aFS3+9yN81p/wo3cnU48vMNa2WgIiICIiApjGBwWPa4u+qdTGMDgse1xd9T4jqpK8D2mG1TP0nWso/SdaKlImqLj2fZI+2NUqmqLj2fZI+2NUqmsaS215rMXrDdjyFrLHvg9JVWeyqiaS6nkJcBnO5PADnewtb7Fs1YcwOBa4Agi4g5wQecKhG4tIS5dEYS4iqGskM1NI+nc4klrQJI7zzNNxHsK8+yv4eqaNwdVVckoH7Y2CEHWbyfcg1BgvgpVWtUCmpYyTf5zzmYxvO48naV01gXgdT2LSCmhF7zcZJTmdI/n6gNAHJ9V6NjWFTWfEIKWJkcY5GjSecnST1lfegIiICIiDRWPnBFzJ22tE2+N7QyW79sjczXHqIuz84WoSF2ZXUMVTE6CZjXxuFzmuzghartX+HqmklL6arkijJvyHsEtw5g68G7Wg0QyMuNwBJJuAGe89S3linxTbhk2naLP1NMULtDeXLeOV1+gcmnTmFXghims+yXCYAzVA0SS3eaf5GjMFaoMBZREBERAREQFMYwOCx7XF31TqYxgcFj2uLvqfEdVJXge0w2qZ+k60R+k61lUpE1R8ez7JH2xqlXg2jgl5RUmrZVTxPc0MO5HJzNu5Rn5B7l+O82XpKu+M+KjjWdv9qfr+f9r/AF0pxtXaRr+/4/ylNK/xSIpzeZL0lXfGfFN5kvSVd8Z8V66afh4ssvZ8zhVR3pepzeZL0lXfGfFN5kvSVd8Z8U6afh4mXs+Zwqo0U5vMl6SrvjPim8yXpKu+M+KdNPw8TL2fM4VUaKc3mS9JV3xnxTeZL0lXfGfFOmn4eJl7PmcKqNFObzJekq74z4pvMl6SrvjPinTT8PEy9nzOFVGinN5kvSVd8Z8U3mS9JV3xnxTpp+HiZez5nCqjRTm8yXpKu+M+KbzJekq74z4p00/DxMvZ8zhVRopzeZL0lXfGfFN5kvSVd8Z8U6afh4mXs+Zwqo0U5vMl6SrvjPim8yXpKu+M+KdNPw8TL2fM4VUaKc3mS9JV3xnxTeZL0lXfGfFOmn4eJl7PmcKqO9TGMDgse1xd9fpvMl6SrvjPivzlwEMlwlrqp7Q4OyZHZYvbozH2+9Z3JznCsf119W1iFm1djOtzT0qpn6TrWUOc3orXMf/Z"/>
        <xdr:cNvSpPr>
          <a:spLocks noChangeAspect="1" noChangeArrowheads="1"/>
        </xdr:cNvSpPr>
      </xdr:nvSpPr>
      <xdr:spPr bwMode="auto">
        <a:xfrm>
          <a:off x="6229350" y="667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0.14649</cdr:x>
      <cdr:y>0.09893</cdr:y>
    </cdr:from>
    <cdr:to>
      <cdr:x>0.22635</cdr:x>
      <cdr:y>0.19378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060407" y="327458"/>
          <a:ext cx="578106" cy="3139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    </a:t>
          </a:r>
          <a:r>
            <a:rPr lang="en-US" sz="1400"/>
            <a:t>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F343"/>
  <sheetViews>
    <sheetView tabSelected="1" topLeftCell="AW18" zoomScaleNormal="100" workbookViewId="0">
      <selection activeCell="L16" sqref="L16"/>
    </sheetView>
  </sheetViews>
  <sheetFormatPr defaultRowHeight="15" x14ac:dyDescent="0.25"/>
  <cols>
    <col min="1" max="1" width="9.5703125" customWidth="1"/>
    <col min="2" max="2" width="11.5703125" customWidth="1"/>
    <col min="3" max="3" width="10.42578125" customWidth="1"/>
    <col min="4" max="4" width="12.140625" customWidth="1"/>
    <col min="8" max="8" width="9.140625" hidden="1" customWidth="1"/>
    <col min="9" max="9" width="10" customWidth="1"/>
    <col min="10" max="10" width="8.28515625" customWidth="1"/>
    <col min="11" max="11" width="6.7109375" customWidth="1"/>
    <col min="12" max="12" width="22" style="23" customWidth="1"/>
    <col min="13" max="13" width="6.85546875" customWidth="1"/>
    <col min="14" max="14" width="8.140625" customWidth="1"/>
    <col min="15" max="15" width="6.7109375" customWidth="1"/>
    <col min="16" max="16" width="5.85546875" customWidth="1"/>
    <col min="17" max="17" width="8.140625" customWidth="1"/>
    <col min="18" max="18" width="7.28515625" customWidth="1"/>
    <col min="19" max="19" width="6.28515625" style="2" customWidth="1"/>
    <col min="20" max="20" width="8.28515625" customWidth="1"/>
    <col min="21" max="21" width="6.28515625" customWidth="1"/>
    <col min="22" max="28" width="6.85546875" customWidth="1"/>
    <col min="35" max="38" width="9.140625" style="1"/>
  </cols>
  <sheetData>
    <row r="1" spans="2:57" x14ac:dyDescent="0.25">
      <c r="S1"/>
      <c r="AI1"/>
      <c r="AJ1"/>
      <c r="AK1"/>
      <c r="AL1"/>
      <c r="BB1" t="s">
        <v>19</v>
      </c>
    </row>
    <row r="2" spans="2:57" x14ac:dyDescent="0.25">
      <c r="B2" s="24"/>
      <c r="C2" s="32" t="s">
        <v>51</v>
      </c>
      <c r="D2" s="32"/>
      <c r="E2" s="32"/>
      <c r="F2" s="32" t="s">
        <v>61</v>
      </c>
      <c r="G2" s="32"/>
      <c r="H2" s="32"/>
      <c r="I2" s="32" t="s">
        <v>62</v>
      </c>
      <c r="J2" s="32"/>
      <c r="K2" s="32"/>
      <c r="L2" s="18" t="s">
        <v>88</v>
      </c>
      <c r="N2" s="3"/>
      <c r="O2" s="3"/>
      <c r="P2" s="3"/>
      <c r="Q2" s="3"/>
      <c r="R2" s="3"/>
      <c r="S2" s="3" t="s">
        <v>25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 t="s">
        <v>24</v>
      </c>
      <c r="AI2" s="3"/>
      <c r="AJ2" s="3"/>
      <c r="AK2" s="3"/>
      <c r="AL2" s="3"/>
      <c r="AM2" s="3"/>
      <c r="AN2" s="3"/>
      <c r="AO2" s="3"/>
      <c r="AP2" s="3" t="s">
        <v>26</v>
      </c>
      <c r="AQ2" s="3"/>
      <c r="AR2" s="3"/>
      <c r="AS2" s="3"/>
      <c r="AT2" s="3"/>
      <c r="AU2" s="3" t="s">
        <v>24</v>
      </c>
      <c r="AV2" s="3"/>
      <c r="AZ2" t="s">
        <v>3</v>
      </c>
      <c r="BC2" t="s">
        <v>20</v>
      </c>
      <c r="BD2" t="s">
        <v>21</v>
      </c>
      <c r="BE2" t="s">
        <v>22</v>
      </c>
    </row>
    <row r="3" spans="2:57" x14ac:dyDescent="0.25">
      <c r="B3" s="26"/>
      <c r="C3" s="27" t="s">
        <v>30</v>
      </c>
      <c r="D3" s="27" t="s">
        <v>27</v>
      </c>
      <c r="E3" s="27" t="s">
        <v>28</v>
      </c>
      <c r="F3" s="27" t="s">
        <v>30</v>
      </c>
      <c r="G3" s="27" t="s">
        <v>27</v>
      </c>
      <c r="H3" s="27" t="s">
        <v>28</v>
      </c>
      <c r="I3" s="27" t="s">
        <v>30</v>
      </c>
      <c r="J3" s="27" t="s">
        <v>27</v>
      </c>
      <c r="K3" s="27" t="s">
        <v>28</v>
      </c>
      <c r="L3" s="19"/>
      <c r="O3" s="4"/>
      <c r="R3" s="4"/>
      <c r="S3"/>
      <c r="AE3" s="7"/>
      <c r="AG3" s="7"/>
      <c r="AI3" s="5"/>
      <c r="AJ3" s="5"/>
      <c r="AK3" s="5"/>
      <c r="AL3" s="5"/>
      <c r="AM3" s="5"/>
      <c r="AO3" s="5"/>
      <c r="AQ3" s="6"/>
      <c r="AR3" s="6"/>
      <c r="AT3" s="6"/>
      <c r="AU3" s="6"/>
      <c r="BB3" t="s">
        <v>23</v>
      </c>
      <c r="BC3">
        <v>3.6</v>
      </c>
      <c r="BD3">
        <v>4.0999999999999996</v>
      </c>
      <c r="BE3">
        <v>3.3</v>
      </c>
    </row>
    <row r="4" spans="2:57" ht="51" x14ac:dyDescent="0.25">
      <c r="B4" s="21" t="s">
        <v>89</v>
      </c>
      <c r="C4" s="17" t="s">
        <v>34</v>
      </c>
      <c r="D4" s="17" t="s">
        <v>35</v>
      </c>
      <c r="E4" s="17" t="s">
        <v>36</v>
      </c>
      <c r="F4" s="17" t="s">
        <v>37</v>
      </c>
      <c r="G4" s="17" t="s">
        <v>38</v>
      </c>
      <c r="H4" s="17" t="s">
        <v>39</v>
      </c>
      <c r="I4" s="17" t="s">
        <v>40</v>
      </c>
      <c r="J4" s="17" t="s">
        <v>41</v>
      </c>
      <c r="K4" s="17" t="s">
        <v>42</v>
      </c>
      <c r="L4" s="17">
        <v>43</v>
      </c>
      <c r="M4" s="8">
        <v>0</v>
      </c>
      <c r="N4" s="8">
        <v>0</v>
      </c>
      <c r="O4" s="8">
        <v>2</v>
      </c>
      <c r="P4" s="8">
        <v>11</v>
      </c>
      <c r="Q4" s="8">
        <v>14</v>
      </c>
      <c r="R4" s="8">
        <v>13</v>
      </c>
      <c r="S4" s="8">
        <v>11</v>
      </c>
      <c r="T4" s="8">
        <v>9</v>
      </c>
      <c r="U4" s="8">
        <v>7</v>
      </c>
      <c r="V4" s="8"/>
      <c r="W4" s="8"/>
      <c r="X4" s="8"/>
      <c r="Y4" s="8"/>
      <c r="Z4" s="8"/>
      <c r="AA4" s="8"/>
      <c r="AB4" s="8"/>
      <c r="AC4" s="8">
        <v>4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1</v>
      </c>
      <c r="AK4" s="8">
        <v>2</v>
      </c>
      <c r="AL4" s="8">
        <v>1</v>
      </c>
      <c r="AM4" s="8">
        <v>2</v>
      </c>
      <c r="AN4" s="8">
        <v>3</v>
      </c>
      <c r="AO4" s="8">
        <v>7</v>
      </c>
      <c r="AP4" s="8">
        <v>12</v>
      </c>
      <c r="AQ4" s="8">
        <v>12</v>
      </c>
      <c r="AR4" s="8">
        <v>12</v>
      </c>
      <c r="AS4" s="8">
        <v>13</v>
      </c>
      <c r="AT4" s="8">
        <v>15</v>
      </c>
      <c r="AU4">
        <v>11</v>
      </c>
      <c r="AV4" s="8">
        <v>12</v>
      </c>
      <c r="AW4" s="8">
        <v>10</v>
      </c>
    </row>
    <row r="5" spans="2:57" ht="63.75" x14ac:dyDescent="0.25">
      <c r="B5" s="22" t="s">
        <v>80</v>
      </c>
      <c r="C5" s="20" t="s">
        <v>52</v>
      </c>
      <c r="D5" s="20" t="s">
        <v>53</v>
      </c>
      <c r="E5" s="20" t="s">
        <v>54</v>
      </c>
      <c r="F5" s="20" t="s">
        <v>55</v>
      </c>
      <c r="G5" s="20" t="s">
        <v>56</v>
      </c>
      <c r="H5" s="20" t="s">
        <v>57</v>
      </c>
      <c r="I5" s="20" t="s">
        <v>58</v>
      </c>
      <c r="J5" s="20" t="s">
        <v>59</v>
      </c>
      <c r="K5" s="20" t="s">
        <v>60</v>
      </c>
      <c r="L5" s="17">
        <v>43</v>
      </c>
      <c r="M5" s="8">
        <v>6</v>
      </c>
      <c r="N5" s="8">
        <v>6</v>
      </c>
      <c r="O5" s="8">
        <v>8</v>
      </c>
      <c r="P5" s="8">
        <v>9</v>
      </c>
      <c r="Q5" s="8">
        <v>9</v>
      </c>
      <c r="R5" s="8">
        <v>9</v>
      </c>
      <c r="S5" s="8">
        <v>7</v>
      </c>
      <c r="T5" s="8">
        <v>7</v>
      </c>
      <c r="U5" s="8">
        <v>7</v>
      </c>
      <c r="V5" s="8"/>
      <c r="W5" s="8"/>
      <c r="X5" s="8"/>
      <c r="Y5" s="8"/>
      <c r="Z5" s="8"/>
      <c r="AA5" s="8"/>
      <c r="AB5" s="8"/>
      <c r="AC5" s="8">
        <v>3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</v>
      </c>
      <c r="AM5" s="8">
        <v>9</v>
      </c>
      <c r="AN5" s="8">
        <v>10</v>
      </c>
      <c r="AO5" s="8">
        <v>11</v>
      </c>
      <c r="AP5" s="8">
        <v>9</v>
      </c>
      <c r="AQ5" s="8">
        <v>11</v>
      </c>
      <c r="AR5" s="8">
        <v>7</v>
      </c>
      <c r="AS5" s="8">
        <v>7</v>
      </c>
      <c r="AT5" s="8">
        <v>11</v>
      </c>
      <c r="AU5">
        <v>9</v>
      </c>
      <c r="AV5" s="8">
        <v>11</v>
      </c>
      <c r="AW5" s="8">
        <v>10</v>
      </c>
    </row>
    <row r="6" spans="2:57" ht="54.75" x14ac:dyDescent="0.25">
      <c r="B6" s="21" t="s">
        <v>81</v>
      </c>
      <c r="C6" s="17" t="s">
        <v>68</v>
      </c>
      <c r="D6" s="17" t="s">
        <v>69</v>
      </c>
      <c r="E6" s="17" t="s">
        <v>70</v>
      </c>
      <c r="F6" s="17" t="s">
        <v>71</v>
      </c>
      <c r="G6" s="17" t="s">
        <v>77</v>
      </c>
      <c r="H6" s="17" t="s">
        <v>72</v>
      </c>
      <c r="I6" s="17" t="s">
        <v>73</v>
      </c>
      <c r="J6" s="17" t="s">
        <v>74</v>
      </c>
      <c r="K6" s="17" t="s">
        <v>85</v>
      </c>
      <c r="L6" s="17">
        <v>1879</v>
      </c>
      <c r="M6" s="8">
        <v>6</v>
      </c>
      <c r="N6" s="8">
        <v>5</v>
      </c>
      <c r="O6" s="8">
        <v>4</v>
      </c>
      <c r="P6" s="8">
        <v>3</v>
      </c>
      <c r="Q6" s="8">
        <v>3</v>
      </c>
      <c r="R6" s="8">
        <v>3</v>
      </c>
      <c r="S6" s="8">
        <v>2</v>
      </c>
      <c r="T6" s="8">
        <v>0</v>
      </c>
      <c r="U6" s="8">
        <v>0</v>
      </c>
      <c r="V6" s="8"/>
      <c r="W6" s="8"/>
      <c r="X6" s="8"/>
      <c r="Y6" s="8"/>
      <c r="Z6" s="8"/>
      <c r="AA6" s="8"/>
      <c r="AB6" s="8"/>
      <c r="AC6" s="8">
        <v>0</v>
      </c>
      <c r="AD6" s="8">
        <v>0</v>
      </c>
      <c r="AE6" s="8">
        <v>2</v>
      </c>
      <c r="AF6" s="8">
        <v>5</v>
      </c>
      <c r="AG6" s="8">
        <v>7</v>
      </c>
      <c r="AH6" s="8">
        <v>9</v>
      </c>
      <c r="AI6" s="8">
        <v>8</v>
      </c>
      <c r="AJ6" s="8">
        <v>7</v>
      </c>
      <c r="AK6" s="8">
        <v>6</v>
      </c>
      <c r="AL6" s="8">
        <v>4</v>
      </c>
      <c r="AM6" s="8">
        <v>2</v>
      </c>
      <c r="AN6" s="8">
        <v>3</v>
      </c>
      <c r="AO6" s="8">
        <v>6</v>
      </c>
      <c r="AP6" s="8">
        <v>10</v>
      </c>
      <c r="AQ6" s="8">
        <v>11</v>
      </c>
      <c r="AR6" s="8">
        <v>9</v>
      </c>
      <c r="AS6" s="8">
        <v>4</v>
      </c>
      <c r="AT6" s="8">
        <v>8</v>
      </c>
      <c r="AU6">
        <v>7</v>
      </c>
      <c r="AV6" s="8">
        <v>8</v>
      </c>
      <c r="AW6" s="8">
        <v>9</v>
      </c>
    </row>
    <row r="7" spans="2:57" ht="54.75" x14ac:dyDescent="0.25">
      <c r="B7" s="21" t="s">
        <v>82</v>
      </c>
      <c r="C7" s="17" t="s">
        <v>91</v>
      </c>
      <c r="D7" s="17" t="s">
        <v>87</v>
      </c>
      <c r="E7" s="17" t="s">
        <v>76</v>
      </c>
      <c r="F7" s="17" t="s">
        <v>84</v>
      </c>
      <c r="G7" s="17" t="s">
        <v>78</v>
      </c>
      <c r="H7" s="17" t="s">
        <v>92</v>
      </c>
      <c r="I7" s="17" t="s">
        <v>78</v>
      </c>
      <c r="J7" s="17" t="s">
        <v>79</v>
      </c>
      <c r="K7" s="17" t="s">
        <v>90</v>
      </c>
      <c r="L7" s="17">
        <v>967</v>
      </c>
      <c r="S7"/>
      <c r="AH7">
        <v>1.71</v>
      </c>
      <c r="AI7"/>
      <c r="AJ7"/>
      <c r="AK7"/>
      <c r="AL7"/>
      <c r="AP7" s="8">
        <v>9</v>
      </c>
    </row>
    <row r="8" spans="2:57" ht="63.75" x14ac:dyDescent="0.25">
      <c r="B8" s="28" t="s">
        <v>83</v>
      </c>
      <c r="C8" s="29">
        <v>46.2</v>
      </c>
      <c r="D8" s="29">
        <v>52.7</v>
      </c>
      <c r="E8" s="29">
        <v>58.5</v>
      </c>
      <c r="F8" s="29">
        <v>44.7</v>
      </c>
      <c r="G8" s="29">
        <v>51.3</v>
      </c>
      <c r="H8" s="29">
        <v>62.11</v>
      </c>
      <c r="I8" s="29">
        <v>43</v>
      </c>
      <c r="J8" s="29">
        <v>59.4</v>
      </c>
      <c r="K8" s="29">
        <v>57.5</v>
      </c>
      <c r="L8" s="17">
        <v>1879</v>
      </c>
      <c r="S8"/>
      <c r="AH8">
        <v>1.43</v>
      </c>
      <c r="AI8"/>
      <c r="AJ8"/>
      <c r="AK8"/>
      <c r="AL8"/>
      <c r="AP8" s="8">
        <v>7</v>
      </c>
    </row>
    <row r="9" spans="2:57" x14ac:dyDescent="0.25">
      <c r="B9" s="34" t="s">
        <v>93</v>
      </c>
      <c r="C9" s="34"/>
      <c r="D9" s="34"/>
      <c r="E9" s="34"/>
      <c r="F9" s="34"/>
      <c r="G9" s="34"/>
      <c r="H9" s="34"/>
      <c r="I9" s="34"/>
      <c r="J9" s="34"/>
      <c r="L9" s="20"/>
      <c r="S9"/>
      <c r="AI9"/>
      <c r="AJ9"/>
      <c r="AK9"/>
      <c r="AL9"/>
      <c r="AP9" s="8">
        <v>0</v>
      </c>
    </row>
    <row r="10" spans="2:57" x14ac:dyDescent="0.25">
      <c r="S10"/>
      <c r="AI10"/>
      <c r="AJ10"/>
      <c r="AK10"/>
      <c r="AL10"/>
    </row>
    <row r="11" spans="2:57" x14ac:dyDescent="0.25">
      <c r="S11"/>
      <c r="AI11"/>
      <c r="AJ11"/>
      <c r="AK11"/>
      <c r="AL11"/>
      <c r="AM11" t="s">
        <v>13</v>
      </c>
      <c r="AN11" t="s">
        <v>5</v>
      </c>
      <c r="AO11" t="s">
        <v>14</v>
      </c>
      <c r="AP11">
        <v>2</v>
      </c>
      <c r="AQ11">
        <v>2</v>
      </c>
      <c r="AR11">
        <v>2</v>
      </c>
      <c r="AS11">
        <v>2</v>
      </c>
    </row>
    <row r="12" spans="2:57" x14ac:dyDescent="0.25">
      <c r="S12"/>
      <c r="AI12"/>
      <c r="AJ12"/>
      <c r="AK12"/>
      <c r="AL12"/>
      <c r="AM12" t="s">
        <v>13</v>
      </c>
      <c r="AN12" t="s">
        <v>8</v>
      </c>
      <c r="AO12" t="s">
        <v>14</v>
      </c>
      <c r="AP12">
        <v>3</v>
      </c>
      <c r="AQ12">
        <v>3</v>
      </c>
      <c r="AR12">
        <v>2</v>
      </c>
      <c r="AS12">
        <v>1</v>
      </c>
    </row>
    <row r="13" spans="2:57" x14ac:dyDescent="0.25">
      <c r="S13"/>
      <c r="AI13"/>
      <c r="AJ13"/>
      <c r="AK13"/>
      <c r="AL13"/>
      <c r="AM13" t="s">
        <v>13</v>
      </c>
      <c r="AN13" t="s">
        <v>5</v>
      </c>
      <c r="AO13" t="s">
        <v>14</v>
      </c>
      <c r="AP13">
        <v>1</v>
      </c>
      <c r="AQ13">
        <v>1</v>
      </c>
      <c r="AR13">
        <v>1</v>
      </c>
      <c r="AS13">
        <v>1</v>
      </c>
    </row>
    <row r="14" spans="2:57" x14ac:dyDescent="0.25">
      <c r="S14"/>
      <c r="AI14"/>
      <c r="AJ14"/>
      <c r="AK14"/>
      <c r="AL14"/>
      <c r="AM14" t="s">
        <v>13</v>
      </c>
      <c r="AN14" t="s">
        <v>5</v>
      </c>
      <c r="AO14" t="s">
        <v>14</v>
      </c>
      <c r="AP14">
        <v>2</v>
      </c>
      <c r="AQ14">
        <v>2</v>
      </c>
      <c r="AR14">
        <v>1</v>
      </c>
      <c r="AS14">
        <v>2</v>
      </c>
    </row>
    <row r="15" spans="2:57" x14ac:dyDescent="0.25">
      <c r="S15"/>
      <c r="AI15"/>
      <c r="AJ15"/>
      <c r="AK15"/>
      <c r="AL15"/>
      <c r="AM15" t="s">
        <v>13</v>
      </c>
      <c r="AN15" t="s">
        <v>5</v>
      </c>
      <c r="AO15" t="s">
        <v>14</v>
      </c>
      <c r="AP15">
        <v>2</v>
      </c>
      <c r="AQ15">
        <v>1</v>
      </c>
      <c r="AR15">
        <v>1</v>
      </c>
      <c r="AS15">
        <v>1</v>
      </c>
    </row>
    <row r="16" spans="2:57" x14ac:dyDescent="0.25">
      <c r="S16"/>
      <c r="AI16"/>
      <c r="AJ16"/>
      <c r="AK16"/>
      <c r="AL16"/>
      <c r="AM16" t="s">
        <v>13</v>
      </c>
      <c r="AN16" t="s">
        <v>8</v>
      </c>
      <c r="AO16" t="s">
        <v>14</v>
      </c>
      <c r="AP16">
        <v>1</v>
      </c>
      <c r="AQ16">
        <v>1</v>
      </c>
      <c r="AR16">
        <v>0</v>
      </c>
      <c r="AS16">
        <v>0</v>
      </c>
    </row>
    <row r="17" spans="1:58" x14ac:dyDescent="0.25">
      <c r="S17"/>
      <c r="AI17"/>
      <c r="AJ17"/>
      <c r="AK17"/>
      <c r="AL17"/>
    </row>
    <row r="18" spans="1:58" x14ac:dyDescent="0.25">
      <c r="L18" s="30"/>
      <c r="S18"/>
      <c r="AI18"/>
      <c r="AJ18"/>
      <c r="AK18"/>
      <c r="AL18"/>
    </row>
    <row r="19" spans="1:58" x14ac:dyDescent="0.25">
      <c r="A19" s="14" t="s">
        <v>31</v>
      </c>
      <c r="B19" s="9"/>
      <c r="C19" s="9"/>
      <c r="D19" s="12" t="s">
        <v>32</v>
      </c>
      <c r="E19" s="10"/>
      <c r="F19" s="10"/>
      <c r="G19" s="13" t="s">
        <v>33</v>
      </c>
      <c r="H19" s="11"/>
      <c r="I19" s="11"/>
      <c r="J19" s="11"/>
      <c r="K19" s="23"/>
      <c r="L19" s="24"/>
      <c r="M19" s="32" t="s">
        <v>51</v>
      </c>
      <c r="N19" s="32"/>
      <c r="O19" s="32"/>
      <c r="P19" s="32" t="s">
        <v>61</v>
      </c>
      <c r="Q19" s="32"/>
      <c r="R19" s="32"/>
      <c r="S19" s="32" t="s">
        <v>62</v>
      </c>
      <c r="T19" s="32"/>
      <c r="U19" s="32"/>
      <c r="V19" s="25" t="s">
        <v>88</v>
      </c>
      <c r="W19" s="18"/>
      <c r="X19" s="18"/>
      <c r="Y19" s="18"/>
      <c r="Z19" s="18"/>
      <c r="AA19" s="18"/>
      <c r="AB19" s="18"/>
      <c r="AI19"/>
      <c r="AJ19"/>
      <c r="AK19"/>
      <c r="AL19"/>
    </row>
    <row r="20" spans="1:58" ht="17.25" customHeight="1" x14ac:dyDescent="0.25">
      <c r="A20" s="9" t="s">
        <v>30</v>
      </c>
      <c r="B20" s="9" t="s">
        <v>27</v>
      </c>
      <c r="C20" s="9" t="s">
        <v>28</v>
      </c>
      <c r="D20" s="10" t="s">
        <v>30</v>
      </c>
      <c r="E20" s="10" t="s">
        <v>27</v>
      </c>
      <c r="F20" s="10" t="s">
        <v>28</v>
      </c>
      <c r="G20" s="11" t="s">
        <v>30</v>
      </c>
      <c r="H20" s="11" t="s">
        <v>27</v>
      </c>
      <c r="I20" s="11" t="s">
        <v>27</v>
      </c>
      <c r="J20" s="11" t="s">
        <v>28</v>
      </c>
      <c r="K20" s="23"/>
      <c r="L20" s="26"/>
      <c r="M20" s="27" t="s">
        <v>30</v>
      </c>
      <c r="N20" s="27" t="s">
        <v>27</v>
      </c>
      <c r="O20" s="27" t="s">
        <v>28</v>
      </c>
      <c r="P20" s="27" t="s">
        <v>30</v>
      </c>
      <c r="Q20" s="27" t="s">
        <v>27</v>
      </c>
      <c r="R20" s="27" t="s">
        <v>28</v>
      </c>
      <c r="S20" s="27" t="s">
        <v>30</v>
      </c>
      <c r="T20" s="27" t="s">
        <v>27</v>
      </c>
      <c r="U20" s="27" t="s">
        <v>28</v>
      </c>
      <c r="V20" s="27"/>
      <c r="W20" s="19"/>
      <c r="X20" s="19" t="s">
        <v>65</v>
      </c>
      <c r="Y20" s="19"/>
      <c r="Z20" s="19" t="s">
        <v>66</v>
      </c>
      <c r="AA20" s="19"/>
      <c r="AB20" s="19">
        <f>AD20/SUM(AD20:AD25)</f>
        <v>0.15777018143570865</v>
      </c>
      <c r="AC20" s="17" t="s">
        <v>63</v>
      </c>
      <c r="AD20">
        <v>6</v>
      </c>
      <c r="AE20">
        <f>AD20/56.67</f>
        <v>0.10587612493382742</v>
      </c>
      <c r="AF20">
        <f>AD20/38.08</f>
        <v>0.15756302521008403</v>
      </c>
      <c r="AG20">
        <v>0.62</v>
      </c>
      <c r="AH20">
        <f>AG20/2.02</f>
        <v>0.30693069306930693</v>
      </c>
      <c r="AI20"/>
      <c r="AJ20"/>
      <c r="AK20"/>
      <c r="AL20"/>
      <c r="BC20" t="s">
        <v>15</v>
      </c>
      <c r="BD20" t="s">
        <v>17</v>
      </c>
      <c r="BE20" t="s">
        <v>16</v>
      </c>
      <c r="BF20" t="s">
        <v>18</v>
      </c>
    </row>
    <row r="21" spans="1:58" ht="32.25" customHeight="1" x14ac:dyDescent="0.25">
      <c r="A21" s="9">
        <v>0</v>
      </c>
      <c r="B21" s="9">
        <v>0</v>
      </c>
      <c r="C21" s="9">
        <v>8.5</v>
      </c>
      <c r="D21" s="10">
        <v>16</v>
      </c>
      <c r="E21" s="10">
        <v>2</v>
      </c>
      <c r="F21" s="10">
        <v>0</v>
      </c>
      <c r="G21" s="11">
        <v>22</v>
      </c>
      <c r="H21" s="11"/>
      <c r="I21" s="11">
        <v>20</v>
      </c>
      <c r="J21" s="11">
        <v>10</v>
      </c>
      <c r="K21" s="23"/>
      <c r="L21" s="21" t="s">
        <v>95</v>
      </c>
      <c r="M21" s="17" t="s">
        <v>34</v>
      </c>
      <c r="N21" s="17" t="s">
        <v>35</v>
      </c>
      <c r="O21" s="17" t="s">
        <v>36</v>
      </c>
      <c r="P21" s="17" t="s">
        <v>37</v>
      </c>
      <c r="Q21" s="17" t="s">
        <v>38</v>
      </c>
      <c r="R21" s="17" t="s">
        <v>39</v>
      </c>
      <c r="S21" s="17" t="s">
        <v>40</v>
      </c>
      <c r="T21" s="17" t="s">
        <v>41</v>
      </c>
      <c r="U21" s="17" t="s">
        <v>42</v>
      </c>
      <c r="V21" s="17">
        <v>43</v>
      </c>
      <c r="W21" s="17">
        <f>X21/0.99</f>
        <v>0.34343434343434348</v>
      </c>
      <c r="X21" s="17">
        <v>0.34</v>
      </c>
      <c r="Y21" s="17"/>
      <c r="Z21" s="17">
        <v>0.62</v>
      </c>
      <c r="AA21" s="17"/>
      <c r="AB21" s="17"/>
      <c r="AC21" s="17" t="s">
        <v>27</v>
      </c>
      <c r="AD21">
        <v>6.28</v>
      </c>
      <c r="AE21">
        <f t="shared" ref="AE21:AE27" si="0">AD21/56.67</f>
        <v>0.1108170107640727</v>
      </c>
      <c r="AF21">
        <f>AD21/38.08</f>
        <v>0.16491596638655465</v>
      </c>
      <c r="AG21">
        <v>7.0000000000000007E-2</v>
      </c>
      <c r="AH21">
        <f t="shared" ref="AH21:AH26" si="1">AG21/2.02</f>
        <v>3.4653465346534656E-2</v>
      </c>
      <c r="AI21"/>
      <c r="AJ21"/>
      <c r="AK21"/>
      <c r="AL21"/>
      <c r="BB21" t="s">
        <v>0</v>
      </c>
      <c r="BC21">
        <v>1.04</v>
      </c>
      <c r="BD21">
        <v>1.17</v>
      </c>
      <c r="BE21">
        <v>1.46</v>
      </c>
      <c r="BF21">
        <v>0.33</v>
      </c>
    </row>
    <row r="22" spans="1:58" ht="33.75" customHeight="1" x14ac:dyDescent="0.25">
      <c r="A22" s="9">
        <v>1.5</v>
      </c>
      <c r="B22" s="9">
        <v>0</v>
      </c>
      <c r="C22" s="9">
        <v>6.5</v>
      </c>
      <c r="D22" s="10">
        <v>9</v>
      </c>
      <c r="E22" s="10">
        <v>1</v>
      </c>
      <c r="F22" s="10">
        <v>0</v>
      </c>
      <c r="G22" s="11">
        <v>11</v>
      </c>
      <c r="H22" s="11"/>
      <c r="I22" s="11">
        <v>13</v>
      </c>
      <c r="J22" s="11">
        <v>15</v>
      </c>
      <c r="K22" s="23"/>
      <c r="L22" s="22" t="s">
        <v>96</v>
      </c>
      <c r="M22" s="20" t="s">
        <v>52</v>
      </c>
      <c r="N22" s="20" t="s">
        <v>53</v>
      </c>
      <c r="O22" s="20" t="s">
        <v>54</v>
      </c>
      <c r="P22" s="20" t="s">
        <v>55</v>
      </c>
      <c r="Q22" s="20" t="s">
        <v>56</v>
      </c>
      <c r="R22" s="20" t="s">
        <v>57</v>
      </c>
      <c r="S22" s="20" t="s">
        <v>58</v>
      </c>
      <c r="T22" s="20" t="s">
        <v>59</v>
      </c>
      <c r="U22" s="20" t="s">
        <v>60</v>
      </c>
      <c r="V22" s="17">
        <v>43</v>
      </c>
      <c r="W22" s="17">
        <f>X22/0.99</f>
        <v>0.16161616161616163</v>
      </c>
      <c r="X22" s="17">
        <v>0.16</v>
      </c>
      <c r="Y22" s="17"/>
      <c r="Z22" s="17">
        <v>7.0000000000000007E-2</v>
      </c>
      <c r="AA22" s="17"/>
      <c r="AB22" s="17"/>
      <c r="AC22" s="17" t="s">
        <v>28</v>
      </c>
      <c r="AD22">
        <v>5.0599999999999996</v>
      </c>
      <c r="AE22">
        <f t="shared" si="0"/>
        <v>8.9288865360861114E-2</v>
      </c>
      <c r="AF22">
        <f t="shared" ref="AF22:AF25" si="2">AD22/38.08</f>
        <v>0.1328781512605042</v>
      </c>
      <c r="AG22">
        <v>0.33</v>
      </c>
      <c r="AH22">
        <f t="shared" si="1"/>
        <v>0.16336633663366337</v>
      </c>
      <c r="AI22"/>
      <c r="AJ22"/>
      <c r="AK22"/>
      <c r="AL22"/>
      <c r="BB22" t="s">
        <v>3</v>
      </c>
      <c r="BC22">
        <v>0.87</v>
      </c>
      <c r="BD22">
        <v>0.98</v>
      </c>
      <c r="BE22">
        <v>1.1599999999999999</v>
      </c>
      <c r="BF22">
        <v>0.56999999999999995</v>
      </c>
    </row>
    <row r="23" spans="1:58" ht="31.5" customHeight="1" x14ac:dyDescent="0.25">
      <c r="A23" s="9">
        <v>1.5</v>
      </c>
      <c r="B23" s="9">
        <v>7</v>
      </c>
      <c r="C23" s="9">
        <v>3.5</v>
      </c>
      <c r="D23" s="10">
        <v>7</v>
      </c>
      <c r="E23" s="10">
        <v>2</v>
      </c>
      <c r="F23" s="10">
        <v>4</v>
      </c>
      <c r="G23" s="11">
        <v>3</v>
      </c>
      <c r="H23" s="11"/>
      <c r="I23" s="11">
        <v>7</v>
      </c>
      <c r="J23" s="11">
        <v>11</v>
      </c>
      <c r="L23" s="21" t="s">
        <v>97</v>
      </c>
      <c r="M23" s="17" t="s">
        <v>68</v>
      </c>
      <c r="N23" s="17" t="s">
        <v>69</v>
      </c>
      <c r="O23" s="17" t="s">
        <v>70</v>
      </c>
      <c r="P23" s="17" t="s">
        <v>71</v>
      </c>
      <c r="Q23" s="17" t="s">
        <v>77</v>
      </c>
      <c r="R23" s="17" t="s">
        <v>72</v>
      </c>
      <c r="S23" s="17" t="s">
        <v>73</v>
      </c>
      <c r="T23" s="17" t="s">
        <v>74</v>
      </c>
      <c r="U23" s="17" t="s">
        <v>85</v>
      </c>
      <c r="V23" s="17">
        <v>1879</v>
      </c>
      <c r="W23" s="17">
        <f>SUM(X21:X23)</f>
        <v>0.99</v>
      </c>
      <c r="X23" s="17">
        <v>0.49</v>
      </c>
      <c r="Y23" s="17">
        <f>SUM(Z21:Z23)</f>
        <v>1.02</v>
      </c>
      <c r="Z23" s="17">
        <v>0.33</v>
      </c>
      <c r="AA23" s="17"/>
      <c r="AB23" s="17"/>
      <c r="AC23" s="17" t="s">
        <v>64</v>
      </c>
      <c r="AD23">
        <v>5.13</v>
      </c>
      <c r="AE23">
        <f t="shared" si="0"/>
        <v>9.0524086818422445E-2</v>
      </c>
      <c r="AF23">
        <f t="shared" si="2"/>
        <v>0.13471638655462184</v>
      </c>
      <c r="AG23">
        <v>0.34</v>
      </c>
      <c r="AH23">
        <f t="shared" si="1"/>
        <v>0.16831683168316833</v>
      </c>
      <c r="AI23"/>
      <c r="AJ23"/>
      <c r="AK23"/>
      <c r="AL23"/>
    </row>
    <row r="24" spans="1:58" ht="33.75" customHeight="1" x14ac:dyDescent="0.25">
      <c r="A24" s="9">
        <v>2.5</v>
      </c>
      <c r="B24" s="9">
        <v>9.5</v>
      </c>
      <c r="C24" s="9">
        <v>2.5</v>
      </c>
      <c r="D24" s="10">
        <v>5</v>
      </c>
      <c r="E24" s="10">
        <v>5</v>
      </c>
      <c r="F24" s="10">
        <v>9</v>
      </c>
      <c r="G24" s="11">
        <v>1</v>
      </c>
      <c r="H24" s="11"/>
      <c r="I24" s="11">
        <v>4</v>
      </c>
      <c r="J24" s="11">
        <v>8</v>
      </c>
      <c r="L24" s="21" t="s">
        <v>98</v>
      </c>
      <c r="M24" s="17" t="s">
        <v>91</v>
      </c>
      <c r="N24" s="17" t="s">
        <v>87</v>
      </c>
      <c r="O24" s="17" t="s">
        <v>76</v>
      </c>
      <c r="P24" s="17" t="s">
        <v>84</v>
      </c>
      <c r="Q24" s="17" t="s">
        <v>94</v>
      </c>
      <c r="R24" s="17" t="s">
        <v>92</v>
      </c>
      <c r="S24" s="17" t="s">
        <v>78</v>
      </c>
      <c r="T24" s="17" t="s">
        <v>99</v>
      </c>
      <c r="U24" s="17" t="s">
        <v>90</v>
      </c>
      <c r="V24" s="17">
        <v>967</v>
      </c>
      <c r="W24" s="17"/>
      <c r="X24" s="17">
        <v>0.2</v>
      </c>
      <c r="Y24" s="17"/>
      <c r="Z24" s="17">
        <v>0.34</v>
      </c>
      <c r="AA24" s="17"/>
      <c r="AB24" s="17"/>
      <c r="AD24">
        <v>7.5</v>
      </c>
      <c r="AE24">
        <f t="shared" si="0"/>
        <v>0.13234515616728426</v>
      </c>
      <c r="AF24">
        <f t="shared" si="2"/>
        <v>0.19695378151260506</v>
      </c>
      <c r="AG24">
        <v>7.0000000000000007E-2</v>
      </c>
      <c r="AH24">
        <f t="shared" si="1"/>
        <v>3.4653465346534656E-2</v>
      </c>
      <c r="AI24"/>
      <c r="AJ24"/>
      <c r="AK24"/>
      <c r="AL24"/>
    </row>
    <row r="25" spans="1:58" ht="33.75" customHeight="1" x14ac:dyDescent="0.25">
      <c r="A25" s="15">
        <f>AVERAGE(A21:A24)</f>
        <v>1.375</v>
      </c>
      <c r="B25" s="15">
        <f t="shared" ref="B25:K25" si="3">AVERAGE(B21:B24)</f>
        <v>4.125</v>
      </c>
      <c r="C25" s="15">
        <f t="shared" si="3"/>
        <v>5.25</v>
      </c>
      <c r="D25" s="15">
        <f t="shared" si="3"/>
        <v>9.25</v>
      </c>
      <c r="E25" s="15">
        <f t="shared" si="3"/>
        <v>2.5</v>
      </c>
      <c r="F25" s="15">
        <f t="shared" si="3"/>
        <v>3.25</v>
      </c>
      <c r="G25" s="15">
        <f t="shared" si="3"/>
        <v>9.25</v>
      </c>
      <c r="H25" s="15" t="e">
        <f t="shared" si="3"/>
        <v>#DIV/0!</v>
      </c>
      <c r="I25" s="15">
        <f t="shared" si="3"/>
        <v>11</v>
      </c>
      <c r="J25" s="15">
        <f t="shared" si="3"/>
        <v>11</v>
      </c>
      <c r="K25" s="9" t="e">
        <f t="shared" si="3"/>
        <v>#DIV/0!</v>
      </c>
      <c r="L25" s="28" t="s">
        <v>83</v>
      </c>
      <c r="M25" s="29">
        <v>46.2</v>
      </c>
      <c r="N25" s="29">
        <v>52.7</v>
      </c>
      <c r="O25" s="29">
        <v>58.5</v>
      </c>
      <c r="P25" s="29">
        <v>44.7</v>
      </c>
      <c r="Q25" s="29">
        <v>51.3</v>
      </c>
      <c r="R25" s="29">
        <v>62.11</v>
      </c>
      <c r="S25" s="29">
        <v>43</v>
      </c>
      <c r="T25" s="29">
        <v>59.4</v>
      </c>
      <c r="U25" s="29">
        <v>57.5</v>
      </c>
      <c r="V25" s="29">
        <v>1879</v>
      </c>
      <c r="W25" s="17"/>
      <c r="X25" s="17">
        <v>0.12</v>
      </c>
      <c r="Y25" s="17"/>
      <c r="Z25" s="17">
        <v>7.0000000000000007E-2</v>
      </c>
      <c r="AA25" s="17"/>
      <c r="AB25" s="17"/>
      <c r="AD25">
        <v>8.06</v>
      </c>
      <c r="AE25">
        <f t="shared" si="0"/>
        <v>0.14222692782777485</v>
      </c>
      <c r="AF25">
        <f t="shared" si="2"/>
        <v>0.21165966386554624</v>
      </c>
      <c r="AG25">
        <v>0.59</v>
      </c>
      <c r="AH25">
        <f t="shared" si="1"/>
        <v>0.29207920792079206</v>
      </c>
      <c r="AI25"/>
      <c r="AJ25"/>
      <c r="AK25"/>
      <c r="AM25" t="s">
        <v>13</v>
      </c>
      <c r="AN25" t="s">
        <v>8</v>
      </c>
      <c r="AO25" t="s">
        <v>14</v>
      </c>
      <c r="AP25">
        <v>2</v>
      </c>
      <c r="AQ25">
        <v>1</v>
      </c>
      <c r="AR25">
        <v>1</v>
      </c>
      <c r="AS25">
        <v>1</v>
      </c>
    </row>
    <row r="26" spans="1:58" ht="33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9"/>
      <c r="L26" s="33" t="s">
        <v>93</v>
      </c>
      <c r="M26" s="34"/>
      <c r="N26" s="34"/>
      <c r="O26" s="34"/>
      <c r="P26" s="34"/>
      <c r="Q26" s="34"/>
      <c r="R26" s="34"/>
      <c r="S26" s="34"/>
      <c r="T26" s="34"/>
      <c r="V26" s="20"/>
      <c r="W26" s="20">
        <f>SUM(X24:X26)</f>
        <v>1</v>
      </c>
      <c r="X26" s="20">
        <v>0.68</v>
      </c>
      <c r="Y26" s="20">
        <f>SUM(Z24:Z26)</f>
        <v>1</v>
      </c>
      <c r="Z26" s="20">
        <v>0.59</v>
      </c>
      <c r="AA26" s="20"/>
      <c r="AB26" s="20"/>
      <c r="AD26">
        <v>6.88</v>
      </c>
      <c r="AE26">
        <f t="shared" si="0"/>
        <v>0.12140462325745544</v>
      </c>
      <c r="AG26">
        <f>SUM(AG20:AG25)</f>
        <v>2.02</v>
      </c>
      <c r="AH26">
        <f t="shared" si="1"/>
        <v>1</v>
      </c>
      <c r="AI26"/>
      <c r="AJ26"/>
      <c r="AK26"/>
    </row>
    <row r="27" spans="1:58" ht="34.5" customHeight="1" x14ac:dyDescent="0.25">
      <c r="A27" s="9">
        <v>9</v>
      </c>
      <c r="B27" s="9">
        <v>10</v>
      </c>
      <c r="C27" s="9">
        <v>8</v>
      </c>
      <c r="D27" s="10">
        <v>5</v>
      </c>
      <c r="E27" s="10">
        <v>9</v>
      </c>
      <c r="F27" s="10">
        <v>11</v>
      </c>
      <c r="G27" s="11">
        <v>2</v>
      </c>
      <c r="H27" s="11"/>
      <c r="I27" s="11">
        <v>2</v>
      </c>
      <c r="J27" s="11">
        <v>0</v>
      </c>
      <c r="L27" s="31">
        <f>11.08*88.92</f>
        <v>985.23360000000002</v>
      </c>
      <c r="M27" t="s">
        <v>86</v>
      </c>
      <c r="Q27" s="17" t="s">
        <v>78</v>
      </c>
      <c r="R27" s="17" t="s">
        <v>75</v>
      </c>
      <c r="S27"/>
      <c r="U27">
        <f>1.55*0.56</f>
        <v>0.8680000000000001</v>
      </c>
      <c r="V27" s="17">
        <v>1839</v>
      </c>
      <c r="W27" s="17">
        <f>32/V27</f>
        <v>1.7400761283306143E-2</v>
      </c>
      <c r="X27" s="17">
        <f>(10.59+11.08+8.89+9.05+13.23+14.22+12.14+13.57+7.18)</f>
        <v>99.950000000000017</v>
      </c>
      <c r="Y27" s="17"/>
      <c r="Z27" s="17">
        <f>0.023+0.005+0.004</f>
        <v>3.2000000000000001E-2</v>
      </c>
      <c r="AA27" s="17"/>
      <c r="AB27" s="17"/>
      <c r="AD27">
        <v>4.07</v>
      </c>
      <c r="AE27">
        <f t="shared" si="0"/>
        <v>7.1819304746779611E-2</v>
      </c>
      <c r="AI27"/>
      <c r="AJ27"/>
      <c r="AK27"/>
      <c r="AM27" t="s">
        <v>13</v>
      </c>
      <c r="AN27" t="s">
        <v>8</v>
      </c>
      <c r="AO27" t="s">
        <v>14</v>
      </c>
      <c r="AP27">
        <v>2</v>
      </c>
      <c r="AQ27">
        <v>2</v>
      </c>
      <c r="AR27">
        <v>1</v>
      </c>
      <c r="AS27">
        <v>1</v>
      </c>
    </row>
    <row r="28" spans="1:58" ht="33" customHeight="1" x14ac:dyDescent="0.25">
      <c r="A28" s="9"/>
      <c r="B28" s="9"/>
      <c r="C28" s="9"/>
      <c r="D28" s="10"/>
      <c r="E28" s="10"/>
      <c r="F28" s="10"/>
      <c r="G28" s="11"/>
      <c r="H28" s="11"/>
      <c r="I28" s="11"/>
      <c r="J28" s="11"/>
      <c r="L28" s="23">
        <f>985.2+(10.59*30.69)</f>
        <v>1310.2071000000001</v>
      </c>
      <c r="N28" s="17" t="s">
        <v>87</v>
      </c>
      <c r="P28" s="17" t="s">
        <v>92</v>
      </c>
      <c r="S28"/>
      <c r="U28">
        <f>0.58/0.31</f>
        <v>1.8709677419354838</v>
      </c>
      <c r="V28" s="17">
        <f>(553+7+239+156+5+41+53+39)</f>
        <v>1093</v>
      </c>
      <c r="W28" s="17">
        <f>39/V28</f>
        <v>3.5681610247026534E-2</v>
      </c>
      <c r="X28" s="17"/>
      <c r="Y28" s="17"/>
      <c r="Z28" s="17">
        <f>0.006+0.002+0</f>
        <v>8.0000000000000002E-3</v>
      </c>
      <c r="AA28" s="17"/>
      <c r="AB28" s="17"/>
      <c r="AF28">
        <v>38.08</v>
      </c>
      <c r="AI28"/>
      <c r="AJ28"/>
      <c r="AK28"/>
    </row>
    <row r="29" spans="1:58" s="15" customFormat="1" ht="32.25" customHeight="1" x14ac:dyDescent="0.25">
      <c r="A29" s="9">
        <v>14</v>
      </c>
      <c r="B29" s="9">
        <v>9</v>
      </c>
      <c r="C29" s="9">
        <v>6</v>
      </c>
      <c r="D29" s="10">
        <v>0</v>
      </c>
      <c r="E29" s="10">
        <v>5</v>
      </c>
      <c r="F29" s="10">
        <v>12</v>
      </c>
      <c r="G29" s="11">
        <v>0</v>
      </c>
      <c r="H29" s="11"/>
      <c r="I29" s="11">
        <v>0</v>
      </c>
      <c r="J29" s="11">
        <v>0</v>
      </c>
      <c r="K29"/>
      <c r="L29" s="23">
        <f>L27/L28</f>
        <v>0.75196783775633635</v>
      </c>
      <c r="M29"/>
      <c r="N29"/>
      <c r="O29"/>
      <c r="P29"/>
      <c r="Q29"/>
      <c r="R29"/>
      <c r="S29"/>
      <c r="T29"/>
      <c r="U29">
        <f>0.42/0.31</f>
        <v>1.3548387096774193</v>
      </c>
      <c r="V29"/>
      <c r="W29"/>
      <c r="X29"/>
      <c r="Y29"/>
      <c r="Z29">
        <f>0.008*4</f>
        <v>3.2000000000000001E-2</v>
      </c>
      <c r="AA29"/>
      <c r="AB29"/>
      <c r="AD29" s="11" t="s">
        <v>29</v>
      </c>
      <c r="AI29" s="16"/>
      <c r="AJ29" s="16"/>
      <c r="AK29" s="16"/>
      <c r="AL29" s="16"/>
    </row>
    <row r="30" spans="1:58" x14ac:dyDescent="0.25">
      <c r="A30" s="9">
        <v>11.5</v>
      </c>
      <c r="B30" s="9">
        <v>10</v>
      </c>
      <c r="C30" s="9">
        <v>7.5</v>
      </c>
      <c r="D30" s="10">
        <v>0</v>
      </c>
      <c r="E30" s="10">
        <v>5</v>
      </c>
      <c r="F30" s="10">
        <v>12</v>
      </c>
      <c r="G30" s="11">
        <v>0</v>
      </c>
      <c r="H30" s="11"/>
      <c r="I30" s="11">
        <v>0</v>
      </c>
      <c r="J30" s="11">
        <v>0</v>
      </c>
      <c r="S30"/>
      <c r="U30">
        <f>1.87*0.41</f>
        <v>0.76670000000000005</v>
      </c>
      <c r="V30" t="s">
        <v>67</v>
      </c>
      <c r="AM30" t="s">
        <v>13</v>
      </c>
      <c r="AN30" t="s">
        <v>8</v>
      </c>
      <c r="AO30" t="s">
        <v>14</v>
      </c>
      <c r="AP30">
        <v>1</v>
      </c>
      <c r="AQ30">
        <v>1</v>
      </c>
      <c r="AR30">
        <v>1</v>
      </c>
      <c r="AS30">
        <v>1</v>
      </c>
    </row>
    <row r="31" spans="1:58" x14ac:dyDescent="0.25">
      <c r="A31" s="9">
        <f t="shared" ref="A31:J31" si="4">STDEV(A27:A30)</f>
        <v>2.5</v>
      </c>
      <c r="B31" s="9">
        <f t="shared" si="4"/>
        <v>0.57735026918962573</v>
      </c>
      <c r="C31" s="9">
        <f t="shared" si="4"/>
        <v>1.0408329997330641</v>
      </c>
      <c r="D31" s="9">
        <f t="shared" si="4"/>
        <v>2.8867513459481287</v>
      </c>
      <c r="E31" s="9">
        <f t="shared" si="4"/>
        <v>2.3094010767585034</v>
      </c>
      <c r="F31" s="9">
        <f t="shared" si="4"/>
        <v>0.57735026918962573</v>
      </c>
      <c r="G31" s="9">
        <f t="shared" si="4"/>
        <v>1.1547005383792517</v>
      </c>
      <c r="H31" s="9" t="e">
        <f t="shared" si="4"/>
        <v>#DIV/0!</v>
      </c>
      <c r="I31" s="9">
        <f t="shared" si="4"/>
        <v>1.1547005383792517</v>
      </c>
      <c r="J31" s="9">
        <f t="shared" si="4"/>
        <v>0</v>
      </c>
      <c r="K31" s="15"/>
      <c r="S31"/>
      <c r="U31">
        <f>1.35*0.58</f>
        <v>0.78300000000000003</v>
      </c>
      <c r="AM31" t="s">
        <v>13</v>
      </c>
      <c r="AN31" t="s">
        <v>8</v>
      </c>
      <c r="AO31" t="s">
        <v>14</v>
      </c>
      <c r="AP31">
        <v>0</v>
      </c>
      <c r="AQ31">
        <v>0</v>
      </c>
      <c r="AR31">
        <v>1</v>
      </c>
      <c r="AS31">
        <v>1</v>
      </c>
    </row>
    <row r="32" spans="1:58" x14ac:dyDescent="0.25">
      <c r="A32" s="15">
        <f t="shared" ref="A32:J32" si="5">SUM(A27:A30)/4</f>
        <v>8.625</v>
      </c>
      <c r="B32" s="15">
        <f t="shared" si="5"/>
        <v>7.25</v>
      </c>
      <c r="C32" s="15">
        <f t="shared" si="5"/>
        <v>5.375</v>
      </c>
      <c r="D32" s="15">
        <f t="shared" si="5"/>
        <v>1.25</v>
      </c>
      <c r="E32" s="15">
        <f t="shared" si="5"/>
        <v>4.75</v>
      </c>
      <c r="F32" s="15">
        <f t="shared" si="5"/>
        <v>8.75</v>
      </c>
      <c r="G32" s="15">
        <f t="shared" si="5"/>
        <v>0.5</v>
      </c>
      <c r="H32" s="15">
        <f t="shared" si="5"/>
        <v>0</v>
      </c>
      <c r="I32" s="15">
        <f t="shared" si="5"/>
        <v>0.5</v>
      </c>
      <c r="J32" s="15">
        <f t="shared" si="5"/>
        <v>0</v>
      </c>
      <c r="S32"/>
      <c r="U32">
        <f>0.77/1.5</f>
        <v>0.51333333333333331</v>
      </c>
      <c r="AM32" t="s">
        <v>13</v>
      </c>
      <c r="AN32" t="s">
        <v>8</v>
      </c>
      <c r="AO32" t="s">
        <v>14</v>
      </c>
      <c r="AP32">
        <v>1</v>
      </c>
      <c r="AQ32">
        <v>1</v>
      </c>
      <c r="AR32">
        <v>1</v>
      </c>
      <c r="AS32">
        <v>2</v>
      </c>
    </row>
    <row r="33" spans="1:45" x14ac:dyDescent="0.25">
      <c r="A33" s="9">
        <v>7.5</v>
      </c>
      <c r="B33" s="9">
        <v>8</v>
      </c>
      <c r="C33" s="9">
        <v>8</v>
      </c>
      <c r="D33" s="10">
        <v>0</v>
      </c>
      <c r="E33" s="10">
        <v>6</v>
      </c>
      <c r="F33" s="10">
        <v>18</v>
      </c>
      <c r="G33" s="11">
        <v>0</v>
      </c>
      <c r="H33" s="11"/>
      <c r="I33" s="11">
        <v>4</v>
      </c>
      <c r="J33" s="11">
        <v>0</v>
      </c>
      <c r="S33"/>
      <c r="AM33" t="s">
        <v>13</v>
      </c>
      <c r="AN33" t="s">
        <v>8</v>
      </c>
      <c r="AO33" t="s">
        <v>14</v>
      </c>
      <c r="AP33">
        <v>3</v>
      </c>
      <c r="AQ33">
        <v>3</v>
      </c>
      <c r="AR33">
        <v>2</v>
      </c>
      <c r="AS33">
        <v>2</v>
      </c>
    </row>
    <row r="34" spans="1:45" s="15" customFormat="1" x14ac:dyDescent="0.25">
      <c r="A34" s="9">
        <v>0.5</v>
      </c>
      <c r="B34" s="9">
        <v>5.5</v>
      </c>
      <c r="C34" s="9">
        <v>6</v>
      </c>
      <c r="D34" s="10">
        <v>0</v>
      </c>
      <c r="E34" s="10">
        <v>4</v>
      </c>
      <c r="F34" s="10">
        <v>14</v>
      </c>
      <c r="G34" s="11">
        <v>2</v>
      </c>
      <c r="H34" s="11"/>
      <c r="I34" s="11">
        <v>11</v>
      </c>
      <c r="J34" s="11">
        <v>0</v>
      </c>
      <c r="K34"/>
      <c r="L34" s="2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I34" s="16"/>
      <c r="AJ34" s="16"/>
      <c r="AK34" s="16"/>
      <c r="AL34" s="16"/>
    </row>
    <row r="35" spans="1:45" x14ac:dyDescent="0.25">
      <c r="A35" s="9">
        <v>1</v>
      </c>
      <c r="B35" s="9">
        <v>7</v>
      </c>
      <c r="C35" s="9">
        <v>4.5</v>
      </c>
      <c r="D35" s="10">
        <v>0</v>
      </c>
      <c r="E35" s="10">
        <v>19</v>
      </c>
      <c r="F35" s="10">
        <v>6</v>
      </c>
      <c r="G35" s="11">
        <v>4</v>
      </c>
      <c r="H35" s="11"/>
      <c r="I35" s="11">
        <v>14</v>
      </c>
      <c r="J35" s="11">
        <v>0</v>
      </c>
      <c r="K35" t="s">
        <v>43</v>
      </c>
      <c r="S35"/>
      <c r="AM35" t="s">
        <v>13</v>
      </c>
      <c r="AN35" t="s">
        <v>8</v>
      </c>
      <c r="AO35" t="s">
        <v>14</v>
      </c>
      <c r="AP35">
        <v>3</v>
      </c>
      <c r="AQ35">
        <v>3</v>
      </c>
      <c r="AR35">
        <v>3</v>
      </c>
      <c r="AS35">
        <v>3</v>
      </c>
    </row>
    <row r="36" spans="1:45" x14ac:dyDescent="0.25">
      <c r="A36" s="9">
        <v>12.5</v>
      </c>
      <c r="B36" s="9">
        <v>9</v>
      </c>
      <c r="C36" s="9">
        <v>3.5</v>
      </c>
      <c r="D36" s="10">
        <v>0</v>
      </c>
      <c r="E36" s="10">
        <v>12</v>
      </c>
      <c r="F36" s="10">
        <v>4</v>
      </c>
      <c r="G36" s="11">
        <v>8</v>
      </c>
      <c r="H36" s="11"/>
      <c r="I36" s="11">
        <v>11</v>
      </c>
      <c r="J36" s="11">
        <v>0</v>
      </c>
      <c r="K36" s="15" t="s">
        <v>44</v>
      </c>
      <c r="S36"/>
      <c r="AM36" t="s">
        <v>13</v>
      </c>
      <c r="AN36" t="s">
        <v>8</v>
      </c>
      <c r="AO36" t="s">
        <v>14</v>
      </c>
      <c r="AP36">
        <v>2</v>
      </c>
      <c r="AQ36">
        <v>1</v>
      </c>
      <c r="AR36">
        <v>1</v>
      </c>
      <c r="AS36">
        <v>2</v>
      </c>
    </row>
    <row r="37" spans="1:45" x14ac:dyDescent="0.25">
      <c r="A37" s="9">
        <f>STDEV(A33:A36)</f>
        <v>5.7209410647782999</v>
      </c>
      <c r="B37" s="9">
        <f t="shared" ref="B37:J37" si="6">STDEV(B33:B36)</f>
        <v>1.4930394055974097</v>
      </c>
      <c r="C37" s="9">
        <f t="shared" si="6"/>
        <v>1.9578900207451218</v>
      </c>
      <c r="D37" s="9">
        <f t="shared" si="6"/>
        <v>0</v>
      </c>
      <c r="E37" s="9">
        <f t="shared" si="6"/>
        <v>6.751543033509698</v>
      </c>
      <c r="F37" s="9">
        <f t="shared" si="6"/>
        <v>6.6080758671996698</v>
      </c>
      <c r="G37" s="9">
        <f t="shared" si="6"/>
        <v>3.415650255319866</v>
      </c>
      <c r="H37" s="9" t="e">
        <f t="shared" si="6"/>
        <v>#DIV/0!</v>
      </c>
      <c r="I37" s="9">
        <f t="shared" si="6"/>
        <v>4.2426406871192848</v>
      </c>
      <c r="J37" s="9">
        <f t="shared" si="6"/>
        <v>0</v>
      </c>
      <c r="S37"/>
      <c r="AM37" t="s">
        <v>13</v>
      </c>
      <c r="AN37" t="s">
        <v>8</v>
      </c>
      <c r="AO37" t="s">
        <v>14</v>
      </c>
      <c r="AP37">
        <v>2</v>
      </c>
      <c r="AQ37">
        <v>1</v>
      </c>
      <c r="AR37">
        <v>2</v>
      </c>
      <c r="AS37">
        <v>1</v>
      </c>
    </row>
    <row r="38" spans="1:45" x14ac:dyDescent="0.25">
      <c r="A38" s="15">
        <f t="shared" ref="A38:J38" si="7">SUM(A33:A36)/4</f>
        <v>5.375</v>
      </c>
      <c r="B38" s="15">
        <f t="shared" si="7"/>
        <v>7.375</v>
      </c>
      <c r="C38" s="15">
        <f t="shared" si="7"/>
        <v>5.5</v>
      </c>
      <c r="D38" s="15">
        <f t="shared" si="7"/>
        <v>0</v>
      </c>
      <c r="E38" s="15">
        <f t="shared" si="7"/>
        <v>10.25</v>
      </c>
      <c r="F38" s="15">
        <f t="shared" si="7"/>
        <v>10.5</v>
      </c>
      <c r="G38" s="15">
        <f t="shared" si="7"/>
        <v>3.5</v>
      </c>
      <c r="H38" s="15">
        <f t="shared" si="7"/>
        <v>0</v>
      </c>
      <c r="I38" s="15">
        <f t="shared" si="7"/>
        <v>10</v>
      </c>
      <c r="J38" s="15">
        <f t="shared" si="7"/>
        <v>0</v>
      </c>
      <c r="K38" t="s">
        <v>12</v>
      </c>
      <c r="S38"/>
      <c r="AM38" t="s">
        <v>13</v>
      </c>
      <c r="AN38" t="s">
        <v>8</v>
      </c>
      <c r="AO38" t="s">
        <v>14</v>
      </c>
      <c r="AP38">
        <v>2</v>
      </c>
      <c r="AQ38">
        <v>3</v>
      </c>
      <c r="AR38">
        <v>2</v>
      </c>
      <c r="AS38">
        <v>2</v>
      </c>
    </row>
    <row r="39" spans="1:45" x14ac:dyDescent="0.25">
      <c r="A39" s="9">
        <v>12.5</v>
      </c>
      <c r="B39" s="9">
        <v>8</v>
      </c>
      <c r="C39" s="9">
        <v>2.5</v>
      </c>
      <c r="D39" s="10">
        <v>4</v>
      </c>
      <c r="E39" s="10">
        <v>12</v>
      </c>
      <c r="F39" s="10">
        <v>9</v>
      </c>
      <c r="G39" s="11">
        <v>13</v>
      </c>
      <c r="H39" s="11"/>
      <c r="I39" s="11">
        <v>9</v>
      </c>
      <c r="J39" s="11">
        <v>2</v>
      </c>
      <c r="K39" t="s">
        <v>12</v>
      </c>
      <c r="S39"/>
      <c r="AM39" t="s">
        <v>13</v>
      </c>
      <c r="AN39" t="s">
        <v>5</v>
      </c>
      <c r="AO39" t="s">
        <v>14</v>
      </c>
      <c r="AP39">
        <v>2</v>
      </c>
      <c r="AQ39">
        <v>3</v>
      </c>
      <c r="AR39">
        <v>2</v>
      </c>
      <c r="AS39">
        <v>2</v>
      </c>
    </row>
    <row r="40" spans="1:45" x14ac:dyDescent="0.25">
      <c r="A40" s="9">
        <v>8</v>
      </c>
      <c r="B40" s="9">
        <v>7</v>
      </c>
      <c r="C40" s="9">
        <v>0</v>
      </c>
      <c r="D40" s="10">
        <v>5</v>
      </c>
      <c r="E40" s="10">
        <v>11</v>
      </c>
      <c r="F40" s="10">
        <v>7</v>
      </c>
      <c r="G40" s="11">
        <v>12</v>
      </c>
      <c r="H40" s="11"/>
      <c r="I40" s="11">
        <v>6</v>
      </c>
      <c r="J40" s="11">
        <v>2</v>
      </c>
      <c r="K40" t="s">
        <v>12</v>
      </c>
      <c r="S40"/>
      <c r="AM40" t="s">
        <v>13</v>
      </c>
      <c r="AN40" t="s">
        <v>5</v>
      </c>
      <c r="AO40" t="s">
        <v>14</v>
      </c>
      <c r="AP40">
        <v>2</v>
      </c>
      <c r="AQ40">
        <v>3</v>
      </c>
      <c r="AR40">
        <v>1</v>
      </c>
      <c r="AS40">
        <v>1</v>
      </c>
    </row>
    <row r="41" spans="1:45" x14ac:dyDescent="0.25">
      <c r="A41" s="9">
        <v>2</v>
      </c>
      <c r="B41" s="9">
        <v>1.5</v>
      </c>
      <c r="C41" s="9">
        <v>0</v>
      </c>
      <c r="D41" s="10">
        <v>11</v>
      </c>
      <c r="E41" s="10">
        <v>11</v>
      </c>
      <c r="F41" s="10">
        <v>8</v>
      </c>
      <c r="G41" s="11">
        <v>13</v>
      </c>
      <c r="H41" s="11"/>
      <c r="I41" s="11">
        <v>10</v>
      </c>
      <c r="J41" s="11">
        <v>7</v>
      </c>
      <c r="K41" t="s">
        <v>12</v>
      </c>
      <c r="S41"/>
      <c r="AM41" t="s">
        <v>13</v>
      </c>
      <c r="AN41" t="s">
        <v>5</v>
      </c>
      <c r="AO41" t="s">
        <v>14</v>
      </c>
      <c r="AP41">
        <v>2</v>
      </c>
      <c r="AQ41">
        <v>1</v>
      </c>
      <c r="AR41">
        <v>1</v>
      </c>
      <c r="AS41">
        <v>1</v>
      </c>
    </row>
    <row r="42" spans="1:45" x14ac:dyDescent="0.25">
      <c r="A42" s="9">
        <v>0</v>
      </c>
      <c r="B42" s="9">
        <v>0</v>
      </c>
      <c r="C42" s="9">
        <v>4</v>
      </c>
      <c r="D42" s="10">
        <v>13</v>
      </c>
      <c r="E42" s="10">
        <v>7</v>
      </c>
      <c r="F42" s="10">
        <v>1</v>
      </c>
      <c r="G42" s="11">
        <v>19</v>
      </c>
      <c r="H42" s="11"/>
      <c r="I42" s="11">
        <v>12</v>
      </c>
      <c r="J42" s="11">
        <v>10</v>
      </c>
      <c r="K42" t="s">
        <v>12</v>
      </c>
      <c r="S42"/>
      <c r="AM42" t="s">
        <v>13</v>
      </c>
      <c r="AN42" t="s">
        <v>5</v>
      </c>
      <c r="AO42" t="s">
        <v>14</v>
      </c>
      <c r="AP42">
        <v>2</v>
      </c>
      <c r="AQ42">
        <v>1</v>
      </c>
      <c r="AR42">
        <v>1</v>
      </c>
      <c r="AS42">
        <v>1</v>
      </c>
    </row>
    <row r="43" spans="1:45" x14ac:dyDescent="0.25">
      <c r="A43" s="15">
        <f t="shared" ref="A43" si="8">SUM(A39:A42)/4</f>
        <v>5.625</v>
      </c>
      <c r="B43" s="15">
        <f t="shared" ref="B43" si="9">SUM(B39:B42)/4</f>
        <v>4.125</v>
      </c>
      <c r="C43" s="15">
        <f t="shared" ref="C43" si="10">SUM(C39:C42)/4</f>
        <v>1.625</v>
      </c>
      <c r="D43" s="15">
        <f t="shared" ref="D43" si="11">SUM(D39:D42)/4</f>
        <v>8.25</v>
      </c>
      <c r="E43" s="15">
        <f t="shared" ref="E43" si="12">SUM(E39:E42)/4</f>
        <v>10.25</v>
      </c>
      <c r="F43" s="15">
        <f t="shared" ref="F43" si="13">SUM(F39:F42)/4</f>
        <v>6.25</v>
      </c>
      <c r="G43" s="15">
        <f t="shared" ref="G43" si="14">SUM(G39:G42)/4</f>
        <v>14.25</v>
      </c>
      <c r="H43" s="15">
        <f t="shared" ref="H43" si="15">SUM(H39:H42)/4</f>
        <v>0</v>
      </c>
      <c r="I43" s="15">
        <f t="shared" ref="I43" si="16">SUM(I39:I42)/4</f>
        <v>9.25</v>
      </c>
      <c r="J43" s="15">
        <f t="shared" ref="J43" si="17">SUM(J39:J42)/4</f>
        <v>5.25</v>
      </c>
      <c r="K43" t="s">
        <v>12</v>
      </c>
      <c r="S43"/>
      <c r="AM43" t="s">
        <v>13</v>
      </c>
      <c r="AN43" t="s">
        <v>5</v>
      </c>
      <c r="AO43" t="s">
        <v>14</v>
      </c>
      <c r="AP43">
        <v>2</v>
      </c>
      <c r="AQ43">
        <v>3</v>
      </c>
      <c r="AR43">
        <v>1</v>
      </c>
      <c r="AS43">
        <v>1</v>
      </c>
    </row>
    <row r="44" spans="1:45" x14ac:dyDescent="0.25">
      <c r="A44" s="15">
        <f>STDEV(A39:A42)</f>
        <v>5.7063561052566634</v>
      </c>
      <c r="B44" s="15">
        <f t="shared" ref="B44:J44" si="18">STDEV(B39:B42)</f>
        <v>3.966001344763598</v>
      </c>
      <c r="C44" s="15">
        <f t="shared" si="18"/>
        <v>1.973786547054502</v>
      </c>
      <c r="D44" s="15">
        <f t="shared" si="18"/>
        <v>4.4253060157839181</v>
      </c>
      <c r="E44" s="15">
        <f t="shared" si="18"/>
        <v>2.2173557826083452</v>
      </c>
      <c r="F44" s="15">
        <f t="shared" si="18"/>
        <v>3.5939764421413041</v>
      </c>
      <c r="G44" s="15">
        <f t="shared" si="18"/>
        <v>3.2015621187164243</v>
      </c>
      <c r="H44" s="15" t="e">
        <f t="shared" si="18"/>
        <v>#DIV/0!</v>
      </c>
      <c r="I44" s="15">
        <f t="shared" si="18"/>
        <v>2.5</v>
      </c>
      <c r="J44" s="15">
        <f t="shared" si="18"/>
        <v>3.9475730941090039</v>
      </c>
      <c r="K44" t="s">
        <v>12</v>
      </c>
      <c r="S44"/>
      <c r="AM44" t="s">
        <v>13</v>
      </c>
      <c r="AN44" t="s">
        <v>8</v>
      </c>
      <c r="AO44" t="s">
        <v>14</v>
      </c>
      <c r="AP44">
        <v>3</v>
      </c>
      <c r="AQ44">
        <v>2</v>
      </c>
      <c r="AR44">
        <v>1</v>
      </c>
      <c r="AS44">
        <v>1</v>
      </c>
    </row>
    <row r="45" spans="1:45" x14ac:dyDescent="0.25">
      <c r="A45">
        <f t="shared" ref="A45:J45" si="19">STDEV(A21:A43)</f>
        <v>4.6008910897797035</v>
      </c>
      <c r="B45">
        <f t="shared" si="19"/>
        <v>3.5889067172286664</v>
      </c>
      <c r="C45">
        <f t="shared" si="19"/>
        <v>2.6211777496964519</v>
      </c>
      <c r="D45">
        <f t="shared" si="19"/>
        <v>4.9286035376838733</v>
      </c>
      <c r="E45">
        <f t="shared" si="19"/>
        <v>4.5081572365655171</v>
      </c>
      <c r="F45">
        <f t="shared" si="19"/>
        <v>4.8404753399568037</v>
      </c>
      <c r="G45">
        <f t="shared" si="19"/>
        <v>6.704412268789377</v>
      </c>
      <c r="H45" t="e">
        <f t="shared" si="19"/>
        <v>#DIV/0!</v>
      </c>
      <c r="I45">
        <f t="shared" si="19"/>
        <v>5.3528333131366574</v>
      </c>
      <c r="J45">
        <f t="shared" si="19"/>
        <v>5.006008294801263</v>
      </c>
      <c r="K45" t="s">
        <v>12</v>
      </c>
      <c r="S45"/>
      <c r="AM45" t="s">
        <v>13</v>
      </c>
      <c r="AN45" t="s">
        <v>8</v>
      </c>
      <c r="AO45" t="s">
        <v>14</v>
      </c>
      <c r="AP45">
        <v>2</v>
      </c>
      <c r="AQ45">
        <v>2</v>
      </c>
      <c r="AR45">
        <v>1</v>
      </c>
      <c r="AS45">
        <v>0</v>
      </c>
    </row>
    <row r="46" spans="1:45" x14ac:dyDescent="0.25">
      <c r="A46">
        <f t="shared" ref="A46:J46" si="20">AVERAGE(A21:A43)</f>
        <v>5.3914733840370621</v>
      </c>
      <c r="B46">
        <f t="shared" si="20"/>
        <v>5.5450185559422396</v>
      </c>
      <c r="C46">
        <f t="shared" si="20"/>
        <v>4.3689868104989609</v>
      </c>
      <c r="D46">
        <f t="shared" si="20"/>
        <v>4.6017500640927675</v>
      </c>
      <c r="E46">
        <f t="shared" si="20"/>
        <v>7.0386163862032474</v>
      </c>
      <c r="F46">
        <f t="shared" si="20"/>
        <v>7.1874012445899673</v>
      </c>
      <c r="G46">
        <f t="shared" si="20"/>
        <v>6.7652547996999575</v>
      </c>
      <c r="H46" t="e">
        <f t="shared" si="20"/>
        <v>#DIV/0!</v>
      </c>
      <c r="I46">
        <f t="shared" si="20"/>
        <v>7.5784448202618346</v>
      </c>
      <c r="J46">
        <f t="shared" si="20"/>
        <v>3.8690476190476191</v>
      </c>
      <c r="K46" t="s">
        <v>12</v>
      </c>
      <c r="N46" t="s">
        <v>8</v>
      </c>
      <c r="O46" t="s">
        <v>10</v>
      </c>
      <c r="P46">
        <v>2</v>
      </c>
      <c r="R46">
        <v>1</v>
      </c>
      <c r="AM46" t="s">
        <v>13</v>
      </c>
      <c r="AN46" t="s">
        <v>5</v>
      </c>
      <c r="AO46" t="s">
        <v>14</v>
      </c>
      <c r="AP46">
        <v>2</v>
      </c>
      <c r="AQ46">
        <v>2</v>
      </c>
      <c r="AR46">
        <v>2</v>
      </c>
      <c r="AS46">
        <v>2</v>
      </c>
    </row>
    <row r="47" spans="1:45" x14ac:dyDescent="0.25">
      <c r="D47">
        <f>PEARSON(A21:A43,D21:D43)</f>
        <v>-0.5521072866985971</v>
      </c>
      <c r="E47">
        <f>PEARSON(B21:B43,E21:E43)</f>
        <v>0.31343715594482524</v>
      </c>
      <c r="F47">
        <f>PEARSON(C21:C43,F21:F43)</f>
        <v>0.26838464291400926</v>
      </c>
      <c r="G47">
        <f>PEARSON(A21:A43,G21:G43)</f>
        <v>-0.3185815100878297</v>
      </c>
      <c r="H47" t="e">
        <f>PEARSON(E21:E43,H21:H43)</f>
        <v>#DIV/0!</v>
      </c>
      <c r="I47">
        <f>PEARSON(B21:B43,I21:I43)</f>
        <v>-0.49208628106736585</v>
      </c>
      <c r="J47">
        <f>PEARSON(C21:C43,J21:J43)</f>
        <v>-1.028426650747674E-2</v>
      </c>
      <c r="K47" t="s">
        <v>12</v>
      </c>
      <c r="N47" t="s">
        <v>8</v>
      </c>
      <c r="O47" t="s">
        <v>10</v>
      </c>
      <c r="P47">
        <v>2</v>
      </c>
      <c r="R47">
        <v>3</v>
      </c>
      <c r="AM47" t="s">
        <v>13</v>
      </c>
      <c r="AN47" t="s">
        <v>8</v>
      </c>
      <c r="AO47" t="s">
        <v>14</v>
      </c>
      <c r="AP47">
        <v>2</v>
      </c>
      <c r="AQ47">
        <v>0</v>
      </c>
      <c r="AR47">
        <v>1</v>
      </c>
      <c r="AS47">
        <v>2</v>
      </c>
    </row>
    <row r="48" spans="1:45" x14ac:dyDescent="0.25">
      <c r="D48">
        <f>D47*D47</f>
        <v>0.30482245602568692</v>
      </c>
      <c r="E48">
        <f t="shared" ref="E48:J48" si="21">E47*E47</f>
        <v>9.8242850726780698E-2</v>
      </c>
      <c r="F48">
        <f t="shared" si="21"/>
        <v>7.2030316552080267E-2</v>
      </c>
      <c r="G48">
        <f t="shared" si="21"/>
        <v>0.10149417856984194</v>
      </c>
      <c r="H48" t="e">
        <f t="shared" si="21"/>
        <v>#DIV/0!</v>
      </c>
      <c r="I48">
        <f t="shared" si="21"/>
        <v>0.24214890801471059</v>
      </c>
      <c r="J48">
        <f t="shared" si="21"/>
        <v>1.0576613759680781E-4</v>
      </c>
      <c r="K48" t="s">
        <v>12</v>
      </c>
      <c r="N48" t="s">
        <v>8</v>
      </c>
      <c r="O48" t="s">
        <v>10</v>
      </c>
      <c r="P48">
        <v>1</v>
      </c>
      <c r="R48">
        <v>1</v>
      </c>
      <c r="AM48" t="s">
        <v>13</v>
      </c>
      <c r="AN48" t="s">
        <v>5</v>
      </c>
      <c r="AO48" t="s">
        <v>14</v>
      </c>
      <c r="AP48">
        <v>1</v>
      </c>
      <c r="AQ48">
        <v>1</v>
      </c>
      <c r="AR48">
        <v>1</v>
      </c>
      <c r="AS48">
        <v>1</v>
      </c>
    </row>
    <row r="49" spans="4:47" x14ac:dyDescent="0.25">
      <c r="K49" t="s">
        <v>12</v>
      </c>
      <c r="N49" t="s">
        <v>8</v>
      </c>
      <c r="O49" t="s">
        <v>10</v>
      </c>
      <c r="P49">
        <v>0</v>
      </c>
      <c r="R49">
        <v>0</v>
      </c>
      <c r="AM49" t="s">
        <v>13</v>
      </c>
      <c r="AN49" t="s">
        <v>8</v>
      </c>
      <c r="AO49" t="s">
        <v>14</v>
      </c>
      <c r="AP49">
        <v>2</v>
      </c>
      <c r="AQ49">
        <v>1</v>
      </c>
      <c r="AR49">
        <v>1</v>
      </c>
      <c r="AS49">
        <v>2</v>
      </c>
      <c r="AT49" t="s">
        <v>1</v>
      </c>
      <c r="AU49" t="s">
        <v>2</v>
      </c>
    </row>
    <row r="50" spans="4:47" x14ac:dyDescent="0.25">
      <c r="D50">
        <v>0</v>
      </c>
      <c r="E50">
        <v>0.27</v>
      </c>
      <c r="F50">
        <v>0.32</v>
      </c>
      <c r="G50">
        <v>-0.42</v>
      </c>
      <c r="I50">
        <v>-0.76</v>
      </c>
      <c r="J50">
        <v>-0.22</v>
      </c>
      <c r="K50" t="s">
        <v>12</v>
      </c>
      <c r="N50" t="s">
        <v>8</v>
      </c>
      <c r="O50" t="s">
        <v>10</v>
      </c>
      <c r="P50">
        <v>1</v>
      </c>
      <c r="R50">
        <v>0</v>
      </c>
      <c r="AM50" t="s">
        <v>13</v>
      </c>
      <c r="AN50" t="s">
        <v>8</v>
      </c>
      <c r="AO50" t="s">
        <v>14</v>
      </c>
      <c r="AP50">
        <v>1</v>
      </c>
      <c r="AQ50">
        <v>0</v>
      </c>
      <c r="AR50">
        <v>1</v>
      </c>
      <c r="AS50">
        <v>1</v>
      </c>
      <c r="AT50" t="e">
        <f>AVERAGE(#REF!)</f>
        <v>#REF!</v>
      </c>
      <c r="AU50" t="e">
        <f>AVERAGE(#REF!)</f>
        <v>#REF!</v>
      </c>
    </row>
    <row r="51" spans="4:47" x14ac:dyDescent="0.25">
      <c r="D51">
        <v>0.27</v>
      </c>
      <c r="E51">
        <v>7.0000000000000007E-2</v>
      </c>
      <c r="F51">
        <v>0.1</v>
      </c>
      <c r="G51">
        <v>0.18</v>
      </c>
      <c r="I51">
        <v>0.57999999999999996</v>
      </c>
      <c r="J51">
        <v>0.05</v>
      </c>
      <c r="K51" t="s">
        <v>12</v>
      </c>
      <c r="N51" t="s">
        <v>8</v>
      </c>
      <c r="O51" t="s">
        <v>10</v>
      </c>
      <c r="P51">
        <v>2</v>
      </c>
      <c r="R51">
        <v>1</v>
      </c>
      <c r="AM51" t="s">
        <v>13</v>
      </c>
      <c r="AN51" t="s">
        <v>8</v>
      </c>
      <c r="AO51" t="s">
        <v>14</v>
      </c>
      <c r="AP51">
        <v>2</v>
      </c>
      <c r="AQ51">
        <v>0</v>
      </c>
      <c r="AR51">
        <v>1</v>
      </c>
      <c r="AS51">
        <v>1</v>
      </c>
      <c r="AT51" t="e">
        <f>AVERAGE(#REF!)</f>
        <v>#REF!</v>
      </c>
      <c r="AU51" t="e">
        <f>AVERAGE(#REF!)</f>
        <v>#REF!</v>
      </c>
    </row>
    <row r="52" spans="4:47" x14ac:dyDescent="0.25">
      <c r="K52" t="s">
        <v>12</v>
      </c>
      <c r="N52" t="s">
        <v>8</v>
      </c>
      <c r="O52" t="s">
        <v>10</v>
      </c>
      <c r="P52">
        <v>2</v>
      </c>
      <c r="R52">
        <v>2</v>
      </c>
      <c r="AM52" t="s">
        <v>13</v>
      </c>
      <c r="AN52" t="s">
        <v>8</v>
      </c>
      <c r="AO52" t="s">
        <v>14</v>
      </c>
      <c r="AP52">
        <v>2</v>
      </c>
      <c r="AQ52">
        <v>1</v>
      </c>
      <c r="AR52">
        <v>1</v>
      </c>
      <c r="AS52">
        <v>2</v>
      </c>
    </row>
    <row r="53" spans="4:47" x14ac:dyDescent="0.25">
      <c r="D53" t="s">
        <v>46</v>
      </c>
      <c r="E53" t="s">
        <v>45</v>
      </c>
      <c r="F53" t="s">
        <v>47</v>
      </c>
      <c r="G53" t="s">
        <v>48</v>
      </c>
      <c r="I53" t="s">
        <v>49</v>
      </c>
      <c r="J53" t="s">
        <v>50</v>
      </c>
      <c r="K53" t="s">
        <v>12</v>
      </c>
      <c r="N53" t="s">
        <v>8</v>
      </c>
      <c r="O53" t="s">
        <v>10</v>
      </c>
      <c r="P53">
        <v>2</v>
      </c>
      <c r="R53">
        <v>1</v>
      </c>
      <c r="AM53" t="s">
        <v>13</v>
      </c>
      <c r="AN53" t="s">
        <v>5</v>
      </c>
      <c r="AO53" t="s">
        <v>14</v>
      </c>
      <c r="AP53">
        <v>2</v>
      </c>
      <c r="AQ53">
        <v>1</v>
      </c>
      <c r="AR53">
        <v>1</v>
      </c>
      <c r="AS53">
        <v>1</v>
      </c>
    </row>
    <row r="54" spans="4:47" x14ac:dyDescent="0.25">
      <c r="K54" t="s">
        <v>12</v>
      </c>
      <c r="N54" t="s">
        <v>8</v>
      </c>
      <c r="O54" t="s">
        <v>10</v>
      </c>
      <c r="P54">
        <v>2</v>
      </c>
      <c r="R54">
        <v>1</v>
      </c>
      <c r="AM54" t="s">
        <v>13</v>
      </c>
      <c r="AN54" t="s">
        <v>5</v>
      </c>
      <c r="AO54" t="s">
        <v>14</v>
      </c>
      <c r="AP54">
        <v>2</v>
      </c>
      <c r="AQ54">
        <v>1</v>
      </c>
      <c r="AR54">
        <v>1</v>
      </c>
      <c r="AS54">
        <v>2</v>
      </c>
    </row>
    <row r="55" spans="4:47" x14ac:dyDescent="0.25">
      <c r="K55" t="s">
        <v>12</v>
      </c>
      <c r="N55" t="s">
        <v>8</v>
      </c>
      <c r="O55" t="s">
        <v>10</v>
      </c>
      <c r="P55">
        <v>2</v>
      </c>
      <c r="R55">
        <v>3</v>
      </c>
      <c r="AM55" t="s">
        <v>13</v>
      </c>
      <c r="AN55" t="s">
        <v>8</v>
      </c>
      <c r="AO55" t="s">
        <v>14</v>
      </c>
      <c r="AP55">
        <v>3</v>
      </c>
      <c r="AQ55">
        <v>1</v>
      </c>
      <c r="AR55">
        <v>2</v>
      </c>
      <c r="AS55">
        <v>2</v>
      </c>
    </row>
    <row r="56" spans="4:47" x14ac:dyDescent="0.25">
      <c r="K56" t="s">
        <v>12</v>
      </c>
      <c r="N56" t="s">
        <v>8</v>
      </c>
      <c r="O56" t="s">
        <v>10</v>
      </c>
      <c r="P56">
        <v>1</v>
      </c>
      <c r="R56">
        <v>1</v>
      </c>
      <c r="AM56" t="s">
        <v>13</v>
      </c>
      <c r="AN56" t="s">
        <v>8</v>
      </c>
      <c r="AO56" t="s">
        <v>14</v>
      </c>
      <c r="AP56">
        <v>1</v>
      </c>
      <c r="AQ56">
        <v>1</v>
      </c>
      <c r="AR56">
        <v>1</v>
      </c>
      <c r="AS56">
        <v>2</v>
      </c>
    </row>
    <row r="57" spans="4:47" x14ac:dyDescent="0.25">
      <c r="K57" t="s">
        <v>12</v>
      </c>
      <c r="N57" t="s">
        <v>8</v>
      </c>
      <c r="O57" t="s">
        <v>10</v>
      </c>
      <c r="P57">
        <v>2</v>
      </c>
      <c r="R57">
        <v>3</v>
      </c>
      <c r="AM57" t="s">
        <v>13</v>
      </c>
      <c r="AN57" t="s">
        <v>8</v>
      </c>
      <c r="AO57" t="s">
        <v>14</v>
      </c>
      <c r="AP57">
        <v>1</v>
      </c>
      <c r="AQ57">
        <v>1</v>
      </c>
      <c r="AR57">
        <v>1</v>
      </c>
      <c r="AS57">
        <v>2</v>
      </c>
    </row>
    <row r="58" spans="4:47" x14ac:dyDescent="0.25">
      <c r="K58" t="s">
        <v>12</v>
      </c>
      <c r="N58" t="s">
        <v>8</v>
      </c>
      <c r="O58" t="s">
        <v>10</v>
      </c>
      <c r="P58">
        <v>3</v>
      </c>
      <c r="R58">
        <v>3</v>
      </c>
      <c r="AM58" t="s">
        <v>13</v>
      </c>
      <c r="AN58" t="s">
        <v>8</v>
      </c>
      <c r="AO58" t="s">
        <v>14</v>
      </c>
      <c r="AP58">
        <v>2</v>
      </c>
      <c r="AQ58">
        <v>0</v>
      </c>
      <c r="AR58">
        <v>1</v>
      </c>
      <c r="AS58">
        <v>2</v>
      </c>
    </row>
    <row r="59" spans="4:47" x14ac:dyDescent="0.25">
      <c r="K59" t="s">
        <v>12</v>
      </c>
      <c r="N59" t="s">
        <v>8</v>
      </c>
      <c r="O59" t="s">
        <v>10</v>
      </c>
      <c r="P59">
        <v>1</v>
      </c>
      <c r="R59">
        <v>1</v>
      </c>
      <c r="AM59" t="s">
        <v>13</v>
      </c>
      <c r="AN59" t="s">
        <v>5</v>
      </c>
      <c r="AO59" t="s">
        <v>14</v>
      </c>
      <c r="AP59">
        <v>2</v>
      </c>
      <c r="AQ59">
        <v>3</v>
      </c>
      <c r="AR59">
        <v>1</v>
      </c>
      <c r="AS59">
        <v>1</v>
      </c>
    </row>
    <row r="60" spans="4:47" x14ac:dyDescent="0.25">
      <c r="K60" t="s">
        <v>12</v>
      </c>
      <c r="N60" t="s">
        <v>8</v>
      </c>
      <c r="O60" t="s">
        <v>10</v>
      </c>
      <c r="P60">
        <v>2</v>
      </c>
      <c r="R60">
        <v>3</v>
      </c>
      <c r="AM60" t="s">
        <v>13</v>
      </c>
      <c r="AN60" t="s">
        <v>8</v>
      </c>
      <c r="AO60" t="s">
        <v>14</v>
      </c>
      <c r="AP60">
        <v>2</v>
      </c>
      <c r="AQ60">
        <v>1</v>
      </c>
      <c r="AR60">
        <v>1</v>
      </c>
      <c r="AS60">
        <v>2</v>
      </c>
    </row>
    <row r="61" spans="4:47" x14ac:dyDescent="0.25">
      <c r="K61" t="s">
        <v>12</v>
      </c>
      <c r="N61" t="s">
        <v>8</v>
      </c>
      <c r="O61" t="s">
        <v>10</v>
      </c>
      <c r="P61">
        <v>2</v>
      </c>
      <c r="R61">
        <v>0</v>
      </c>
      <c r="AM61" t="s">
        <v>13</v>
      </c>
      <c r="AN61" t="s">
        <v>5</v>
      </c>
      <c r="AO61" t="s">
        <v>14</v>
      </c>
      <c r="AP61">
        <v>2</v>
      </c>
      <c r="AQ61">
        <v>1</v>
      </c>
      <c r="AR61">
        <v>1</v>
      </c>
      <c r="AS61">
        <v>2</v>
      </c>
    </row>
    <row r="62" spans="4:47" x14ac:dyDescent="0.25">
      <c r="K62" t="s">
        <v>12</v>
      </c>
      <c r="N62" t="s">
        <v>8</v>
      </c>
      <c r="O62" t="s">
        <v>10</v>
      </c>
      <c r="P62">
        <v>1</v>
      </c>
      <c r="R62">
        <v>0</v>
      </c>
      <c r="AM62" t="s">
        <v>13</v>
      </c>
      <c r="AN62" t="s">
        <v>8</v>
      </c>
      <c r="AO62" t="s">
        <v>14</v>
      </c>
      <c r="AP62">
        <v>0</v>
      </c>
      <c r="AQ62">
        <v>0</v>
      </c>
      <c r="AR62">
        <v>2</v>
      </c>
      <c r="AS62">
        <v>1</v>
      </c>
    </row>
    <row r="63" spans="4:47" x14ac:dyDescent="0.25">
      <c r="K63" t="s">
        <v>12</v>
      </c>
      <c r="N63" t="s">
        <v>8</v>
      </c>
      <c r="O63" t="s">
        <v>10</v>
      </c>
      <c r="P63">
        <v>2</v>
      </c>
      <c r="R63">
        <v>1</v>
      </c>
      <c r="AM63" t="s">
        <v>13</v>
      </c>
      <c r="AN63" t="s">
        <v>5</v>
      </c>
      <c r="AO63" t="s">
        <v>14</v>
      </c>
      <c r="AP63">
        <v>2</v>
      </c>
      <c r="AQ63">
        <v>1</v>
      </c>
      <c r="AR63">
        <v>1</v>
      </c>
      <c r="AS63">
        <v>2</v>
      </c>
    </row>
    <row r="64" spans="4:47" x14ac:dyDescent="0.25">
      <c r="K64" t="s">
        <v>12</v>
      </c>
      <c r="N64" t="s">
        <v>8</v>
      </c>
      <c r="O64" t="s">
        <v>10</v>
      </c>
      <c r="P64">
        <v>2</v>
      </c>
      <c r="R64">
        <v>2</v>
      </c>
      <c r="AM64" t="s">
        <v>13</v>
      </c>
      <c r="AN64" t="s">
        <v>8</v>
      </c>
      <c r="AO64" t="s">
        <v>14</v>
      </c>
      <c r="AP64">
        <v>2</v>
      </c>
      <c r="AQ64">
        <v>2</v>
      </c>
      <c r="AR64">
        <v>1</v>
      </c>
      <c r="AS64">
        <v>1</v>
      </c>
    </row>
    <row r="65" spans="11:45" x14ac:dyDescent="0.25">
      <c r="K65" t="s">
        <v>12</v>
      </c>
      <c r="N65" t="s">
        <v>8</v>
      </c>
      <c r="O65" t="s">
        <v>10</v>
      </c>
      <c r="P65">
        <v>2</v>
      </c>
      <c r="R65">
        <v>1</v>
      </c>
      <c r="AM65" t="s">
        <v>13</v>
      </c>
      <c r="AN65" t="s">
        <v>8</v>
      </c>
      <c r="AO65" t="s">
        <v>14</v>
      </c>
      <c r="AP65">
        <v>2</v>
      </c>
      <c r="AQ65">
        <v>2</v>
      </c>
      <c r="AR65">
        <v>1</v>
      </c>
      <c r="AS65">
        <v>2</v>
      </c>
    </row>
    <row r="66" spans="11:45" x14ac:dyDescent="0.25">
      <c r="K66" t="s">
        <v>12</v>
      </c>
      <c r="N66" t="s">
        <v>8</v>
      </c>
      <c r="O66" t="s">
        <v>10</v>
      </c>
      <c r="P66">
        <v>2</v>
      </c>
      <c r="R66">
        <v>1</v>
      </c>
      <c r="AM66" t="s">
        <v>13</v>
      </c>
      <c r="AN66" t="s">
        <v>8</v>
      </c>
      <c r="AO66" t="s">
        <v>14</v>
      </c>
      <c r="AP66">
        <v>2</v>
      </c>
      <c r="AQ66">
        <v>1</v>
      </c>
      <c r="AR66">
        <v>1</v>
      </c>
      <c r="AS66">
        <v>2</v>
      </c>
    </row>
    <row r="67" spans="11:45" x14ac:dyDescent="0.25">
      <c r="K67" t="s">
        <v>12</v>
      </c>
      <c r="N67" t="s">
        <v>8</v>
      </c>
      <c r="O67" t="s">
        <v>10</v>
      </c>
      <c r="P67">
        <v>2</v>
      </c>
      <c r="R67">
        <v>3</v>
      </c>
      <c r="AM67" t="s">
        <v>13</v>
      </c>
      <c r="AN67" t="s">
        <v>8</v>
      </c>
      <c r="AO67" t="s">
        <v>14</v>
      </c>
      <c r="AP67">
        <v>2</v>
      </c>
      <c r="AQ67">
        <v>0</v>
      </c>
      <c r="AR67">
        <v>0</v>
      </c>
      <c r="AS67">
        <v>1</v>
      </c>
    </row>
    <row r="68" spans="11:45" x14ac:dyDescent="0.25">
      <c r="K68" t="s">
        <v>12</v>
      </c>
      <c r="N68" t="s">
        <v>8</v>
      </c>
      <c r="O68" t="s">
        <v>10</v>
      </c>
      <c r="P68">
        <v>1</v>
      </c>
      <c r="R68">
        <v>1</v>
      </c>
      <c r="AM68" t="s">
        <v>13</v>
      </c>
      <c r="AN68" t="s">
        <v>5</v>
      </c>
      <c r="AO68" t="s">
        <v>14</v>
      </c>
      <c r="AP68">
        <v>2</v>
      </c>
      <c r="AQ68">
        <v>1</v>
      </c>
      <c r="AR68">
        <v>1</v>
      </c>
      <c r="AS68">
        <v>1</v>
      </c>
    </row>
    <row r="69" spans="11:45" x14ac:dyDescent="0.25">
      <c r="K69" t="s">
        <v>12</v>
      </c>
      <c r="N69" t="s">
        <v>8</v>
      </c>
      <c r="O69" t="s">
        <v>10</v>
      </c>
      <c r="P69">
        <v>2</v>
      </c>
      <c r="R69">
        <v>3</v>
      </c>
      <c r="AM69" t="s">
        <v>13</v>
      </c>
      <c r="AN69" t="s">
        <v>5</v>
      </c>
      <c r="AO69" t="s">
        <v>14</v>
      </c>
      <c r="AP69">
        <v>2</v>
      </c>
      <c r="AQ69">
        <v>1</v>
      </c>
      <c r="AR69">
        <v>1</v>
      </c>
      <c r="AS69">
        <v>1</v>
      </c>
    </row>
    <row r="70" spans="11:45" x14ac:dyDescent="0.25">
      <c r="K70" t="s">
        <v>12</v>
      </c>
      <c r="N70" t="s">
        <v>8</v>
      </c>
      <c r="O70" t="s">
        <v>10</v>
      </c>
      <c r="P70">
        <v>2</v>
      </c>
      <c r="R70">
        <v>3</v>
      </c>
      <c r="AM70" t="s">
        <v>13</v>
      </c>
      <c r="AN70" t="s">
        <v>5</v>
      </c>
      <c r="AO70" t="s">
        <v>14</v>
      </c>
      <c r="AP70">
        <v>2</v>
      </c>
      <c r="AQ70">
        <v>1</v>
      </c>
      <c r="AR70">
        <v>1</v>
      </c>
      <c r="AS70">
        <v>1</v>
      </c>
    </row>
    <row r="71" spans="11:45" x14ac:dyDescent="0.25">
      <c r="K71" t="s">
        <v>12</v>
      </c>
      <c r="N71" t="s">
        <v>8</v>
      </c>
      <c r="O71" t="s">
        <v>10</v>
      </c>
      <c r="P71">
        <v>1</v>
      </c>
      <c r="R71">
        <v>1</v>
      </c>
      <c r="AM71" t="s">
        <v>13</v>
      </c>
      <c r="AN71" t="s">
        <v>8</v>
      </c>
      <c r="AO71" t="s">
        <v>14</v>
      </c>
      <c r="AP71">
        <v>2</v>
      </c>
      <c r="AQ71">
        <v>2</v>
      </c>
      <c r="AR71">
        <v>1</v>
      </c>
      <c r="AS71">
        <v>2</v>
      </c>
    </row>
    <row r="72" spans="11:45" x14ac:dyDescent="0.25">
      <c r="K72" t="s">
        <v>12</v>
      </c>
      <c r="N72" t="s">
        <v>8</v>
      </c>
      <c r="O72" t="s">
        <v>10</v>
      </c>
      <c r="P72">
        <v>3</v>
      </c>
      <c r="R72">
        <v>3</v>
      </c>
      <c r="AM72" t="s">
        <v>13</v>
      </c>
      <c r="AN72" t="s">
        <v>8</v>
      </c>
      <c r="AO72" t="s">
        <v>14</v>
      </c>
      <c r="AP72">
        <v>2</v>
      </c>
      <c r="AQ72">
        <v>3</v>
      </c>
      <c r="AR72">
        <v>1</v>
      </c>
      <c r="AS72">
        <v>1</v>
      </c>
    </row>
    <row r="73" spans="11:45" x14ac:dyDescent="0.25">
      <c r="K73" t="s">
        <v>12</v>
      </c>
      <c r="N73" t="s">
        <v>8</v>
      </c>
      <c r="O73" t="s">
        <v>10</v>
      </c>
      <c r="P73">
        <v>2</v>
      </c>
      <c r="R73">
        <v>0</v>
      </c>
      <c r="AM73" t="s">
        <v>13</v>
      </c>
      <c r="AN73" t="s">
        <v>5</v>
      </c>
      <c r="AO73" t="s">
        <v>14</v>
      </c>
      <c r="AP73">
        <v>1</v>
      </c>
      <c r="AQ73">
        <v>1</v>
      </c>
      <c r="AR73">
        <v>1</v>
      </c>
      <c r="AS73">
        <v>1</v>
      </c>
    </row>
    <row r="74" spans="11:45" x14ac:dyDescent="0.25">
      <c r="K74" t="s">
        <v>12</v>
      </c>
      <c r="N74" t="s">
        <v>8</v>
      </c>
      <c r="O74" t="s">
        <v>10</v>
      </c>
      <c r="P74">
        <v>2</v>
      </c>
      <c r="R74">
        <v>1</v>
      </c>
      <c r="AM74" t="s">
        <v>13</v>
      </c>
      <c r="AN74" t="s">
        <v>5</v>
      </c>
      <c r="AO74" t="s">
        <v>14</v>
      </c>
      <c r="AP74">
        <v>1</v>
      </c>
      <c r="AQ74">
        <v>1</v>
      </c>
      <c r="AR74">
        <v>1</v>
      </c>
      <c r="AS74">
        <v>2</v>
      </c>
    </row>
    <row r="75" spans="11:45" x14ac:dyDescent="0.25">
      <c r="K75" t="s">
        <v>12</v>
      </c>
      <c r="N75" t="s">
        <v>8</v>
      </c>
      <c r="O75" t="s">
        <v>10</v>
      </c>
      <c r="P75">
        <v>0</v>
      </c>
      <c r="R75">
        <v>0</v>
      </c>
      <c r="AM75" t="s">
        <v>13</v>
      </c>
      <c r="AN75" t="s">
        <v>8</v>
      </c>
      <c r="AO75" t="s">
        <v>14</v>
      </c>
      <c r="AP75">
        <v>0</v>
      </c>
      <c r="AQ75">
        <v>0</v>
      </c>
      <c r="AR75">
        <v>1</v>
      </c>
      <c r="AS75">
        <v>1</v>
      </c>
    </row>
    <row r="76" spans="11:45" x14ac:dyDescent="0.25">
      <c r="K76" t="s">
        <v>12</v>
      </c>
      <c r="N76" t="s">
        <v>8</v>
      </c>
      <c r="O76" t="s">
        <v>10</v>
      </c>
      <c r="P76">
        <v>1</v>
      </c>
      <c r="R76">
        <v>1</v>
      </c>
      <c r="AM76" t="s">
        <v>13</v>
      </c>
      <c r="AN76" t="s">
        <v>5</v>
      </c>
      <c r="AO76" t="s">
        <v>14</v>
      </c>
      <c r="AP76">
        <v>1</v>
      </c>
      <c r="AQ76">
        <v>1</v>
      </c>
      <c r="AR76">
        <v>0</v>
      </c>
      <c r="AS76">
        <v>1</v>
      </c>
    </row>
    <row r="77" spans="11:45" x14ac:dyDescent="0.25">
      <c r="K77" t="s">
        <v>12</v>
      </c>
      <c r="N77" t="s">
        <v>8</v>
      </c>
      <c r="O77" t="s">
        <v>10</v>
      </c>
      <c r="P77">
        <v>2</v>
      </c>
      <c r="R77">
        <v>1</v>
      </c>
      <c r="AM77" t="s">
        <v>13</v>
      </c>
      <c r="AN77" t="s">
        <v>5</v>
      </c>
      <c r="AO77" t="s">
        <v>14</v>
      </c>
      <c r="AP77">
        <v>2</v>
      </c>
      <c r="AQ77">
        <v>1</v>
      </c>
      <c r="AR77">
        <v>1</v>
      </c>
      <c r="AS77">
        <v>2</v>
      </c>
    </row>
    <row r="78" spans="11:45" x14ac:dyDescent="0.25">
      <c r="K78" t="s">
        <v>12</v>
      </c>
      <c r="N78" t="s">
        <v>8</v>
      </c>
      <c r="O78" t="s">
        <v>10</v>
      </c>
      <c r="P78">
        <v>0</v>
      </c>
      <c r="R78">
        <v>0</v>
      </c>
      <c r="AM78" t="s">
        <v>13</v>
      </c>
      <c r="AN78" t="s">
        <v>8</v>
      </c>
      <c r="AO78" t="s">
        <v>14</v>
      </c>
      <c r="AP78">
        <v>2</v>
      </c>
      <c r="AQ78">
        <v>2</v>
      </c>
      <c r="AR78">
        <v>2</v>
      </c>
      <c r="AS78">
        <v>2</v>
      </c>
    </row>
    <row r="79" spans="11:45" x14ac:dyDescent="0.25">
      <c r="K79" t="s">
        <v>12</v>
      </c>
      <c r="N79" t="s">
        <v>8</v>
      </c>
      <c r="O79" t="s">
        <v>10</v>
      </c>
      <c r="P79">
        <v>1</v>
      </c>
      <c r="R79">
        <v>0</v>
      </c>
      <c r="AM79" t="s">
        <v>13</v>
      </c>
      <c r="AN79" t="s">
        <v>8</v>
      </c>
      <c r="AO79" t="s">
        <v>14</v>
      </c>
      <c r="AP79">
        <v>1</v>
      </c>
      <c r="AQ79">
        <v>1</v>
      </c>
      <c r="AR79">
        <v>1</v>
      </c>
      <c r="AS79">
        <v>1</v>
      </c>
    </row>
    <row r="80" spans="11:45" x14ac:dyDescent="0.25">
      <c r="K80" t="s">
        <v>12</v>
      </c>
      <c r="N80" t="s">
        <v>8</v>
      </c>
      <c r="O80" t="s">
        <v>10</v>
      </c>
      <c r="P80">
        <v>2</v>
      </c>
      <c r="R80">
        <v>1</v>
      </c>
      <c r="AM80" t="s">
        <v>13</v>
      </c>
      <c r="AN80" t="s">
        <v>5</v>
      </c>
      <c r="AO80" t="s">
        <v>14</v>
      </c>
      <c r="AP80">
        <v>0</v>
      </c>
      <c r="AQ80">
        <v>0</v>
      </c>
      <c r="AR80">
        <v>0</v>
      </c>
      <c r="AS80">
        <v>0</v>
      </c>
    </row>
    <row r="81" spans="11:45" x14ac:dyDescent="0.25">
      <c r="K81" t="s">
        <v>12</v>
      </c>
      <c r="N81" t="s">
        <v>8</v>
      </c>
      <c r="O81" t="s">
        <v>10</v>
      </c>
      <c r="P81">
        <v>2</v>
      </c>
      <c r="R81">
        <v>2</v>
      </c>
      <c r="AM81" t="s">
        <v>13</v>
      </c>
      <c r="AN81" t="s">
        <v>5</v>
      </c>
      <c r="AO81" t="s">
        <v>14</v>
      </c>
      <c r="AP81">
        <v>0</v>
      </c>
      <c r="AQ81">
        <v>0</v>
      </c>
      <c r="AR81">
        <v>1</v>
      </c>
      <c r="AS81">
        <v>1</v>
      </c>
    </row>
    <row r="82" spans="11:45" x14ac:dyDescent="0.25">
      <c r="K82" t="s">
        <v>12</v>
      </c>
      <c r="N82" t="s">
        <v>8</v>
      </c>
      <c r="O82" t="s">
        <v>9</v>
      </c>
      <c r="P82">
        <v>2</v>
      </c>
      <c r="R82">
        <v>0</v>
      </c>
      <c r="AM82" t="s">
        <v>13</v>
      </c>
      <c r="AN82" t="s">
        <v>5</v>
      </c>
      <c r="AO82" t="s">
        <v>4</v>
      </c>
      <c r="AP82">
        <v>1</v>
      </c>
      <c r="AQ82">
        <v>1</v>
      </c>
      <c r="AR82">
        <v>2</v>
      </c>
      <c r="AS82">
        <v>2</v>
      </c>
    </row>
    <row r="83" spans="11:45" x14ac:dyDescent="0.25">
      <c r="K83" t="s">
        <v>12</v>
      </c>
      <c r="N83" t="s">
        <v>8</v>
      </c>
      <c r="O83" t="s">
        <v>9</v>
      </c>
      <c r="P83">
        <v>2</v>
      </c>
      <c r="R83">
        <v>1</v>
      </c>
      <c r="AM83" t="s">
        <v>13</v>
      </c>
      <c r="AN83" t="s">
        <v>5</v>
      </c>
      <c r="AO83" t="s">
        <v>4</v>
      </c>
      <c r="AP83">
        <v>1</v>
      </c>
      <c r="AQ83">
        <v>2</v>
      </c>
      <c r="AR83">
        <v>2</v>
      </c>
      <c r="AS83">
        <v>2</v>
      </c>
    </row>
    <row r="84" spans="11:45" x14ac:dyDescent="0.25">
      <c r="K84" t="s">
        <v>12</v>
      </c>
      <c r="N84" t="s">
        <v>8</v>
      </c>
      <c r="O84" t="s">
        <v>9</v>
      </c>
      <c r="P84">
        <v>2</v>
      </c>
      <c r="R84">
        <v>2</v>
      </c>
      <c r="AM84" t="s">
        <v>13</v>
      </c>
      <c r="AN84" t="s">
        <v>5</v>
      </c>
      <c r="AO84" t="s">
        <v>4</v>
      </c>
      <c r="AP84">
        <v>3</v>
      </c>
      <c r="AQ84">
        <v>3</v>
      </c>
      <c r="AR84">
        <v>2</v>
      </c>
      <c r="AS84">
        <v>1</v>
      </c>
    </row>
    <row r="85" spans="11:45" x14ac:dyDescent="0.25">
      <c r="K85" t="s">
        <v>12</v>
      </c>
      <c r="N85" t="s">
        <v>8</v>
      </c>
      <c r="O85" t="s">
        <v>9</v>
      </c>
      <c r="P85">
        <v>1</v>
      </c>
      <c r="R85">
        <v>1</v>
      </c>
      <c r="AM85" t="s">
        <v>13</v>
      </c>
      <c r="AN85" t="s">
        <v>5</v>
      </c>
      <c r="AO85" t="s">
        <v>4</v>
      </c>
      <c r="AP85">
        <v>0</v>
      </c>
      <c r="AQ85">
        <v>1</v>
      </c>
      <c r="AR85">
        <v>0</v>
      </c>
      <c r="AS85">
        <v>0</v>
      </c>
    </row>
    <row r="86" spans="11:45" x14ac:dyDescent="0.25">
      <c r="K86" t="s">
        <v>12</v>
      </c>
      <c r="N86" t="s">
        <v>8</v>
      </c>
      <c r="O86" t="s">
        <v>9</v>
      </c>
      <c r="P86">
        <v>1</v>
      </c>
      <c r="R86">
        <v>1</v>
      </c>
      <c r="AM86" t="s">
        <v>13</v>
      </c>
      <c r="AN86" t="s">
        <v>5</v>
      </c>
      <c r="AO86" t="s">
        <v>4</v>
      </c>
      <c r="AP86">
        <v>1</v>
      </c>
      <c r="AQ86">
        <v>1</v>
      </c>
      <c r="AR86">
        <v>1</v>
      </c>
      <c r="AS86">
        <v>1</v>
      </c>
    </row>
    <row r="87" spans="11:45" x14ac:dyDescent="0.25">
      <c r="K87" t="s">
        <v>12</v>
      </c>
      <c r="N87" t="s">
        <v>8</v>
      </c>
      <c r="O87" t="s">
        <v>9</v>
      </c>
      <c r="P87">
        <v>0</v>
      </c>
      <c r="R87">
        <v>1</v>
      </c>
      <c r="AM87" t="s">
        <v>13</v>
      </c>
      <c r="AN87" t="s">
        <v>5</v>
      </c>
      <c r="AO87" t="s">
        <v>4</v>
      </c>
      <c r="AP87">
        <v>1</v>
      </c>
      <c r="AQ87">
        <v>1</v>
      </c>
      <c r="AR87">
        <v>1</v>
      </c>
      <c r="AS87">
        <v>1</v>
      </c>
    </row>
    <row r="88" spans="11:45" x14ac:dyDescent="0.25">
      <c r="K88" t="s">
        <v>12</v>
      </c>
      <c r="N88" t="s">
        <v>8</v>
      </c>
      <c r="O88" t="s">
        <v>9</v>
      </c>
      <c r="P88">
        <v>2</v>
      </c>
      <c r="R88">
        <v>3</v>
      </c>
    </row>
    <row r="89" spans="11:45" x14ac:dyDescent="0.25">
      <c r="K89" t="s">
        <v>12</v>
      </c>
      <c r="N89" t="s">
        <v>8</v>
      </c>
      <c r="O89" t="s">
        <v>9</v>
      </c>
      <c r="P89">
        <v>0</v>
      </c>
      <c r="R89">
        <v>1</v>
      </c>
    </row>
    <row r="90" spans="11:45" x14ac:dyDescent="0.25">
      <c r="K90" t="s">
        <v>12</v>
      </c>
      <c r="N90" t="s">
        <v>8</v>
      </c>
      <c r="O90" t="s">
        <v>9</v>
      </c>
      <c r="P90">
        <v>3</v>
      </c>
      <c r="R90">
        <v>1</v>
      </c>
    </row>
    <row r="91" spans="11:45" x14ac:dyDescent="0.25">
      <c r="K91" t="s">
        <v>12</v>
      </c>
      <c r="N91" t="s">
        <v>8</v>
      </c>
      <c r="O91" t="s">
        <v>9</v>
      </c>
      <c r="P91">
        <v>0</v>
      </c>
      <c r="R91">
        <v>1</v>
      </c>
    </row>
    <row r="92" spans="11:45" x14ac:dyDescent="0.25">
      <c r="K92" t="s">
        <v>12</v>
      </c>
      <c r="N92" t="s">
        <v>8</v>
      </c>
      <c r="O92" t="s">
        <v>9</v>
      </c>
      <c r="P92">
        <v>2</v>
      </c>
      <c r="R92">
        <v>1</v>
      </c>
    </row>
    <row r="93" spans="11:45" x14ac:dyDescent="0.25">
      <c r="K93" t="s">
        <v>12</v>
      </c>
      <c r="N93" t="s">
        <v>8</v>
      </c>
      <c r="O93" t="s">
        <v>9</v>
      </c>
      <c r="P93">
        <v>2</v>
      </c>
      <c r="R93">
        <v>1</v>
      </c>
    </row>
    <row r="94" spans="11:45" x14ac:dyDescent="0.25">
      <c r="K94" t="s">
        <v>12</v>
      </c>
      <c r="N94" t="s">
        <v>8</v>
      </c>
      <c r="O94" t="s">
        <v>9</v>
      </c>
      <c r="P94">
        <v>1</v>
      </c>
      <c r="R94">
        <v>1</v>
      </c>
    </row>
    <row r="95" spans="11:45" x14ac:dyDescent="0.25">
      <c r="K95" t="s">
        <v>12</v>
      </c>
      <c r="N95" t="s">
        <v>8</v>
      </c>
      <c r="O95" t="s">
        <v>9</v>
      </c>
      <c r="P95">
        <v>0</v>
      </c>
      <c r="R95">
        <v>1</v>
      </c>
    </row>
    <row r="96" spans="11:45" x14ac:dyDescent="0.25">
      <c r="K96" t="s">
        <v>12</v>
      </c>
      <c r="N96" t="s">
        <v>8</v>
      </c>
      <c r="O96" t="s">
        <v>9</v>
      </c>
      <c r="P96">
        <v>0</v>
      </c>
      <c r="R96">
        <v>1</v>
      </c>
    </row>
    <row r="97" spans="11:18" x14ac:dyDescent="0.25">
      <c r="K97" t="s">
        <v>12</v>
      </c>
      <c r="N97" t="s">
        <v>8</v>
      </c>
      <c r="O97" t="s">
        <v>9</v>
      </c>
      <c r="P97">
        <v>1</v>
      </c>
      <c r="R97">
        <v>1</v>
      </c>
    </row>
    <row r="98" spans="11:18" x14ac:dyDescent="0.25">
      <c r="K98" t="s">
        <v>12</v>
      </c>
      <c r="N98" t="s">
        <v>8</v>
      </c>
      <c r="O98" t="s">
        <v>9</v>
      </c>
      <c r="P98">
        <v>1</v>
      </c>
      <c r="R98">
        <v>1</v>
      </c>
    </row>
    <row r="99" spans="11:18" x14ac:dyDescent="0.25">
      <c r="K99" t="s">
        <v>12</v>
      </c>
      <c r="N99" t="s">
        <v>8</v>
      </c>
      <c r="O99" t="s">
        <v>9</v>
      </c>
      <c r="P99">
        <v>2</v>
      </c>
      <c r="R99">
        <v>1</v>
      </c>
    </row>
    <row r="100" spans="11:18" x14ac:dyDescent="0.25">
      <c r="K100" t="s">
        <v>12</v>
      </c>
      <c r="N100" t="s">
        <v>8</v>
      </c>
      <c r="O100" t="s">
        <v>9</v>
      </c>
      <c r="P100">
        <v>2</v>
      </c>
      <c r="R100">
        <v>1</v>
      </c>
    </row>
    <row r="101" spans="11:18" x14ac:dyDescent="0.25">
      <c r="K101" t="s">
        <v>12</v>
      </c>
      <c r="N101" t="s">
        <v>8</v>
      </c>
      <c r="O101" t="s">
        <v>9</v>
      </c>
      <c r="P101">
        <v>2</v>
      </c>
      <c r="R101">
        <v>1</v>
      </c>
    </row>
    <row r="102" spans="11:18" x14ac:dyDescent="0.25">
      <c r="K102" t="s">
        <v>12</v>
      </c>
      <c r="N102" t="s">
        <v>8</v>
      </c>
      <c r="O102" t="s">
        <v>9</v>
      </c>
      <c r="P102">
        <v>1</v>
      </c>
      <c r="R102">
        <v>1</v>
      </c>
    </row>
    <row r="103" spans="11:18" x14ac:dyDescent="0.25">
      <c r="K103" t="s">
        <v>12</v>
      </c>
      <c r="N103" t="s">
        <v>8</v>
      </c>
      <c r="O103" t="s">
        <v>9</v>
      </c>
      <c r="P103">
        <v>0</v>
      </c>
      <c r="R103">
        <v>1</v>
      </c>
    </row>
    <row r="104" spans="11:18" x14ac:dyDescent="0.25">
      <c r="K104" t="s">
        <v>12</v>
      </c>
      <c r="N104" t="s">
        <v>8</v>
      </c>
      <c r="O104" t="s">
        <v>9</v>
      </c>
      <c r="P104">
        <v>0</v>
      </c>
      <c r="R104">
        <v>1</v>
      </c>
    </row>
    <row r="105" spans="11:18" x14ac:dyDescent="0.25">
      <c r="K105" t="s">
        <v>12</v>
      </c>
      <c r="N105" t="s">
        <v>8</v>
      </c>
      <c r="O105" t="s">
        <v>9</v>
      </c>
      <c r="P105">
        <v>2</v>
      </c>
      <c r="R105">
        <v>1</v>
      </c>
    </row>
    <row r="106" spans="11:18" x14ac:dyDescent="0.25">
      <c r="K106" t="s">
        <v>12</v>
      </c>
      <c r="N106" t="s">
        <v>8</v>
      </c>
      <c r="O106" t="s">
        <v>9</v>
      </c>
      <c r="P106">
        <v>2</v>
      </c>
      <c r="R106">
        <v>1</v>
      </c>
    </row>
    <row r="107" spans="11:18" x14ac:dyDescent="0.25">
      <c r="K107" t="s">
        <v>12</v>
      </c>
      <c r="N107" t="s">
        <v>8</v>
      </c>
      <c r="O107" t="s">
        <v>9</v>
      </c>
      <c r="P107">
        <v>1</v>
      </c>
      <c r="R107">
        <v>1</v>
      </c>
    </row>
    <row r="108" spans="11:18" x14ac:dyDescent="0.25">
      <c r="K108" t="s">
        <v>12</v>
      </c>
      <c r="N108" t="s">
        <v>8</v>
      </c>
      <c r="O108" t="s">
        <v>9</v>
      </c>
      <c r="P108">
        <v>3</v>
      </c>
      <c r="R108">
        <v>1</v>
      </c>
    </row>
    <row r="109" spans="11:18" x14ac:dyDescent="0.25">
      <c r="K109" t="s">
        <v>12</v>
      </c>
      <c r="N109" t="s">
        <v>8</v>
      </c>
      <c r="O109" t="s">
        <v>9</v>
      </c>
      <c r="P109">
        <v>2</v>
      </c>
      <c r="R109">
        <v>1</v>
      </c>
    </row>
    <row r="110" spans="11:18" x14ac:dyDescent="0.25">
      <c r="K110" t="s">
        <v>12</v>
      </c>
      <c r="N110" t="s">
        <v>8</v>
      </c>
      <c r="O110" t="s">
        <v>9</v>
      </c>
      <c r="P110">
        <v>1</v>
      </c>
      <c r="R110">
        <v>1</v>
      </c>
    </row>
    <row r="111" spans="11:18" x14ac:dyDescent="0.25">
      <c r="K111" t="s">
        <v>12</v>
      </c>
      <c r="N111" t="s">
        <v>8</v>
      </c>
      <c r="O111" t="s">
        <v>9</v>
      </c>
      <c r="P111">
        <v>1</v>
      </c>
      <c r="R111">
        <v>1</v>
      </c>
    </row>
    <row r="112" spans="11:18" x14ac:dyDescent="0.25">
      <c r="K112" t="s">
        <v>12</v>
      </c>
      <c r="N112" t="s">
        <v>8</v>
      </c>
      <c r="O112" t="s">
        <v>9</v>
      </c>
      <c r="P112">
        <v>2</v>
      </c>
      <c r="R112">
        <v>1</v>
      </c>
    </row>
    <row r="113" spans="11:18" x14ac:dyDescent="0.25">
      <c r="K113" t="s">
        <v>12</v>
      </c>
      <c r="N113" t="s">
        <v>8</v>
      </c>
      <c r="O113" t="s">
        <v>9</v>
      </c>
      <c r="P113">
        <v>1</v>
      </c>
      <c r="R113">
        <v>1</v>
      </c>
    </row>
    <row r="114" spans="11:18" x14ac:dyDescent="0.25">
      <c r="K114" t="s">
        <v>12</v>
      </c>
      <c r="N114" t="s">
        <v>8</v>
      </c>
      <c r="O114" t="s">
        <v>9</v>
      </c>
      <c r="P114">
        <v>2</v>
      </c>
      <c r="R114">
        <v>0</v>
      </c>
    </row>
    <row r="115" spans="11:18" x14ac:dyDescent="0.25">
      <c r="K115" t="s">
        <v>12</v>
      </c>
      <c r="N115" t="s">
        <v>8</v>
      </c>
      <c r="O115" t="s">
        <v>9</v>
      </c>
      <c r="P115">
        <v>2</v>
      </c>
      <c r="R115">
        <v>1</v>
      </c>
    </row>
    <row r="116" spans="11:18" x14ac:dyDescent="0.25">
      <c r="K116" t="s">
        <v>12</v>
      </c>
      <c r="N116" t="s">
        <v>8</v>
      </c>
      <c r="O116" t="s">
        <v>9</v>
      </c>
      <c r="P116">
        <v>2</v>
      </c>
      <c r="R116">
        <v>2</v>
      </c>
    </row>
    <row r="117" spans="11:18" x14ac:dyDescent="0.25">
      <c r="K117" t="s">
        <v>12</v>
      </c>
      <c r="N117" t="s">
        <v>8</v>
      </c>
      <c r="O117" t="s">
        <v>9</v>
      </c>
      <c r="P117">
        <v>2</v>
      </c>
      <c r="R117">
        <v>1</v>
      </c>
    </row>
    <row r="118" spans="11:18" x14ac:dyDescent="0.25">
      <c r="K118" t="s">
        <v>12</v>
      </c>
      <c r="N118" t="s">
        <v>8</v>
      </c>
      <c r="O118" t="s">
        <v>9</v>
      </c>
      <c r="P118">
        <v>1</v>
      </c>
      <c r="R118">
        <v>1</v>
      </c>
    </row>
    <row r="119" spans="11:18" x14ac:dyDescent="0.25">
      <c r="K119" t="s">
        <v>12</v>
      </c>
      <c r="N119" t="s">
        <v>8</v>
      </c>
      <c r="O119" t="s">
        <v>9</v>
      </c>
      <c r="P119">
        <v>0</v>
      </c>
      <c r="R119">
        <v>1</v>
      </c>
    </row>
    <row r="120" spans="11:18" x14ac:dyDescent="0.25">
      <c r="K120" t="s">
        <v>12</v>
      </c>
      <c r="N120" t="s">
        <v>8</v>
      </c>
      <c r="O120" t="s">
        <v>9</v>
      </c>
      <c r="P120">
        <v>3</v>
      </c>
      <c r="R120">
        <v>3</v>
      </c>
    </row>
    <row r="121" spans="11:18" x14ac:dyDescent="0.25">
      <c r="K121" t="s">
        <v>12</v>
      </c>
      <c r="N121" t="s">
        <v>8</v>
      </c>
      <c r="O121" t="s">
        <v>9</v>
      </c>
      <c r="P121">
        <v>0</v>
      </c>
      <c r="R121">
        <v>1</v>
      </c>
    </row>
    <row r="122" spans="11:18" x14ac:dyDescent="0.25">
      <c r="K122" t="s">
        <v>12</v>
      </c>
      <c r="N122" t="s">
        <v>8</v>
      </c>
      <c r="O122" t="s">
        <v>9</v>
      </c>
      <c r="P122">
        <v>3</v>
      </c>
      <c r="R122">
        <v>1</v>
      </c>
    </row>
    <row r="123" spans="11:18" x14ac:dyDescent="0.25">
      <c r="K123" t="s">
        <v>12</v>
      </c>
      <c r="N123" t="s">
        <v>8</v>
      </c>
      <c r="O123" t="s">
        <v>9</v>
      </c>
      <c r="P123">
        <v>3</v>
      </c>
      <c r="R123">
        <v>1</v>
      </c>
    </row>
    <row r="124" spans="11:18" x14ac:dyDescent="0.25">
      <c r="K124" t="s">
        <v>12</v>
      </c>
      <c r="N124" t="s">
        <v>8</v>
      </c>
      <c r="O124" t="s">
        <v>9</v>
      </c>
      <c r="P124">
        <v>2</v>
      </c>
      <c r="R124">
        <v>1</v>
      </c>
    </row>
    <row r="125" spans="11:18" x14ac:dyDescent="0.25">
      <c r="K125" t="s">
        <v>12</v>
      </c>
      <c r="N125" t="s">
        <v>8</v>
      </c>
      <c r="O125" t="s">
        <v>9</v>
      </c>
      <c r="P125">
        <v>2</v>
      </c>
      <c r="R125">
        <v>1</v>
      </c>
    </row>
    <row r="126" spans="11:18" x14ac:dyDescent="0.25">
      <c r="K126" t="s">
        <v>12</v>
      </c>
      <c r="N126" t="s">
        <v>8</v>
      </c>
      <c r="O126" t="s">
        <v>9</v>
      </c>
      <c r="P126">
        <v>1</v>
      </c>
      <c r="R126">
        <v>1</v>
      </c>
    </row>
    <row r="127" spans="11:18" x14ac:dyDescent="0.25">
      <c r="K127" t="s">
        <v>12</v>
      </c>
      <c r="N127" t="s">
        <v>8</v>
      </c>
      <c r="O127" t="s">
        <v>9</v>
      </c>
      <c r="P127">
        <v>3</v>
      </c>
      <c r="R127">
        <v>1</v>
      </c>
    </row>
    <row r="128" spans="11:18" x14ac:dyDescent="0.25">
      <c r="K128" t="s">
        <v>12</v>
      </c>
      <c r="N128" t="s">
        <v>8</v>
      </c>
      <c r="O128" t="s">
        <v>9</v>
      </c>
      <c r="P128">
        <v>0</v>
      </c>
      <c r="R128">
        <v>1</v>
      </c>
    </row>
    <row r="129" spans="11:18" x14ac:dyDescent="0.25">
      <c r="K129" t="s">
        <v>12</v>
      </c>
      <c r="N129" t="s">
        <v>8</v>
      </c>
      <c r="O129" t="s">
        <v>9</v>
      </c>
      <c r="P129">
        <v>2</v>
      </c>
      <c r="R129">
        <v>1</v>
      </c>
    </row>
    <row r="130" spans="11:18" x14ac:dyDescent="0.25">
      <c r="K130" t="s">
        <v>12</v>
      </c>
      <c r="N130" t="s">
        <v>8</v>
      </c>
      <c r="O130" t="s">
        <v>9</v>
      </c>
      <c r="P130">
        <v>2</v>
      </c>
      <c r="R130">
        <v>1</v>
      </c>
    </row>
    <row r="131" spans="11:18" x14ac:dyDescent="0.25">
      <c r="K131" t="s">
        <v>12</v>
      </c>
      <c r="N131" t="s">
        <v>8</v>
      </c>
      <c r="O131" t="s">
        <v>9</v>
      </c>
      <c r="P131">
        <v>0</v>
      </c>
      <c r="R131">
        <v>1</v>
      </c>
    </row>
    <row r="132" spans="11:18" x14ac:dyDescent="0.25">
      <c r="K132" t="s">
        <v>12</v>
      </c>
      <c r="N132" t="s">
        <v>8</v>
      </c>
      <c r="O132" t="s">
        <v>9</v>
      </c>
      <c r="P132">
        <v>2</v>
      </c>
      <c r="R132">
        <v>1</v>
      </c>
    </row>
    <row r="133" spans="11:18" x14ac:dyDescent="0.25">
      <c r="K133" t="s">
        <v>12</v>
      </c>
      <c r="N133" t="s">
        <v>8</v>
      </c>
      <c r="O133" t="s">
        <v>9</v>
      </c>
      <c r="P133">
        <v>2</v>
      </c>
      <c r="R133">
        <v>1</v>
      </c>
    </row>
    <row r="134" spans="11:18" x14ac:dyDescent="0.25">
      <c r="K134" t="s">
        <v>12</v>
      </c>
      <c r="N134" t="s">
        <v>8</v>
      </c>
      <c r="O134" t="s">
        <v>9</v>
      </c>
      <c r="P134">
        <v>1</v>
      </c>
      <c r="R134">
        <v>1</v>
      </c>
    </row>
    <row r="135" spans="11:18" x14ac:dyDescent="0.25">
      <c r="K135" t="s">
        <v>12</v>
      </c>
      <c r="N135" t="s">
        <v>8</v>
      </c>
      <c r="O135" t="s">
        <v>9</v>
      </c>
      <c r="P135">
        <v>3</v>
      </c>
      <c r="R135">
        <v>1</v>
      </c>
    </row>
    <row r="136" spans="11:18" x14ac:dyDescent="0.25">
      <c r="K136" t="s">
        <v>12</v>
      </c>
      <c r="N136" t="s">
        <v>8</v>
      </c>
      <c r="O136" t="s">
        <v>9</v>
      </c>
      <c r="P136">
        <v>3</v>
      </c>
      <c r="R136">
        <v>1</v>
      </c>
    </row>
    <row r="137" spans="11:18" x14ac:dyDescent="0.25">
      <c r="K137" t="s">
        <v>12</v>
      </c>
      <c r="N137" t="s">
        <v>8</v>
      </c>
      <c r="O137" t="s">
        <v>9</v>
      </c>
      <c r="P137">
        <v>1</v>
      </c>
      <c r="R137">
        <v>1</v>
      </c>
    </row>
    <row r="138" spans="11:18" x14ac:dyDescent="0.25">
      <c r="K138" t="s">
        <v>12</v>
      </c>
      <c r="N138" t="s">
        <v>8</v>
      </c>
      <c r="O138" t="s">
        <v>9</v>
      </c>
      <c r="P138">
        <v>1</v>
      </c>
      <c r="R138">
        <v>1</v>
      </c>
    </row>
    <row r="139" spans="11:18" x14ac:dyDescent="0.25">
      <c r="K139" t="s">
        <v>12</v>
      </c>
      <c r="N139" t="s">
        <v>8</v>
      </c>
      <c r="O139" t="s">
        <v>9</v>
      </c>
      <c r="P139">
        <v>2</v>
      </c>
      <c r="R139">
        <v>1</v>
      </c>
    </row>
    <row r="140" spans="11:18" x14ac:dyDescent="0.25">
      <c r="K140" t="s">
        <v>12</v>
      </c>
      <c r="N140" t="s">
        <v>8</v>
      </c>
      <c r="O140" t="s">
        <v>9</v>
      </c>
      <c r="P140">
        <v>1</v>
      </c>
      <c r="R140">
        <v>1</v>
      </c>
    </row>
    <row r="141" spans="11:18" x14ac:dyDescent="0.25">
      <c r="K141" t="s">
        <v>12</v>
      </c>
      <c r="N141" t="s">
        <v>8</v>
      </c>
      <c r="O141" t="s">
        <v>9</v>
      </c>
      <c r="P141">
        <v>1</v>
      </c>
      <c r="R141">
        <v>1</v>
      </c>
    </row>
    <row r="142" spans="11:18" x14ac:dyDescent="0.25">
      <c r="K142" t="s">
        <v>12</v>
      </c>
      <c r="N142" t="s">
        <v>8</v>
      </c>
      <c r="O142" t="s">
        <v>9</v>
      </c>
      <c r="P142">
        <v>2</v>
      </c>
      <c r="R142">
        <v>1</v>
      </c>
    </row>
    <row r="143" spans="11:18" x14ac:dyDescent="0.25">
      <c r="K143" t="s">
        <v>12</v>
      </c>
      <c r="N143" t="s">
        <v>8</v>
      </c>
      <c r="O143" t="s">
        <v>9</v>
      </c>
      <c r="P143">
        <v>1</v>
      </c>
      <c r="R143">
        <v>1</v>
      </c>
    </row>
    <row r="144" spans="11:18" x14ac:dyDescent="0.25">
      <c r="K144" t="s">
        <v>12</v>
      </c>
      <c r="N144" t="s">
        <v>8</v>
      </c>
      <c r="O144" t="s">
        <v>9</v>
      </c>
      <c r="P144">
        <v>3</v>
      </c>
      <c r="R144">
        <v>3</v>
      </c>
    </row>
    <row r="145" spans="11:18" x14ac:dyDescent="0.25">
      <c r="K145" t="s">
        <v>12</v>
      </c>
      <c r="N145" t="s">
        <v>8</v>
      </c>
      <c r="O145" t="s">
        <v>9</v>
      </c>
      <c r="P145">
        <v>2</v>
      </c>
      <c r="R145">
        <v>3</v>
      </c>
    </row>
    <row r="146" spans="11:18" x14ac:dyDescent="0.25">
      <c r="K146" t="s">
        <v>12</v>
      </c>
      <c r="N146" t="s">
        <v>8</v>
      </c>
      <c r="O146" t="s">
        <v>9</v>
      </c>
      <c r="P146">
        <v>0</v>
      </c>
      <c r="R146">
        <v>1</v>
      </c>
    </row>
    <row r="147" spans="11:18" x14ac:dyDescent="0.25">
      <c r="K147" t="s">
        <v>12</v>
      </c>
      <c r="N147" t="s">
        <v>8</v>
      </c>
      <c r="O147" t="s">
        <v>9</v>
      </c>
      <c r="P147">
        <v>3</v>
      </c>
      <c r="R147">
        <v>1</v>
      </c>
    </row>
    <row r="148" spans="11:18" x14ac:dyDescent="0.25">
      <c r="K148" t="s">
        <v>12</v>
      </c>
      <c r="N148" t="s">
        <v>8</v>
      </c>
      <c r="O148" t="s">
        <v>9</v>
      </c>
      <c r="P148">
        <v>1</v>
      </c>
      <c r="R148">
        <v>1</v>
      </c>
    </row>
    <row r="149" spans="11:18" x14ac:dyDescent="0.25">
      <c r="K149" t="s">
        <v>12</v>
      </c>
      <c r="N149" t="s">
        <v>8</v>
      </c>
      <c r="O149" t="s">
        <v>9</v>
      </c>
      <c r="P149">
        <v>1</v>
      </c>
      <c r="R149">
        <v>1</v>
      </c>
    </row>
    <row r="150" spans="11:18" x14ac:dyDescent="0.25">
      <c r="K150" t="s">
        <v>12</v>
      </c>
      <c r="N150" t="s">
        <v>8</v>
      </c>
      <c r="O150" t="s">
        <v>9</v>
      </c>
      <c r="P150">
        <v>2</v>
      </c>
      <c r="R150">
        <v>1</v>
      </c>
    </row>
    <row r="151" spans="11:18" x14ac:dyDescent="0.25">
      <c r="K151" t="s">
        <v>12</v>
      </c>
      <c r="N151" t="s">
        <v>8</v>
      </c>
      <c r="O151" t="s">
        <v>9</v>
      </c>
      <c r="P151">
        <v>1</v>
      </c>
      <c r="R151">
        <v>1</v>
      </c>
    </row>
    <row r="152" spans="11:18" x14ac:dyDescent="0.25">
      <c r="K152" t="s">
        <v>12</v>
      </c>
      <c r="N152" t="s">
        <v>8</v>
      </c>
      <c r="O152" t="s">
        <v>9</v>
      </c>
      <c r="P152">
        <v>1</v>
      </c>
      <c r="R152">
        <v>1</v>
      </c>
    </row>
    <row r="153" spans="11:18" x14ac:dyDescent="0.25">
      <c r="K153" t="s">
        <v>12</v>
      </c>
      <c r="N153" t="s">
        <v>8</v>
      </c>
      <c r="O153" t="s">
        <v>9</v>
      </c>
      <c r="P153">
        <v>2</v>
      </c>
      <c r="R153">
        <v>1</v>
      </c>
    </row>
    <row r="154" spans="11:18" x14ac:dyDescent="0.25">
      <c r="K154" t="s">
        <v>12</v>
      </c>
      <c r="N154" t="s">
        <v>8</v>
      </c>
      <c r="O154" t="s">
        <v>9</v>
      </c>
      <c r="P154">
        <v>1</v>
      </c>
      <c r="R154">
        <v>1</v>
      </c>
    </row>
    <row r="155" spans="11:18" x14ac:dyDescent="0.25">
      <c r="K155" t="s">
        <v>12</v>
      </c>
      <c r="N155" t="s">
        <v>8</v>
      </c>
      <c r="O155" t="s">
        <v>9</v>
      </c>
      <c r="P155">
        <v>0</v>
      </c>
      <c r="R155">
        <v>3</v>
      </c>
    </row>
    <row r="156" spans="11:18" x14ac:dyDescent="0.25">
      <c r="K156" t="s">
        <v>12</v>
      </c>
      <c r="N156" t="s">
        <v>8</v>
      </c>
      <c r="O156" t="s">
        <v>9</v>
      </c>
      <c r="P156">
        <v>2</v>
      </c>
      <c r="R156">
        <v>0</v>
      </c>
    </row>
    <row r="157" spans="11:18" x14ac:dyDescent="0.25">
      <c r="K157" t="s">
        <v>12</v>
      </c>
      <c r="N157" t="s">
        <v>8</v>
      </c>
      <c r="O157" t="s">
        <v>9</v>
      </c>
      <c r="P157">
        <v>2</v>
      </c>
      <c r="R157">
        <v>1</v>
      </c>
    </row>
    <row r="158" spans="11:18" x14ac:dyDescent="0.25">
      <c r="K158" t="s">
        <v>12</v>
      </c>
      <c r="N158" t="s">
        <v>8</v>
      </c>
      <c r="O158" t="s">
        <v>9</v>
      </c>
      <c r="P158">
        <v>2</v>
      </c>
      <c r="R158">
        <v>2</v>
      </c>
    </row>
    <row r="159" spans="11:18" x14ac:dyDescent="0.25">
      <c r="K159" t="s">
        <v>12</v>
      </c>
      <c r="N159" t="s">
        <v>8</v>
      </c>
      <c r="O159" t="s">
        <v>9</v>
      </c>
      <c r="P159">
        <v>1</v>
      </c>
      <c r="R159">
        <v>1</v>
      </c>
    </row>
    <row r="160" spans="11:18" x14ac:dyDescent="0.25">
      <c r="K160" t="s">
        <v>12</v>
      </c>
      <c r="N160" t="s">
        <v>8</v>
      </c>
      <c r="O160" t="s">
        <v>9</v>
      </c>
      <c r="P160">
        <v>1</v>
      </c>
      <c r="R160">
        <v>1</v>
      </c>
    </row>
    <row r="161" spans="11:18" x14ac:dyDescent="0.25">
      <c r="K161" t="s">
        <v>12</v>
      </c>
      <c r="N161" t="s">
        <v>8</v>
      </c>
      <c r="O161" t="s">
        <v>9</v>
      </c>
      <c r="P161">
        <v>3</v>
      </c>
      <c r="R161">
        <v>1</v>
      </c>
    </row>
    <row r="162" spans="11:18" x14ac:dyDescent="0.25">
      <c r="K162" t="s">
        <v>12</v>
      </c>
      <c r="N162" t="s">
        <v>8</v>
      </c>
      <c r="O162" t="s">
        <v>7</v>
      </c>
      <c r="P162">
        <v>1</v>
      </c>
      <c r="R162">
        <v>1</v>
      </c>
    </row>
    <row r="163" spans="11:18" x14ac:dyDescent="0.25">
      <c r="K163" t="s">
        <v>12</v>
      </c>
      <c r="N163" t="s">
        <v>8</v>
      </c>
      <c r="O163" t="s">
        <v>7</v>
      </c>
      <c r="P163">
        <v>2</v>
      </c>
      <c r="R163">
        <v>0</v>
      </c>
    </row>
    <row r="164" spans="11:18" x14ac:dyDescent="0.25">
      <c r="K164" t="s">
        <v>12</v>
      </c>
      <c r="N164" t="s">
        <v>8</v>
      </c>
      <c r="O164" t="s">
        <v>7</v>
      </c>
      <c r="P164">
        <v>2</v>
      </c>
      <c r="R164">
        <v>2</v>
      </c>
    </row>
    <row r="165" spans="11:18" x14ac:dyDescent="0.25">
      <c r="K165" t="s">
        <v>12</v>
      </c>
      <c r="N165" t="s">
        <v>8</v>
      </c>
      <c r="O165" t="s">
        <v>7</v>
      </c>
      <c r="P165">
        <v>3</v>
      </c>
      <c r="R165">
        <v>2</v>
      </c>
    </row>
    <row r="166" spans="11:18" x14ac:dyDescent="0.25">
      <c r="K166" t="s">
        <v>12</v>
      </c>
      <c r="N166" t="s">
        <v>8</v>
      </c>
      <c r="O166" t="s">
        <v>7</v>
      </c>
      <c r="P166">
        <v>0</v>
      </c>
      <c r="R166">
        <v>2</v>
      </c>
    </row>
    <row r="167" spans="11:18" x14ac:dyDescent="0.25">
      <c r="K167" t="s">
        <v>12</v>
      </c>
      <c r="N167" t="s">
        <v>8</v>
      </c>
      <c r="O167" t="s">
        <v>7</v>
      </c>
      <c r="P167">
        <v>2</v>
      </c>
      <c r="R167">
        <v>2</v>
      </c>
    </row>
    <row r="168" spans="11:18" x14ac:dyDescent="0.25">
      <c r="K168" t="s">
        <v>12</v>
      </c>
      <c r="N168" t="s">
        <v>8</v>
      </c>
      <c r="O168" t="s">
        <v>7</v>
      </c>
      <c r="P168">
        <v>3</v>
      </c>
      <c r="R168">
        <v>2</v>
      </c>
    </row>
    <row r="169" spans="11:18" x14ac:dyDescent="0.25">
      <c r="K169" t="s">
        <v>12</v>
      </c>
      <c r="N169" t="s">
        <v>5</v>
      </c>
      <c r="O169" t="s">
        <v>6</v>
      </c>
      <c r="P169">
        <v>1</v>
      </c>
      <c r="R169">
        <v>1</v>
      </c>
    </row>
    <row r="170" spans="11:18" x14ac:dyDescent="0.25">
      <c r="K170" t="s">
        <v>12</v>
      </c>
      <c r="N170" t="s">
        <v>5</v>
      </c>
      <c r="O170" t="s">
        <v>6</v>
      </c>
      <c r="P170">
        <v>1</v>
      </c>
      <c r="R170">
        <v>1</v>
      </c>
    </row>
    <row r="171" spans="11:18" x14ac:dyDescent="0.25">
      <c r="K171" t="s">
        <v>12</v>
      </c>
      <c r="N171" t="s">
        <v>5</v>
      </c>
      <c r="O171" t="s">
        <v>6</v>
      </c>
      <c r="P171">
        <v>1</v>
      </c>
      <c r="R171">
        <v>1</v>
      </c>
    </row>
    <row r="172" spans="11:18" x14ac:dyDescent="0.25">
      <c r="K172" t="s">
        <v>12</v>
      </c>
      <c r="N172" t="s">
        <v>5</v>
      </c>
      <c r="O172" t="s">
        <v>6</v>
      </c>
      <c r="P172">
        <v>1</v>
      </c>
      <c r="R172">
        <v>1</v>
      </c>
    </row>
    <row r="173" spans="11:18" x14ac:dyDescent="0.25">
      <c r="K173" t="s">
        <v>12</v>
      </c>
      <c r="N173" t="s">
        <v>5</v>
      </c>
      <c r="O173" t="s">
        <v>6</v>
      </c>
      <c r="P173">
        <v>3</v>
      </c>
      <c r="R173">
        <v>1</v>
      </c>
    </row>
    <row r="174" spans="11:18" x14ac:dyDescent="0.25">
      <c r="K174" t="s">
        <v>12</v>
      </c>
      <c r="N174" t="s">
        <v>5</v>
      </c>
      <c r="O174" t="s">
        <v>4</v>
      </c>
      <c r="P174">
        <v>2</v>
      </c>
      <c r="R174">
        <v>0</v>
      </c>
    </row>
    <row r="175" spans="11:18" x14ac:dyDescent="0.25">
      <c r="K175" t="s">
        <v>12</v>
      </c>
      <c r="N175" t="s">
        <v>5</v>
      </c>
      <c r="O175" t="s">
        <v>4</v>
      </c>
      <c r="P175">
        <v>1</v>
      </c>
      <c r="R175">
        <v>2</v>
      </c>
    </row>
    <row r="176" spans="11:18" x14ac:dyDescent="0.25">
      <c r="K176" t="s">
        <v>12</v>
      </c>
      <c r="N176" t="s">
        <v>5</v>
      </c>
      <c r="O176" t="s">
        <v>4</v>
      </c>
      <c r="P176">
        <v>2</v>
      </c>
      <c r="R176">
        <v>1</v>
      </c>
    </row>
    <row r="177" spans="11:18" x14ac:dyDescent="0.25">
      <c r="K177" t="s">
        <v>12</v>
      </c>
      <c r="N177" t="s">
        <v>5</v>
      </c>
      <c r="O177" t="s">
        <v>4</v>
      </c>
      <c r="P177">
        <v>0</v>
      </c>
      <c r="R177">
        <v>0</v>
      </c>
    </row>
    <row r="178" spans="11:18" x14ac:dyDescent="0.25">
      <c r="K178" t="s">
        <v>12</v>
      </c>
      <c r="N178" t="s">
        <v>5</v>
      </c>
      <c r="O178" t="s">
        <v>4</v>
      </c>
      <c r="P178">
        <v>1</v>
      </c>
      <c r="R178">
        <v>2</v>
      </c>
    </row>
    <row r="179" spans="11:18" x14ac:dyDescent="0.25">
      <c r="K179" t="s">
        <v>12</v>
      </c>
      <c r="N179" t="s">
        <v>5</v>
      </c>
      <c r="O179" t="s">
        <v>4</v>
      </c>
      <c r="P179">
        <v>1</v>
      </c>
      <c r="R179">
        <v>2</v>
      </c>
    </row>
    <row r="180" spans="11:18" x14ac:dyDescent="0.25">
      <c r="K180" t="s">
        <v>12</v>
      </c>
      <c r="N180" t="s">
        <v>5</v>
      </c>
      <c r="O180" t="s">
        <v>4</v>
      </c>
      <c r="P180">
        <v>3</v>
      </c>
      <c r="R180">
        <v>1</v>
      </c>
    </row>
    <row r="181" spans="11:18" x14ac:dyDescent="0.25">
      <c r="K181" t="s">
        <v>12</v>
      </c>
      <c r="N181" t="s">
        <v>5</v>
      </c>
      <c r="O181" t="s">
        <v>4</v>
      </c>
      <c r="P181">
        <v>0</v>
      </c>
      <c r="R181">
        <v>0</v>
      </c>
    </row>
    <row r="182" spans="11:18" x14ac:dyDescent="0.25">
      <c r="K182" t="s">
        <v>12</v>
      </c>
      <c r="N182" t="s">
        <v>5</v>
      </c>
      <c r="O182" t="s">
        <v>4</v>
      </c>
      <c r="P182">
        <v>2</v>
      </c>
      <c r="R182">
        <v>2</v>
      </c>
    </row>
    <row r="183" spans="11:18" x14ac:dyDescent="0.25">
      <c r="K183" t="s">
        <v>12</v>
      </c>
      <c r="N183" t="s">
        <v>5</v>
      </c>
      <c r="O183" t="s">
        <v>4</v>
      </c>
      <c r="P183">
        <v>1</v>
      </c>
      <c r="R183">
        <v>2</v>
      </c>
    </row>
    <row r="184" spans="11:18" x14ac:dyDescent="0.25">
      <c r="K184" t="s">
        <v>12</v>
      </c>
      <c r="N184" t="s">
        <v>5</v>
      </c>
      <c r="O184" t="s">
        <v>4</v>
      </c>
      <c r="P184">
        <v>0</v>
      </c>
      <c r="R184">
        <v>1</v>
      </c>
    </row>
    <row r="185" spans="11:18" x14ac:dyDescent="0.25">
      <c r="K185" t="s">
        <v>12</v>
      </c>
      <c r="N185" t="s">
        <v>5</v>
      </c>
      <c r="O185" t="s">
        <v>4</v>
      </c>
      <c r="P185">
        <v>2</v>
      </c>
      <c r="R185">
        <v>0</v>
      </c>
    </row>
    <row r="186" spans="11:18" x14ac:dyDescent="0.25">
      <c r="K186" t="s">
        <v>12</v>
      </c>
      <c r="N186" t="s">
        <v>5</v>
      </c>
      <c r="O186" t="s">
        <v>4</v>
      </c>
      <c r="P186">
        <v>2</v>
      </c>
      <c r="R186">
        <v>2</v>
      </c>
    </row>
    <row r="187" spans="11:18" x14ac:dyDescent="0.25">
      <c r="K187" t="s">
        <v>12</v>
      </c>
      <c r="N187" t="s">
        <v>5</v>
      </c>
      <c r="O187" t="s">
        <v>4</v>
      </c>
      <c r="P187">
        <v>0</v>
      </c>
      <c r="R187">
        <v>1</v>
      </c>
    </row>
    <row r="188" spans="11:18" x14ac:dyDescent="0.25">
      <c r="K188" t="s">
        <v>12</v>
      </c>
      <c r="N188" t="s">
        <v>5</v>
      </c>
      <c r="O188" t="s">
        <v>4</v>
      </c>
      <c r="P188">
        <v>0</v>
      </c>
      <c r="R188">
        <v>0</v>
      </c>
    </row>
    <row r="189" spans="11:18" x14ac:dyDescent="0.25">
      <c r="K189" t="s">
        <v>12</v>
      </c>
      <c r="N189" t="s">
        <v>5</v>
      </c>
      <c r="O189" t="s">
        <v>4</v>
      </c>
      <c r="P189">
        <v>3</v>
      </c>
      <c r="R189">
        <v>2</v>
      </c>
    </row>
    <row r="190" spans="11:18" x14ac:dyDescent="0.25">
      <c r="K190" t="s">
        <v>12</v>
      </c>
      <c r="N190" t="s">
        <v>5</v>
      </c>
      <c r="O190" t="s">
        <v>4</v>
      </c>
      <c r="P190">
        <v>1</v>
      </c>
      <c r="R190">
        <v>2</v>
      </c>
    </row>
    <row r="191" spans="11:18" x14ac:dyDescent="0.25">
      <c r="K191" t="s">
        <v>12</v>
      </c>
      <c r="N191" t="s">
        <v>5</v>
      </c>
      <c r="O191" t="s">
        <v>4</v>
      </c>
      <c r="P191">
        <v>0</v>
      </c>
      <c r="R191">
        <v>1</v>
      </c>
    </row>
    <row r="192" spans="11:18" x14ac:dyDescent="0.25">
      <c r="K192" t="s">
        <v>12</v>
      </c>
      <c r="N192" t="s">
        <v>5</v>
      </c>
      <c r="O192" t="s">
        <v>4</v>
      </c>
      <c r="P192">
        <v>1</v>
      </c>
      <c r="R192">
        <v>0</v>
      </c>
    </row>
    <row r="193" spans="11:18" x14ac:dyDescent="0.25">
      <c r="K193" t="s">
        <v>12</v>
      </c>
      <c r="N193" t="s">
        <v>5</v>
      </c>
      <c r="O193" t="s">
        <v>4</v>
      </c>
      <c r="P193">
        <v>1</v>
      </c>
      <c r="R193">
        <v>2</v>
      </c>
    </row>
    <row r="194" spans="11:18" x14ac:dyDescent="0.25">
      <c r="K194" t="s">
        <v>12</v>
      </c>
      <c r="N194" t="s">
        <v>5</v>
      </c>
      <c r="O194" t="s">
        <v>4</v>
      </c>
      <c r="P194">
        <v>3</v>
      </c>
      <c r="R194">
        <v>1</v>
      </c>
    </row>
    <row r="195" spans="11:18" x14ac:dyDescent="0.25">
      <c r="K195" t="s">
        <v>12</v>
      </c>
      <c r="N195" t="s">
        <v>5</v>
      </c>
      <c r="O195" t="s">
        <v>4</v>
      </c>
      <c r="P195">
        <v>1</v>
      </c>
      <c r="R195">
        <v>2</v>
      </c>
    </row>
    <row r="196" spans="11:18" x14ac:dyDescent="0.25">
      <c r="K196" t="s">
        <v>12</v>
      </c>
      <c r="N196" t="s">
        <v>5</v>
      </c>
      <c r="O196" t="s">
        <v>4</v>
      </c>
      <c r="P196">
        <v>0</v>
      </c>
      <c r="R196">
        <v>0</v>
      </c>
    </row>
    <row r="197" spans="11:18" x14ac:dyDescent="0.25">
      <c r="K197" t="s">
        <v>12</v>
      </c>
      <c r="N197" t="s">
        <v>5</v>
      </c>
      <c r="O197" t="s">
        <v>11</v>
      </c>
      <c r="P197">
        <v>1</v>
      </c>
      <c r="R197">
        <v>0</v>
      </c>
    </row>
    <row r="198" spans="11:18" x14ac:dyDescent="0.25">
      <c r="K198" t="s">
        <v>12</v>
      </c>
      <c r="N198" t="s">
        <v>5</v>
      </c>
      <c r="O198" t="s">
        <v>11</v>
      </c>
      <c r="P198">
        <v>3</v>
      </c>
      <c r="R198">
        <v>2</v>
      </c>
    </row>
    <row r="199" spans="11:18" x14ac:dyDescent="0.25">
      <c r="K199" t="s">
        <v>12</v>
      </c>
      <c r="N199" t="s">
        <v>5</v>
      </c>
      <c r="O199" t="s">
        <v>11</v>
      </c>
      <c r="P199">
        <v>1</v>
      </c>
      <c r="R199">
        <v>0</v>
      </c>
    </row>
    <row r="200" spans="11:18" x14ac:dyDescent="0.25">
      <c r="K200" t="s">
        <v>12</v>
      </c>
      <c r="N200" t="s">
        <v>5</v>
      </c>
      <c r="O200" t="s">
        <v>11</v>
      </c>
      <c r="P200">
        <v>3</v>
      </c>
      <c r="R200">
        <v>2</v>
      </c>
    </row>
    <row r="201" spans="11:18" x14ac:dyDescent="0.25">
      <c r="K201" t="s">
        <v>12</v>
      </c>
      <c r="N201" t="s">
        <v>5</v>
      </c>
      <c r="O201" t="s">
        <v>11</v>
      </c>
      <c r="P201">
        <v>0</v>
      </c>
      <c r="R201">
        <v>1</v>
      </c>
    </row>
    <row r="202" spans="11:18" x14ac:dyDescent="0.25">
      <c r="K202" t="s">
        <v>12</v>
      </c>
      <c r="N202" t="s">
        <v>5</v>
      </c>
      <c r="O202" t="s">
        <v>10</v>
      </c>
      <c r="P202">
        <v>1</v>
      </c>
      <c r="R202">
        <v>2</v>
      </c>
    </row>
    <row r="203" spans="11:18" x14ac:dyDescent="0.25">
      <c r="K203" t="s">
        <v>12</v>
      </c>
      <c r="N203" t="s">
        <v>5</v>
      </c>
      <c r="O203" t="s">
        <v>10</v>
      </c>
      <c r="P203">
        <v>1</v>
      </c>
      <c r="R203">
        <v>1</v>
      </c>
    </row>
    <row r="204" spans="11:18" x14ac:dyDescent="0.25">
      <c r="K204" t="s">
        <v>12</v>
      </c>
      <c r="N204" t="s">
        <v>5</v>
      </c>
      <c r="O204" t="s">
        <v>10</v>
      </c>
      <c r="P204">
        <v>2</v>
      </c>
      <c r="R204">
        <v>1</v>
      </c>
    </row>
    <row r="205" spans="11:18" x14ac:dyDescent="0.25">
      <c r="K205" t="s">
        <v>12</v>
      </c>
      <c r="N205" t="s">
        <v>5</v>
      </c>
      <c r="O205" t="s">
        <v>10</v>
      </c>
      <c r="P205">
        <v>2</v>
      </c>
      <c r="R205">
        <v>1</v>
      </c>
    </row>
    <row r="206" spans="11:18" x14ac:dyDescent="0.25">
      <c r="K206" t="s">
        <v>12</v>
      </c>
      <c r="N206" t="s">
        <v>5</v>
      </c>
      <c r="O206" t="s">
        <v>10</v>
      </c>
      <c r="P206">
        <v>2</v>
      </c>
      <c r="R206">
        <v>1</v>
      </c>
    </row>
    <row r="207" spans="11:18" x14ac:dyDescent="0.25">
      <c r="K207" t="s">
        <v>12</v>
      </c>
      <c r="N207" t="s">
        <v>5</v>
      </c>
      <c r="O207" t="s">
        <v>10</v>
      </c>
      <c r="P207">
        <v>1</v>
      </c>
      <c r="R207">
        <v>1</v>
      </c>
    </row>
    <row r="208" spans="11:18" x14ac:dyDescent="0.25">
      <c r="K208" t="s">
        <v>12</v>
      </c>
      <c r="N208" t="s">
        <v>5</v>
      </c>
      <c r="O208" t="s">
        <v>10</v>
      </c>
      <c r="P208">
        <v>1</v>
      </c>
      <c r="R208">
        <v>1</v>
      </c>
    </row>
    <row r="209" spans="11:18" x14ac:dyDescent="0.25">
      <c r="K209" t="s">
        <v>12</v>
      </c>
      <c r="N209" t="s">
        <v>5</v>
      </c>
      <c r="O209" t="s">
        <v>10</v>
      </c>
      <c r="P209">
        <v>2</v>
      </c>
      <c r="R209">
        <v>1</v>
      </c>
    </row>
    <row r="210" spans="11:18" x14ac:dyDescent="0.25">
      <c r="K210" t="s">
        <v>12</v>
      </c>
      <c r="N210" t="s">
        <v>5</v>
      </c>
      <c r="O210" t="s">
        <v>9</v>
      </c>
      <c r="P210">
        <v>2</v>
      </c>
      <c r="R210">
        <v>1</v>
      </c>
    </row>
    <row r="211" spans="11:18" x14ac:dyDescent="0.25">
      <c r="K211" t="s">
        <v>12</v>
      </c>
      <c r="N211" t="s">
        <v>5</v>
      </c>
      <c r="O211" t="s">
        <v>9</v>
      </c>
      <c r="P211">
        <v>3</v>
      </c>
      <c r="R211">
        <v>0</v>
      </c>
    </row>
    <row r="212" spans="11:18" x14ac:dyDescent="0.25">
      <c r="K212" t="s">
        <v>12</v>
      </c>
      <c r="N212" t="s">
        <v>5</v>
      </c>
      <c r="O212" t="s">
        <v>9</v>
      </c>
      <c r="P212">
        <v>2</v>
      </c>
      <c r="R212">
        <v>0</v>
      </c>
    </row>
    <row r="213" spans="11:18" x14ac:dyDescent="0.25">
      <c r="K213" t="s">
        <v>12</v>
      </c>
      <c r="N213" t="s">
        <v>5</v>
      </c>
      <c r="O213" t="s">
        <v>9</v>
      </c>
      <c r="P213">
        <v>0</v>
      </c>
      <c r="R213">
        <v>2</v>
      </c>
    </row>
    <row r="214" spans="11:18" x14ac:dyDescent="0.25">
      <c r="K214" t="s">
        <v>12</v>
      </c>
      <c r="N214" t="s">
        <v>5</v>
      </c>
      <c r="O214" t="s">
        <v>9</v>
      </c>
      <c r="P214">
        <v>1</v>
      </c>
      <c r="R214">
        <v>1</v>
      </c>
    </row>
    <row r="215" spans="11:18" x14ac:dyDescent="0.25">
      <c r="K215" t="s">
        <v>12</v>
      </c>
      <c r="N215" t="s">
        <v>5</v>
      </c>
      <c r="O215" t="s">
        <v>9</v>
      </c>
      <c r="P215">
        <v>3</v>
      </c>
      <c r="R215">
        <v>2</v>
      </c>
    </row>
    <row r="216" spans="11:18" x14ac:dyDescent="0.25">
      <c r="K216" t="s">
        <v>12</v>
      </c>
      <c r="N216" t="s">
        <v>5</v>
      </c>
      <c r="O216" t="s">
        <v>9</v>
      </c>
      <c r="P216">
        <v>1</v>
      </c>
      <c r="R216">
        <v>1</v>
      </c>
    </row>
    <row r="217" spans="11:18" x14ac:dyDescent="0.25">
      <c r="K217" t="s">
        <v>12</v>
      </c>
      <c r="N217" t="s">
        <v>5</v>
      </c>
      <c r="O217" t="s">
        <v>9</v>
      </c>
      <c r="P217">
        <v>0</v>
      </c>
      <c r="R217">
        <v>0</v>
      </c>
    </row>
    <row r="218" spans="11:18" x14ac:dyDescent="0.25">
      <c r="K218" t="s">
        <v>12</v>
      </c>
      <c r="N218" t="s">
        <v>5</v>
      </c>
      <c r="O218" t="s">
        <v>9</v>
      </c>
      <c r="P218">
        <v>2</v>
      </c>
      <c r="R218">
        <v>0</v>
      </c>
    </row>
    <row r="219" spans="11:18" x14ac:dyDescent="0.25">
      <c r="K219" t="s">
        <v>12</v>
      </c>
      <c r="N219" t="s">
        <v>5</v>
      </c>
      <c r="O219" t="s">
        <v>9</v>
      </c>
      <c r="P219">
        <v>0</v>
      </c>
      <c r="R219">
        <v>0</v>
      </c>
    </row>
    <row r="220" spans="11:18" x14ac:dyDescent="0.25">
      <c r="K220" t="s">
        <v>12</v>
      </c>
      <c r="N220" t="s">
        <v>5</v>
      </c>
      <c r="O220" t="s">
        <v>9</v>
      </c>
      <c r="P220">
        <v>0</v>
      </c>
      <c r="R220">
        <v>2</v>
      </c>
    </row>
    <row r="221" spans="11:18" x14ac:dyDescent="0.25">
      <c r="K221" t="s">
        <v>12</v>
      </c>
      <c r="N221" t="s">
        <v>5</v>
      </c>
      <c r="O221" t="s">
        <v>9</v>
      </c>
      <c r="P221">
        <v>3</v>
      </c>
      <c r="R221">
        <v>1</v>
      </c>
    </row>
    <row r="222" spans="11:18" x14ac:dyDescent="0.25">
      <c r="K222" t="s">
        <v>12</v>
      </c>
      <c r="N222" t="s">
        <v>5</v>
      </c>
      <c r="O222" t="s">
        <v>9</v>
      </c>
      <c r="P222">
        <v>1</v>
      </c>
      <c r="R222">
        <v>1</v>
      </c>
    </row>
    <row r="223" spans="11:18" x14ac:dyDescent="0.25">
      <c r="K223" t="s">
        <v>12</v>
      </c>
      <c r="N223" t="s">
        <v>5</v>
      </c>
      <c r="O223" t="s">
        <v>9</v>
      </c>
      <c r="P223">
        <v>3</v>
      </c>
      <c r="R223">
        <v>2</v>
      </c>
    </row>
    <row r="224" spans="11:18" x14ac:dyDescent="0.25">
      <c r="K224" t="s">
        <v>12</v>
      </c>
      <c r="N224" t="s">
        <v>5</v>
      </c>
      <c r="O224" t="s">
        <v>9</v>
      </c>
      <c r="P224">
        <v>1</v>
      </c>
      <c r="R224">
        <v>2</v>
      </c>
    </row>
    <row r="225" spans="11:18" x14ac:dyDescent="0.25">
      <c r="K225" t="s">
        <v>12</v>
      </c>
      <c r="N225" t="s">
        <v>5</v>
      </c>
      <c r="O225" t="s">
        <v>9</v>
      </c>
      <c r="P225">
        <v>2</v>
      </c>
      <c r="R225">
        <v>1</v>
      </c>
    </row>
    <row r="226" spans="11:18" x14ac:dyDescent="0.25">
      <c r="K226" t="s">
        <v>12</v>
      </c>
      <c r="N226" t="s">
        <v>5</v>
      </c>
      <c r="O226" t="s">
        <v>9</v>
      </c>
      <c r="P226">
        <v>1</v>
      </c>
      <c r="R226">
        <v>1</v>
      </c>
    </row>
    <row r="227" spans="11:18" x14ac:dyDescent="0.25">
      <c r="K227" t="s">
        <v>12</v>
      </c>
      <c r="N227" t="s">
        <v>5</v>
      </c>
      <c r="O227" t="s">
        <v>9</v>
      </c>
      <c r="P227">
        <v>3</v>
      </c>
      <c r="R227">
        <v>2</v>
      </c>
    </row>
    <row r="228" spans="11:18" x14ac:dyDescent="0.25">
      <c r="K228" t="s">
        <v>12</v>
      </c>
      <c r="N228" t="s">
        <v>5</v>
      </c>
      <c r="O228" t="s">
        <v>9</v>
      </c>
      <c r="P228">
        <v>2</v>
      </c>
      <c r="R228">
        <v>1</v>
      </c>
    </row>
    <row r="229" spans="11:18" x14ac:dyDescent="0.25">
      <c r="K229" t="s">
        <v>12</v>
      </c>
      <c r="N229" t="s">
        <v>5</v>
      </c>
      <c r="O229" t="s">
        <v>9</v>
      </c>
      <c r="P229">
        <v>3</v>
      </c>
      <c r="R229">
        <v>0</v>
      </c>
    </row>
    <row r="230" spans="11:18" x14ac:dyDescent="0.25">
      <c r="K230" t="s">
        <v>12</v>
      </c>
      <c r="N230" t="s">
        <v>5</v>
      </c>
      <c r="O230" t="s">
        <v>9</v>
      </c>
      <c r="P230">
        <v>2</v>
      </c>
      <c r="R230">
        <v>2</v>
      </c>
    </row>
    <row r="231" spans="11:18" x14ac:dyDescent="0.25">
      <c r="K231" t="s">
        <v>12</v>
      </c>
      <c r="N231" t="s">
        <v>5</v>
      </c>
      <c r="O231" t="s">
        <v>9</v>
      </c>
      <c r="P231">
        <v>3</v>
      </c>
      <c r="R231">
        <v>0</v>
      </c>
    </row>
    <row r="232" spans="11:18" x14ac:dyDescent="0.25">
      <c r="K232" t="s">
        <v>12</v>
      </c>
      <c r="N232" t="s">
        <v>5</v>
      </c>
      <c r="O232" t="s">
        <v>9</v>
      </c>
      <c r="P232">
        <v>2</v>
      </c>
      <c r="R232">
        <v>0</v>
      </c>
    </row>
    <row r="233" spans="11:18" x14ac:dyDescent="0.25">
      <c r="K233" t="s">
        <v>12</v>
      </c>
      <c r="N233" t="s">
        <v>5</v>
      </c>
      <c r="O233" t="s">
        <v>9</v>
      </c>
      <c r="P233">
        <v>3</v>
      </c>
      <c r="R233">
        <v>1</v>
      </c>
    </row>
    <row r="234" spans="11:18" x14ac:dyDescent="0.25">
      <c r="K234" t="s">
        <v>12</v>
      </c>
      <c r="N234" t="s">
        <v>5</v>
      </c>
      <c r="O234" t="s">
        <v>9</v>
      </c>
      <c r="P234">
        <v>2</v>
      </c>
      <c r="R234">
        <v>1</v>
      </c>
    </row>
    <row r="235" spans="11:18" x14ac:dyDescent="0.25">
      <c r="K235" t="s">
        <v>12</v>
      </c>
      <c r="N235" t="s">
        <v>5</v>
      </c>
      <c r="O235" t="s">
        <v>9</v>
      </c>
      <c r="P235">
        <v>2</v>
      </c>
      <c r="R235">
        <v>1</v>
      </c>
    </row>
    <row r="236" spans="11:18" x14ac:dyDescent="0.25">
      <c r="K236" t="s">
        <v>12</v>
      </c>
      <c r="N236" t="s">
        <v>5</v>
      </c>
      <c r="O236" t="s">
        <v>9</v>
      </c>
      <c r="P236">
        <v>1</v>
      </c>
      <c r="R236">
        <v>1</v>
      </c>
    </row>
    <row r="237" spans="11:18" x14ac:dyDescent="0.25">
      <c r="K237" t="s">
        <v>12</v>
      </c>
      <c r="N237" t="s">
        <v>5</v>
      </c>
      <c r="O237" t="s">
        <v>9</v>
      </c>
      <c r="P237">
        <v>3</v>
      </c>
      <c r="R237">
        <v>0</v>
      </c>
    </row>
    <row r="238" spans="11:18" x14ac:dyDescent="0.25">
      <c r="K238" t="s">
        <v>12</v>
      </c>
      <c r="N238" t="s">
        <v>5</v>
      </c>
      <c r="O238" t="s">
        <v>9</v>
      </c>
      <c r="P238">
        <v>1</v>
      </c>
      <c r="R238">
        <v>1</v>
      </c>
    </row>
    <row r="239" spans="11:18" x14ac:dyDescent="0.25">
      <c r="K239" t="s">
        <v>12</v>
      </c>
      <c r="N239" t="s">
        <v>5</v>
      </c>
      <c r="O239" t="s">
        <v>9</v>
      </c>
      <c r="P239">
        <v>2</v>
      </c>
      <c r="R239">
        <v>1</v>
      </c>
    </row>
    <row r="240" spans="11:18" x14ac:dyDescent="0.25">
      <c r="K240" t="s">
        <v>12</v>
      </c>
      <c r="N240" t="s">
        <v>5</v>
      </c>
      <c r="O240" t="s">
        <v>9</v>
      </c>
      <c r="P240">
        <v>3</v>
      </c>
      <c r="R240">
        <v>2</v>
      </c>
    </row>
    <row r="241" spans="11:18" x14ac:dyDescent="0.25">
      <c r="K241" t="s">
        <v>12</v>
      </c>
      <c r="N241" t="s">
        <v>5</v>
      </c>
      <c r="O241" t="s">
        <v>9</v>
      </c>
      <c r="P241">
        <v>2</v>
      </c>
      <c r="R241">
        <v>0</v>
      </c>
    </row>
    <row r="242" spans="11:18" x14ac:dyDescent="0.25">
      <c r="K242" t="s">
        <v>12</v>
      </c>
      <c r="N242" t="s">
        <v>5</v>
      </c>
      <c r="O242" t="s">
        <v>9</v>
      </c>
      <c r="P242">
        <v>2</v>
      </c>
      <c r="R242">
        <v>0</v>
      </c>
    </row>
    <row r="243" spans="11:18" x14ac:dyDescent="0.25">
      <c r="K243" t="s">
        <v>12</v>
      </c>
      <c r="N243" t="s">
        <v>5</v>
      </c>
      <c r="O243" t="s">
        <v>9</v>
      </c>
      <c r="P243">
        <v>2</v>
      </c>
      <c r="R243">
        <v>1</v>
      </c>
    </row>
    <row r="244" spans="11:18" x14ac:dyDescent="0.25">
      <c r="K244" t="s">
        <v>12</v>
      </c>
      <c r="N244" t="s">
        <v>5</v>
      </c>
      <c r="O244" t="s">
        <v>9</v>
      </c>
      <c r="P244">
        <v>1</v>
      </c>
      <c r="R244">
        <v>1</v>
      </c>
    </row>
    <row r="245" spans="11:18" x14ac:dyDescent="0.25">
      <c r="K245" t="s">
        <v>12</v>
      </c>
      <c r="N245" t="s">
        <v>5</v>
      </c>
      <c r="O245" t="s">
        <v>9</v>
      </c>
      <c r="P245">
        <v>2</v>
      </c>
      <c r="R245">
        <v>1</v>
      </c>
    </row>
    <row r="246" spans="11:18" x14ac:dyDescent="0.25">
      <c r="K246" t="s">
        <v>12</v>
      </c>
      <c r="N246" t="s">
        <v>5</v>
      </c>
      <c r="O246" t="s">
        <v>9</v>
      </c>
      <c r="P246">
        <v>1</v>
      </c>
      <c r="R246">
        <v>1</v>
      </c>
    </row>
    <row r="247" spans="11:18" x14ac:dyDescent="0.25">
      <c r="K247" t="s">
        <v>12</v>
      </c>
      <c r="N247" t="s">
        <v>5</v>
      </c>
      <c r="O247" t="s">
        <v>9</v>
      </c>
      <c r="P247">
        <v>3</v>
      </c>
      <c r="R247">
        <v>0</v>
      </c>
    </row>
    <row r="248" spans="11:18" x14ac:dyDescent="0.25">
      <c r="K248" t="s">
        <v>12</v>
      </c>
      <c r="N248" t="s">
        <v>5</v>
      </c>
      <c r="O248" t="s">
        <v>9</v>
      </c>
      <c r="P248">
        <v>1</v>
      </c>
      <c r="R248">
        <v>1</v>
      </c>
    </row>
    <row r="249" spans="11:18" x14ac:dyDescent="0.25">
      <c r="K249" t="s">
        <v>12</v>
      </c>
      <c r="N249" t="s">
        <v>5</v>
      </c>
      <c r="O249" t="s">
        <v>9</v>
      </c>
      <c r="P249">
        <v>2</v>
      </c>
      <c r="R249">
        <v>0</v>
      </c>
    </row>
    <row r="250" spans="11:18" x14ac:dyDescent="0.25">
      <c r="K250" t="s">
        <v>12</v>
      </c>
      <c r="N250" t="s">
        <v>5</v>
      </c>
      <c r="O250" t="s">
        <v>9</v>
      </c>
      <c r="P250">
        <v>2</v>
      </c>
      <c r="R250">
        <v>0</v>
      </c>
    </row>
    <row r="251" spans="11:18" x14ac:dyDescent="0.25">
      <c r="K251" t="s">
        <v>12</v>
      </c>
      <c r="N251" t="s">
        <v>5</v>
      </c>
      <c r="O251" t="s">
        <v>9</v>
      </c>
      <c r="P251">
        <v>2</v>
      </c>
      <c r="R251">
        <v>0</v>
      </c>
    </row>
    <row r="252" spans="11:18" x14ac:dyDescent="0.25">
      <c r="K252" t="s">
        <v>12</v>
      </c>
      <c r="N252" t="s">
        <v>5</v>
      </c>
      <c r="O252" t="s">
        <v>9</v>
      </c>
      <c r="P252">
        <v>2</v>
      </c>
      <c r="R252">
        <v>0</v>
      </c>
    </row>
    <row r="253" spans="11:18" x14ac:dyDescent="0.25">
      <c r="K253" t="s">
        <v>12</v>
      </c>
      <c r="N253" t="s">
        <v>5</v>
      </c>
      <c r="O253" t="s">
        <v>9</v>
      </c>
      <c r="P253">
        <v>0</v>
      </c>
      <c r="R253">
        <v>1</v>
      </c>
    </row>
    <row r="254" spans="11:18" x14ac:dyDescent="0.25">
      <c r="K254" t="s">
        <v>12</v>
      </c>
      <c r="N254" t="s">
        <v>5</v>
      </c>
      <c r="O254" t="s">
        <v>9</v>
      </c>
      <c r="P254">
        <v>1</v>
      </c>
      <c r="R254">
        <v>1</v>
      </c>
    </row>
    <row r="255" spans="11:18" x14ac:dyDescent="0.25">
      <c r="K255" t="s">
        <v>12</v>
      </c>
      <c r="N255" t="s">
        <v>5</v>
      </c>
      <c r="O255" t="s">
        <v>9</v>
      </c>
      <c r="P255">
        <v>2</v>
      </c>
      <c r="R255">
        <v>1</v>
      </c>
    </row>
    <row r="256" spans="11:18" x14ac:dyDescent="0.25">
      <c r="K256" t="s">
        <v>12</v>
      </c>
      <c r="N256" t="s">
        <v>5</v>
      </c>
      <c r="O256" t="s">
        <v>9</v>
      </c>
      <c r="P256">
        <v>1</v>
      </c>
      <c r="R256">
        <v>1</v>
      </c>
    </row>
    <row r="257" spans="11:18" x14ac:dyDescent="0.25">
      <c r="K257" t="s">
        <v>12</v>
      </c>
      <c r="N257" t="s">
        <v>5</v>
      </c>
      <c r="O257" t="s">
        <v>9</v>
      </c>
      <c r="P257">
        <v>2</v>
      </c>
      <c r="R257">
        <v>0</v>
      </c>
    </row>
    <row r="258" spans="11:18" x14ac:dyDescent="0.25">
      <c r="K258" t="s">
        <v>12</v>
      </c>
      <c r="N258" t="s">
        <v>5</v>
      </c>
      <c r="O258" t="s">
        <v>9</v>
      </c>
      <c r="P258">
        <v>3</v>
      </c>
      <c r="R258">
        <v>0</v>
      </c>
    </row>
    <row r="259" spans="11:18" x14ac:dyDescent="0.25">
      <c r="K259" t="s">
        <v>12</v>
      </c>
      <c r="N259" t="s">
        <v>5</v>
      </c>
      <c r="O259" t="s">
        <v>9</v>
      </c>
      <c r="P259">
        <v>2</v>
      </c>
      <c r="R259">
        <v>0</v>
      </c>
    </row>
    <row r="260" spans="11:18" x14ac:dyDescent="0.25">
      <c r="K260" t="s">
        <v>12</v>
      </c>
      <c r="N260" t="s">
        <v>5</v>
      </c>
      <c r="O260" t="s">
        <v>9</v>
      </c>
      <c r="P260">
        <v>3</v>
      </c>
      <c r="R260">
        <v>1</v>
      </c>
    </row>
    <row r="261" spans="11:18" x14ac:dyDescent="0.25">
      <c r="K261" t="s">
        <v>12</v>
      </c>
      <c r="N261" t="s">
        <v>5</v>
      </c>
      <c r="O261" t="s">
        <v>9</v>
      </c>
      <c r="P261">
        <v>2</v>
      </c>
      <c r="R261">
        <v>1</v>
      </c>
    </row>
    <row r="262" spans="11:18" x14ac:dyDescent="0.25">
      <c r="K262" t="s">
        <v>12</v>
      </c>
      <c r="N262" t="s">
        <v>5</v>
      </c>
      <c r="O262" t="s">
        <v>9</v>
      </c>
      <c r="P262">
        <v>2</v>
      </c>
      <c r="R262">
        <v>1</v>
      </c>
    </row>
    <row r="263" spans="11:18" x14ac:dyDescent="0.25">
      <c r="K263" t="s">
        <v>12</v>
      </c>
      <c r="N263" t="s">
        <v>5</v>
      </c>
      <c r="O263" t="s">
        <v>9</v>
      </c>
      <c r="P263">
        <v>2</v>
      </c>
      <c r="R263">
        <v>1</v>
      </c>
    </row>
    <row r="264" spans="11:18" x14ac:dyDescent="0.25">
      <c r="K264" t="s">
        <v>12</v>
      </c>
      <c r="N264" t="s">
        <v>5</v>
      </c>
      <c r="O264" t="s">
        <v>9</v>
      </c>
      <c r="P264">
        <v>1</v>
      </c>
      <c r="R264">
        <v>1</v>
      </c>
    </row>
    <row r="265" spans="11:18" x14ac:dyDescent="0.25">
      <c r="K265" t="s">
        <v>12</v>
      </c>
      <c r="N265" t="s">
        <v>5</v>
      </c>
      <c r="O265" t="s">
        <v>9</v>
      </c>
      <c r="P265">
        <v>2</v>
      </c>
      <c r="R265">
        <v>0</v>
      </c>
    </row>
    <row r="266" spans="11:18" x14ac:dyDescent="0.25">
      <c r="K266" t="s">
        <v>12</v>
      </c>
      <c r="N266" t="s">
        <v>5</v>
      </c>
      <c r="O266" t="s">
        <v>9</v>
      </c>
      <c r="P266">
        <v>2</v>
      </c>
      <c r="R266">
        <v>0</v>
      </c>
    </row>
    <row r="267" spans="11:18" x14ac:dyDescent="0.25">
      <c r="K267" t="s">
        <v>12</v>
      </c>
      <c r="N267" t="s">
        <v>5</v>
      </c>
      <c r="O267" t="s">
        <v>9</v>
      </c>
      <c r="P267">
        <v>2</v>
      </c>
      <c r="R267">
        <v>0</v>
      </c>
    </row>
    <row r="268" spans="11:18" x14ac:dyDescent="0.25">
      <c r="K268" t="s">
        <v>12</v>
      </c>
      <c r="N268" t="s">
        <v>5</v>
      </c>
      <c r="O268" t="s">
        <v>9</v>
      </c>
      <c r="P268">
        <v>2</v>
      </c>
      <c r="R268">
        <v>0</v>
      </c>
    </row>
    <row r="269" spans="11:18" x14ac:dyDescent="0.25">
      <c r="K269" t="s">
        <v>12</v>
      </c>
      <c r="N269" t="s">
        <v>5</v>
      </c>
      <c r="O269" t="s">
        <v>9</v>
      </c>
      <c r="P269">
        <v>2</v>
      </c>
      <c r="R269">
        <v>1</v>
      </c>
    </row>
    <row r="270" spans="11:18" x14ac:dyDescent="0.25">
      <c r="K270" t="s">
        <v>12</v>
      </c>
      <c r="N270" t="s">
        <v>5</v>
      </c>
      <c r="O270" t="s">
        <v>9</v>
      </c>
      <c r="P270">
        <v>1</v>
      </c>
      <c r="R270">
        <v>1</v>
      </c>
    </row>
    <row r="271" spans="11:18" x14ac:dyDescent="0.25">
      <c r="K271" t="s">
        <v>12</v>
      </c>
      <c r="N271" t="s">
        <v>5</v>
      </c>
      <c r="O271" t="s">
        <v>9</v>
      </c>
      <c r="P271">
        <v>2</v>
      </c>
      <c r="R271">
        <v>1</v>
      </c>
    </row>
    <row r="272" spans="11:18" x14ac:dyDescent="0.25">
      <c r="K272" t="s">
        <v>12</v>
      </c>
      <c r="N272" t="s">
        <v>5</v>
      </c>
      <c r="O272" t="s">
        <v>9</v>
      </c>
      <c r="P272">
        <v>1</v>
      </c>
      <c r="R272">
        <v>1</v>
      </c>
    </row>
    <row r="273" spans="11:18" x14ac:dyDescent="0.25">
      <c r="K273" t="s">
        <v>12</v>
      </c>
      <c r="N273" t="s">
        <v>5</v>
      </c>
      <c r="O273" t="s">
        <v>9</v>
      </c>
      <c r="P273">
        <v>3</v>
      </c>
      <c r="R273">
        <v>0</v>
      </c>
    </row>
    <row r="274" spans="11:18" x14ac:dyDescent="0.25">
      <c r="K274" t="s">
        <v>12</v>
      </c>
      <c r="N274" t="s">
        <v>5</v>
      </c>
      <c r="O274" t="s">
        <v>9</v>
      </c>
      <c r="P274">
        <v>2</v>
      </c>
      <c r="R274">
        <v>0</v>
      </c>
    </row>
    <row r="275" spans="11:18" x14ac:dyDescent="0.25">
      <c r="K275" t="s">
        <v>12</v>
      </c>
      <c r="N275" t="s">
        <v>5</v>
      </c>
      <c r="O275" t="s">
        <v>9</v>
      </c>
      <c r="P275">
        <v>1</v>
      </c>
      <c r="R275">
        <v>0</v>
      </c>
    </row>
    <row r="276" spans="11:18" x14ac:dyDescent="0.25">
      <c r="K276" t="s">
        <v>12</v>
      </c>
      <c r="N276" t="s">
        <v>5</v>
      </c>
      <c r="O276" t="s">
        <v>9</v>
      </c>
      <c r="P276">
        <v>2</v>
      </c>
      <c r="R276">
        <v>0</v>
      </c>
    </row>
    <row r="277" spans="11:18" x14ac:dyDescent="0.25">
      <c r="K277" t="s">
        <v>12</v>
      </c>
      <c r="N277" t="s">
        <v>5</v>
      </c>
      <c r="O277" t="s">
        <v>9</v>
      </c>
      <c r="P277">
        <v>3</v>
      </c>
      <c r="R277">
        <v>1</v>
      </c>
    </row>
    <row r="278" spans="11:18" x14ac:dyDescent="0.25">
      <c r="K278" t="s">
        <v>12</v>
      </c>
      <c r="N278" t="s">
        <v>5</v>
      </c>
      <c r="O278" t="s">
        <v>9</v>
      </c>
      <c r="P278">
        <v>1</v>
      </c>
      <c r="R278">
        <v>1</v>
      </c>
    </row>
    <row r="279" spans="11:18" x14ac:dyDescent="0.25">
      <c r="K279" t="s">
        <v>12</v>
      </c>
      <c r="N279" t="s">
        <v>5</v>
      </c>
      <c r="O279" t="s">
        <v>9</v>
      </c>
      <c r="P279">
        <v>1</v>
      </c>
      <c r="R279">
        <v>1</v>
      </c>
    </row>
    <row r="280" spans="11:18" x14ac:dyDescent="0.25">
      <c r="K280" t="s">
        <v>12</v>
      </c>
      <c r="N280" t="s">
        <v>5</v>
      </c>
      <c r="O280" t="s">
        <v>9</v>
      </c>
      <c r="P280">
        <v>2</v>
      </c>
      <c r="R280">
        <v>1</v>
      </c>
    </row>
    <row r="281" spans="11:18" x14ac:dyDescent="0.25">
      <c r="K281" t="s">
        <v>12</v>
      </c>
      <c r="N281" t="s">
        <v>5</v>
      </c>
      <c r="O281" t="s">
        <v>9</v>
      </c>
      <c r="P281">
        <v>1</v>
      </c>
      <c r="R281">
        <v>1</v>
      </c>
    </row>
    <row r="282" spans="11:18" x14ac:dyDescent="0.25">
      <c r="K282" t="s">
        <v>12</v>
      </c>
      <c r="N282" t="s">
        <v>5</v>
      </c>
      <c r="O282" t="s">
        <v>9</v>
      </c>
      <c r="P282">
        <v>1</v>
      </c>
      <c r="R282">
        <v>1</v>
      </c>
    </row>
    <row r="283" spans="11:18" x14ac:dyDescent="0.25">
      <c r="K283" t="s">
        <v>12</v>
      </c>
      <c r="N283" t="s">
        <v>5</v>
      </c>
      <c r="O283" t="s">
        <v>9</v>
      </c>
      <c r="P283">
        <v>2</v>
      </c>
      <c r="R283">
        <v>0</v>
      </c>
    </row>
    <row r="284" spans="11:18" x14ac:dyDescent="0.25">
      <c r="K284" t="s">
        <v>12</v>
      </c>
      <c r="N284" t="s">
        <v>5</v>
      </c>
      <c r="O284" t="s">
        <v>9</v>
      </c>
      <c r="P284">
        <v>2</v>
      </c>
      <c r="R284">
        <v>0</v>
      </c>
    </row>
    <row r="285" spans="11:18" x14ac:dyDescent="0.25">
      <c r="K285" t="s">
        <v>12</v>
      </c>
      <c r="N285" t="s">
        <v>5</v>
      </c>
      <c r="O285" t="s">
        <v>9</v>
      </c>
      <c r="P285">
        <v>3</v>
      </c>
      <c r="R285">
        <v>1</v>
      </c>
    </row>
    <row r="286" spans="11:18" x14ac:dyDescent="0.25">
      <c r="K286" t="s">
        <v>12</v>
      </c>
      <c r="N286" t="s">
        <v>5</v>
      </c>
      <c r="O286" t="s">
        <v>9</v>
      </c>
      <c r="P286">
        <v>1</v>
      </c>
      <c r="R286">
        <v>1</v>
      </c>
    </row>
    <row r="287" spans="11:18" x14ac:dyDescent="0.25">
      <c r="K287" t="s">
        <v>12</v>
      </c>
      <c r="N287" t="s">
        <v>5</v>
      </c>
      <c r="O287" t="s">
        <v>9</v>
      </c>
      <c r="P287">
        <v>2</v>
      </c>
      <c r="R287">
        <v>1</v>
      </c>
    </row>
    <row r="288" spans="11:18" x14ac:dyDescent="0.25">
      <c r="K288" t="s">
        <v>12</v>
      </c>
      <c r="N288" t="s">
        <v>5</v>
      </c>
      <c r="O288" t="s">
        <v>7</v>
      </c>
      <c r="P288">
        <v>1</v>
      </c>
      <c r="R288">
        <v>1</v>
      </c>
    </row>
    <row r="289" spans="11:18" x14ac:dyDescent="0.25">
      <c r="K289" t="s">
        <v>12</v>
      </c>
      <c r="N289" t="s">
        <v>5</v>
      </c>
      <c r="O289" t="s">
        <v>7</v>
      </c>
      <c r="P289">
        <v>1</v>
      </c>
      <c r="R289">
        <v>0</v>
      </c>
    </row>
    <row r="290" spans="11:18" x14ac:dyDescent="0.25">
      <c r="K290" t="s">
        <v>12</v>
      </c>
      <c r="N290" t="s">
        <v>5</v>
      </c>
      <c r="O290" t="s">
        <v>7</v>
      </c>
      <c r="P290">
        <v>2</v>
      </c>
      <c r="R290">
        <v>1</v>
      </c>
    </row>
    <row r="291" spans="11:18" x14ac:dyDescent="0.25">
      <c r="K291" t="s">
        <v>12</v>
      </c>
      <c r="N291" t="s">
        <v>5</v>
      </c>
      <c r="O291" t="s">
        <v>7</v>
      </c>
      <c r="P291">
        <v>2</v>
      </c>
      <c r="R291">
        <v>1</v>
      </c>
    </row>
    <row r="292" spans="11:18" x14ac:dyDescent="0.25">
      <c r="K292" t="s">
        <v>12</v>
      </c>
      <c r="N292" t="s">
        <v>5</v>
      </c>
      <c r="O292" t="s">
        <v>7</v>
      </c>
      <c r="P292">
        <v>1</v>
      </c>
      <c r="R292">
        <v>1</v>
      </c>
    </row>
    <row r="293" spans="11:18" x14ac:dyDescent="0.25">
      <c r="K293" t="s">
        <v>12</v>
      </c>
      <c r="N293" t="s">
        <v>5</v>
      </c>
      <c r="O293" t="s">
        <v>7</v>
      </c>
      <c r="P293">
        <v>1</v>
      </c>
      <c r="R293">
        <v>0</v>
      </c>
    </row>
    <row r="294" spans="11:18" x14ac:dyDescent="0.25">
      <c r="K294" t="s">
        <v>12</v>
      </c>
      <c r="N294" t="s">
        <v>5</v>
      </c>
      <c r="O294" t="s">
        <v>7</v>
      </c>
      <c r="P294">
        <v>2</v>
      </c>
      <c r="R294">
        <v>1</v>
      </c>
    </row>
    <row r="295" spans="11:18" x14ac:dyDescent="0.25">
      <c r="K295" t="s">
        <v>12</v>
      </c>
      <c r="N295" t="s">
        <v>5</v>
      </c>
      <c r="O295" t="s">
        <v>7</v>
      </c>
      <c r="P295">
        <v>2</v>
      </c>
      <c r="R295">
        <v>1</v>
      </c>
    </row>
    <row r="296" spans="11:18" x14ac:dyDescent="0.25">
      <c r="K296" t="s">
        <v>12</v>
      </c>
      <c r="N296" t="s">
        <v>5</v>
      </c>
      <c r="O296" t="s">
        <v>7</v>
      </c>
      <c r="P296">
        <v>1</v>
      </c>
      <c r="R296">
        <v>1</v>
      </c>
    </row>
    <row r="297" spans="11:18" x14ac:dyDescent="0.25">
      <c r="K297" t="s">
        <v>12</v>
      </c>
      <c r="N297" t="s">
        <v>5</v>
      </c>
      <c r="O297" t="s">
        <v>7</v>
      </c>
      <c r="P297">
        <v>2</v>
      </c>
      <c r="R297">
        <v>0</v>
      </c>
    </row>
    <row r="298" spans="11:18" x14ac:dyDescent="0.25">
      <c r="K298" t="s">
        <v>12</v>
      </c>
      <c r="N298" t="s">
        <v>5</v>
      </c>
      <c r="O298" t="s">
        <v>7</v>
      </c>
      <c r="P298">
        <v>2</v>
      </c>
      <c r="R298">
        <v>1</v>
      </c>
    </row>
    <row r="299" spans="11:18" x14ac:dyDescent="0.25">
      <c r="K299" t="s">
        <v>12</v>
      </c>
      <c r="N299" t="s">
        <v>5</v>
      </c>
      <c r="O299" t="s">
        <v>7</v>
      </c>
      <c r="P299">
        <v>2</v>
      </c>
      <c r="R299">
        <v>1</v>
      </c>
    </row>
    <row r="300" spans="11:18" x14ac:dyDescent="0.25">
      <c r="K300" t="s">
        <v>12</v>
      </c>
      <c r="N300" t="s">
        <v>5</v>
      </c>
      <c r="O300" t="s">
        <v>7</v>
      </c>
      <c r="P300">
        <v>1</v>
      </c>
      <c r="R300">
        <v>1</v>
      </c>
    </row>
    <row r="301" spans="11:18" x14ac:dyDescent="0.25">
      <c r="K301" t="s">
        <v>12</v>
      </c>
      <c r="N301" t="s">
        <v>5</v>
      </c>
      <c r="O301" t="s">
        <v>7</v>
      </c>
      <c r="P301">
        <v>1</v>
      </c>
      <c r="R301">
        <v>0</v>
      </c>
    </row>
    <row r="302" spans="11:18" x14ac:dyDescent="0.25">
      <c r="K302" t="s">
        <v>12</v>
      </c>
      <c r="N302" t="s">
        <v>5</v>
      </c>
      <c r="O302" t="s">
        <v>7</v>
      </c>
      <c r="P302">
        <v>2</v>
      </c>
      <c r="R302">
        <v>1</v>
      </c>
    </row>
    <row r="303" spans="11:18" x14ac:dyDescent="0.25">
      <c r="K303" t="s">
        <v>12</v>
      </c>
      <c r="N303" t="s">
        <v>5</v>
      </c>
      <c r="O303" t="s">
        <v>7</v>
      </c>
      <c r="P303">
        <v>2</v>
      </c>
      <c r="R303">
        <v>1</v>
      </c>
    </row>
    <row r="304" spans="11:18" x14ac:dyDescent="0.25">
      <c r="K304" t="s">
        <v>12</v>
      </c>
      <c r="N304" t="s">
        <v>5</v>
      </c>
      <c r="O304" t="s">
        <v>7</v>
      </c>
      <c r="P304">
        <v>1</v>
      </c>
      <c r="R304">
        <v>1</v>
      </c>
    </row>
    <row r="305" spans="11:18" x14ac:dyDescent="0.25">
      <c r="K305" t="s">
        <v>12</v>
      </c>
      <c r="N305" t="s">
        <v>5</v>
      </c>
      <c r="O305" t="s">
        <v>7</v>
      </c>
      <c r="P305">
        <v>1</v>
      </c>
      <c r="R305">
        <v>0</v>
      </c>
    </row>
    <row r="306" spans="11:18" x14ac:dyDescent="0.25">
      <c r="K306" t="s">
        <v>12</v>
      </c>
      <c r="N306" t="s">
        <v>5</v>
      </c>
      <c r="O306" t="s">
        <v>7</v>
      </c>
      <c r="P306">
        <v>2</v>
      </c>
      <c r="R306">
        <v>1</v>
      </c>
    </row>
    <row r="307" spans="11:18" x14ac:dyDescent="0.25">
      <c r="K307" t="s">
        <v>12</v>
      </c>
      <c r="N307" t="s">
        <v>5</v>
      </c>
      <c r="O307" t="s">
        <v>7</v>
      </c>
      <c r="P307">
        <v>2</v>
      </c>
      <c r="R307">
        <v>1</v>
      </c>
    </row>
    <row r="308" spans="11:18" x14ac:dyDescent="0.25">
      <c r="K308" t="s">
        <v>12</v>
      </c>
      <c r="N308" t="s">
        <v>5</v>
      </c>
      <c r="O308" t="s">
        <v>9</v>
      </c>
      <c r="P308">
        <v>1</v>
      </c>
      <c r="R308">
        <v>1</v>
      </c>
    </row>
    <row r="309" spans="11:18" x14ac:dyDescent="0.25">
      <c r="K309" t="s">
        <v>12</v>
      </c>
      <c r="N309" t="s">
        <v>5</v>
      </c>
      <c r="O309" t="s">
        <v>9</v>
      </c>
      <c r="P309">
        <v>0</v>
      </c>
      <c r="R309">
        <v>0</v>
      </c>
    </row>
    <row r="310" spans="11:18" x14ac:dyDescent="0.25">
      <c r="K310" t="s">
        <v>12</v>
      </c>
      <c r="N310" t="s">
        <v>5</v>
      </c>
      <c r="O310" t="s">
        <v>9</v>
      </c>
      <c r="P310">
        <v>2</v>
      </c>
      <c r="R310">
        <v>0</v>
      </c>
    </row>
    <row r="311" spans="11:18" x14ac:dyDescent="0.25">
      <c r="K311" t="s">
        <v>12</v>
      </c>
      <c r="N311" t="s">
        <v>5</v>
      </c>
      <c r="O311" t="s">
        <v>9</v>
      </c>
      <c r="P311">
        <v>1</v>
      </c>
      <c r="R311">
        <v>0</v>
      </c>
    </row>
    <row r="312" spans="11:18" x14ac:dyDescent="0.25">
      <c r="K312" t="s">
        <v>12</v>
      </c>
      <c r="N312" t="s">
        <v>5</v>
      </c>
      <c r="O312" t="s">
        <v>9</v>
      </c>
      <c r="P312">
        <v>2</v>
      </c>
      <c r="R312">
        <v>0</v>
      </c>
    </row>
    <row r="313" spans="11:18" x14ac:dyDescent="0.25">
      <c r="K313" t="s">
        <v>12</v>
      </c>
      <c r="N313" t="s">
        <v>5</v>
      </c>
      <c r="O313" t="s">
        <v>9</v>
      </c>
      <c r="P313">
        <v>3</v>
      </c>
      <c r="R313">
        <v>1</v>
      </c>
    </row>
    <row r="314" spans="11:18" x14ac:dyDescent="0.25">
      <c r="K314" t="s">
        <v>12</v>
      </c>
      <c r="N314" t="s">
        <v>5</v>
      </c>
      <c r="O314" t="s">
        <v>9</v>
      </c>
      <c r="P314">
        <v>2</v>
      </c>
      <c r="R314">
        <v>1</v>
      </c>
    </row>
    <row r="315" spans="11:18" x14ac:dyDescent="0.25">
      <c r="K315" t="s">
        <v>12</v>
      </c>
      <c r="N315" t="s">
        <v>5</v>
      </c>
      <c r="O315" t="s">
        <v>9</v>
      </c>
      <c r="P315">
        <v>3</v>
      </c>
      <c r="R315">
        <v>2</v>
      </c>
    </row>
    <row r="316" spans="11:18" x14ac:dyDescent="0.25">
      <c r="K316" t="s">
        <v>12</v>
      </c>
      <c r="N316" t="s">
        <v>5</v>
      </c>
      <c r="O316" t="s">
        <v>9</v>
      </c>
      <c r="P316">
        <v>1</v>
      </c>
      <c r="R316">
        <v>1</v>
      </c>
    </row>
    <row r="317" spans="11:18" x14ac:dyDescent="0.25">
      <c r="K317" t="s">
        <v>12</v>
      </c>
      <c r="N317" t="s">
        <v>5</v>
      </c>
      <c r="O317" t="s">
        <v>9</v>
      </c>
      <c r="P317">
        <v>2</v>
      </c>
      <c r="R317">
        <v>1</v>
      </c>
    </row>
    <row r="318" spans="11:18" x14ac:dyDescent="0.25">
      <c r="K318" t="s">
        <v>12</v>
      </c>
      <c r="N318" t="s">
        <v>5</v>
      </c>
      <c r="O318" t="s">
        <v>9</v>
      </c>
      <c r="P318">
        <v>1</v>
      </c>
      <c r="R318">
        <v>1</v>
      </c>
    </row>
    <row r="319" spans="11:18" x14ac:dyDescent="0.25">
      <c r="K319" t="s">
        <v>12</v>
      </c>
      <c r="N319" t="s">
        <v>5</v>
      </c>
      <c r="O319" t="s">
        <v>9</v>
      </c>
      <c r="P319">
        <v>2</v>
      </c>
      <c r="R319">
        <v>1</v>
      </c>
    </row>
    <row r="320" spans="11:18" x14ac:dyDescent="0.25">
      <c r="K320" t="s">
        <v>12</v>
      </c>
      <c r="N320" t="s">
        <v>5</v>
      </c>
      <c r="O320" t="s">
        <v>9</v>
      </c>
      <c r="P320">
        <v>1</v>
      </c>
      <c r="R320">
        <v>1</v>
      </c>
    </row>
    <row r="321" spans="11:18" x14ac:dyDescent="0.25">
      <c r="K321" t="s">
        <v>12</v>
      </c>
      <c r="N321" t="s">
        <v>5</v>
      </c>
      <c r="O321" t="s">
        <v>9</v>
      </c>
      <c r="P321">
        <v>3</v>
      </c>
      <c r="R321">
        <v>0</v>
      </c>
    </row>
    <row r="322" spans="11:18" x14ac:dyDescent="0.25">
      <c r="K322" t="s">
        <v>12</v>
      </c>
      <c r="N322" t="s">
        <v>5</v>
      </c>
      <c r="O322" t="s">
        <v>9</v>
      </c>
      <c r="P322">
        <v>2</v>
      </c>
      <c r="R322">
        <v>0</v>
      </c>
    </row>
    <row r="323" spans="11:18" x14ac:dyDescent="0.25">
      <c r="K323" t="s">
        <v>12</v>
      </c>
      <c r="N323" t="s">
        <v>5</v>
      </c>
      <c r="O323" t="s">
        <v>9</v>
      </c>
      <c r="P323">
        <v>2</v>
      </c>
      <c r="R323">
        <v>0</v>
      </c>
    </row>
    <row r="324" spans="11:18" x14ac:dyDescent="0.25">
      <c r="K324" t="s">
        <v>12</v>
      </c>
      <c r="N324" t="s">
        <v>5</v>
      </c>
      <c r="O324" t="s">
        <v>9</v>
      </c>
      <c r="P324">
        <v>2</v>
      </c>
      <c r="R324">
        <v>0</v>
      </c>
    </row>
    <row r="325" spans="11:18" x14ac:dyDescent="0.25">
      <c r="K325" t="s">
        <v>12</v>
      </c>
      <c r="N325" t="s">
        <v>5</v>
      </c>
      <c r="O325" t="s">
        <v>9</v>
      </c>
      <c r="P325">
        <v>3</v>
      </c>
      <c r="R325">
        <v>1</v>
      </c>
    </row>
    <row r="326" spans="11:18" x14ac:dyDescent="0.25">
      <c r="K326" t="s">
        <v>12</v>
      </c>
      <c r="N326" t="s">
        <v>5</v>
      </c>
      <c r="O326" t="s">
        <v>9</v>
      </c>
      <c r="P326">
        <v>2</v>
      </c>
      <c r="R326">
        <v>1</v>
      </c>
    </row>
    <row r="327" spans="11:18" x14ac:dyDescent="0.25">
      <c r="K327" t="s">
        <v>12</v>
      </c>
      <c r="N327" t="s">
        <v>5</v>
      </c>
      <c r="O327" t="s">
        <v>9</v>
      </c>
      <c r="P327">
        <v>2</v>
      </c>
      <c r="R327">
        <v>1</v>
      </c>
    </row>
    <row r="328" spans="11:18" x14ac:dyDescent="0.25">
      <c r="K328" t="s">
        <v>12</v>
      </c>
      <c r="N328" t="s">
        <v>5</v>
      </c>
      <c r="O328" t="s">
        <v>9</v>
      </c>
      <c r="P328">
        <v>1</v>
      </c>
      <c r="R328">
        <v>1</v>
      </c>
    </row>
    <row r="329" spans="11:18" x14ac:dyDescent="0.25">
      <c r="K329" t="s">
        <v>12</v>
      </c>
      <c r="N329" t="s">
        <v>5</v>
      </c>
      <c r="O329" t="s">
        <v>9</v>
      </c>
      <c r="P329">
        <v>3</v>
      </c>
      <c r="R329">
        <v>0</v>
      </c>
    </row>
    <row r="330" spans="11:18" x14ac:dyDescent="0.25">
      <c r="K330" t="s">
        <v>12</v>
      </c>
      <c r="N330" t="s">
        <v>5</v>
      </c>
      <c r="O330" t="s">
        <v>9</v>
      </c>
      <c r="P330">
        <v>1</v>
      </c>
      <c r="R330">
        <v>1</v>
      </c>
    </row>
    <row r="331" spans="11:18" x14ac:dyDescent="0.25">
      <c r="K331" t="s">
        <v>12</v>
      </c>
      <c r="N331" t="s">
        <v>5</v>
      </c>
      <c r="O331" t="s">
        <v>9</v>
      </c>
      <c r="P331">
        <v>0</v>
      </c>
      <c r="R331">
        <v>1</v>
      </c>
    </row>
    <row r="332" spans="11:18" x14ac:dyDescent="0.25">
      <c r="K332" t="s">
        <v>12</v>
      </c>
      <c r="N332" t="s">
        <v>5</v>
      </c>
      <c r="O332" t="s">
        <v>9</v>
      </c>
      <c r="P332">
        <v>3</v>
      </c>
      <c r="R332">
        <v>2</v>
      </c>
    </row>
    <row r="333" spans="11:18" x14ac:dyDescent="0.25">
      <c r="K333" t="s">
        <v>12</v>
      </c>
      <c r="N333" t="s">
        <v>5</v>
      </c>
      <c r="O333" t="s">
        <v>9</v>
      </c>
      <c r="P333">
        <v>2</v>
      </c>
      <c r="R333">
        <v>0</v>
      </c>
    </row>
    <row r="334" spans="11:18" x14ac:dyDescent="0.25">
      <c r="K334" t="s">
        <v>12</v>
      </c>
    </row>
    <row r="335" spans="11:18" x14ac:dyDescent="0.25">
      <c r="K335" t="s">
        <v>12</v>
      </c>
    </row>
    <row r="336" spans="11:18" x14ac:dyDescent="0.25">
      <c r="K336" t="s">
        <v>12</v>
      </c>
    </row>
    <row r="337" spans="11:11" x14ac:dyDescent="0.25">
      <c r="K337" t="s">
        <v>12</v>
      </c>
    </row>
    <row r="338" spans="11:11" x14ac:dyDescent="0.25">
      <c r="K338" t="s">
        <v>12</v>
      </c>
    </row>
    <row r="339" spans="11:11" x14ac:dyDescent="0.25">
      <c r="K339" t="s">
        <v>12</v>
      </c>
    </row>
    <row r="340" spans="11:11" x14ac:dyDescent="0.25">
      <c r="K340" t="s">
        <v>12</v>
      </c>
    </row>
    <row r="341" spans="11:11" x14ac:dyDescent="0.25">
      <c r="K341" t="s">
        <v>12</v>
      </c>
    </row>
    <row r="342" spans="11:11" x14ac:dyDescent="0.25">
      <c r="K342" t="s">
        <v>12</v>
      </c>
    </row>
    <row r="343" spans="11:11" x14ac:dyDescent="0.25">
      <c r="K343" t="s">
        <v>12</v>
      </c>
    </row>
  </sheetData>
  <mergeCells count="8">
    <mergeCell ref="P19:R19"/>
    <mergeCell ref="S19:U19"/>
    <mergeCell ref="L26:T26"/>
    <mergeCell ref="C2:E2"/>
    <mergeCell ref="F2:H2"/>
    <mergeCell ref="I2:K2"/>
    <mergeCell ref="B9:J9"/>
    <mergeCell ref="M19:O1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2013-10-08T00:13:00Z</dcterms:created>
  <dcterms:modified xsi:type="dcterms:W3CDTF">2014-12-18T00:44:26Z</dcterms:modified>
</cp:coreProperties>
</file>