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1290" windowWidth="16155" windowHeight="7170" activeTab="1"/>
  </bookViews>
  <sheets>
    <sheet name="nrgs" sheetId="1" r:id="rId1"/>
    <sheet name="Folha1" sheetId="2" r:id="rId2"/>
  </sheets>
  <calcPr calcId="125725"/>
</workbook>
</file>

<file path=xl/calcChain.xml><?xml version="1.0" encoding="utf-8"?>
<calcChain xmlns="http://schemas.openxmlformats.org/spreadsheetml/2006/main">
  <c r="M90" i="1"/>
  <c r="K66" l="1"/>
  <c r="K65"/>
  <c r="L66"/>
  <c r="L65"/>
  <c r="K56"/>
  <c r="K55"/>
  <c r="O56"/>
  <c r="O55"/>
  <c r="N56"/>
  <c r="N55"/>
  <c r="M56"/>
  <c r="M55"/>
  <c r="L56"/>
  <c r="L55"/>
  <c r="K86"/>
  <c r="K105"/>
  <c r="K95"/>
  <c r="L95" s="1"/>
  <c r="K85"/>
  <c r="K75"/>
  <c r="L75" s="1"/>
  <c r="L76"/>
  <c r="M86"/>
  <c r="M85"/>
  <c r="L86"/>
  <c r="L85"/>
  <c r="L96"/>
  <c r="L106"/>
  <c r="L105"/>
  <c r="O71"/>
  <c r="N71"/>
  <c r="M71"/>
  <c r="L71"/>
  <c r="O70"/>
  <c r="N70"/>
  <c r="M70"/>
  <c r="L70"/>
  <c r="O76"/>
  <c r="N76"/>
  <c r="M76"/>
  <c r="O75"/>
  <c r="N75"/>
  <c r="M75"/>
  <c r="O81"/>
  <c r="N81"/>
  <c r="M81"/>
  <c r="L81"/>
  <c r="O80"/>
  <c r="N80"/>
  <c r="M80"/>
  <c r="L80"/>
  <c r="O86"/>
  <c r="N86"/>
  <c r="O85"/>
  <c r="N85"/>
  <c r="O91"/>
  <c r="N91"/>
  <c r="M91"/>
  <c r="L91"/>
  <c r="O90"/>
  <c r="N90"/>
  <c r="L90"/>
  <c r="O96"/>
  <c r="N96"/>
  <c r="M96"/>
  <c r="O95"/>
  <c r="N95"/>
  <c r="M95"/>
  <c r="O101"/>
  <c r="N101"/>
  <c r="M101"/>
  <c r="L101"/>
  <c r="O100"/>
  <c r="N100"/>
  <c r="M100"/>
  <c r="L100"/>
  <c r="O106"/>
  <c r="N106"/>
  <c r="M106"/>
  <c r="O105"/>
  <c r="N105"/>
  <c r="M105"/>
  <c r="O66"/>
  <c r="N66"/>
  <c r="M66"/>
  <c r="O65"/>
  <c r="N65"/>
  <c r="M65"/>
  <c r="O61"/>
  <c r="N61"/>
  <c r="M61"/>
  <c r="L61"/>
  <c r="O60"/>
  <c r="N60"/>
  <c r="M60"/>
  <c r="L60"/>
  <c r="O51"/>
  <c r="N51"/>
  <c r="M51"/>
  <c r="L51"/>
  <c r="O50"/>
  <c r="N50"/>
  <c r="M50"/>
  <c r="L50"/>
  <c r="T107"/>
  <c r="S107"/>
  <c r="R107"/>
  <c r="Q107"/>
  <c r="T102"/>
  <c r="S102"/>
  <c r="R102"/>
  <c r="Q102"/>
  <c r="T97"/>
  <c r="S97"/>
  <c r="R97"/>
  <c r="Q97"/>
  <c r="T92"/>
  <c r="S92"/>
  <c r="R92"/>
  <c r="Q92"/>
  <c r="T87"/>
  <c r="S87"/>
  <c r="R87"/>
  <c r="Q87"/>
  <c r="T82"/>
  <c r="S82"/>
  <c r="R82"/>
  <c r="Q82"/>
  <c r="T77"/>
  <c r="S77"/>
  <c r="R77"/>
  <c r="Q77"/>
  <c r="T72"/>
  <c r="S72"/>
  <c r="R72"/>
  <c r="Q72"/>
  <c r="T67"/>
  <c r="S67"/>
  <c r="R67"/>
  <c r="Q67"/>
  <c r="T62"/>
  <c r="S62"/>
  <c r="R62"/>
  <c r="Q62"/>
  <c r="T57"/>
  <c r="S57"/>
  <c r="R57"/>
  <c r="Q57"/>
  <c r="R52"/>
  <c r="S52"/>
  <c r="T52"/>
  <c r="Q52"/>
  <c r="H41"/>
  <c r="I41"/>
  <c r="J41"/>
  <c r="H42"/>
  <c r="I42"/>
  <c r="J42"/>
  <c r="H43"/>
  <c r="I43"/>
  <c r="J43"/>
  <c r="G42"/>
  <c r="G43"/>
  <c r="G41"/>
  <c r="G38"/>
  <c r="H38"/>
  <c r="I38"/>
  <c r="J38"/>
  <c r="G39"/>
  <c r="H39"/>
  <c r="I39"/>
  <c r="J39"/>
  <c r="H37"/>
  <c r="I37"/>
  <c r="J37"/>
  <c r="G37"/>
  <c r="G28"/>
  <c r="C42"/>
  <c r="E42"/>
  <c r="F42"/>
  <c r="C43"/>
  <c r="E43"/>
  <c r="F43"/>
  <c r="E41"/>
  <c r="F41"/>
  <c r="C41"/>
  <c r="D37"/>
  <c r="E37"/>
  <c r="F37"/>
  <c r="D38"/>
  <c r="E38"/>
  <c r="F38"/>
  <c r="D39"/>
  <c r="E39"/>
  <c r="F39"/>
  <c r="C38"/>
  <c r="C39"/>
  <c r="C37"/>
  <c r="O41" l="1"/>
  <c r="O43"/>
  <c r="L43"/>
  <c r="N42"/>
  <c r="T37"/>
  <c r="R37"/>
  <c r="S39"/>
  <c r="Q39"/>
  <c r="S38"/>
  <c r="Q38"/>
  <c r="Q43"/>
  <c r="T43"/>
  <c r="R43"/>
  <c r="S42"/>
  <c r="T41"/>
  <c r="R41"/>
  <c r="L41"/>
  <c r="N41"/>
  <c r="N43"/>
  <c r="O42"/>
  <c r="L42"/>
  <c r="Q37"/>
  <c r="S37"/>
  <c r="T39"/>
  <c r="R39"/>
  <c r="T38"/>
  <c r="R38"/>
  <c r="Q41"/>
  <c r="Q42"/>
  <c r="S43"/>
  <c r="T42"/>
  <c r="R42"/>
  <c r="S41"/>
  <c r="G33" l="1"/>
  <c r="H33"/>
  <c r="I33"/>
  <c r="J33"/>
  <c r="G34"/>
  <c r="H34"/>
  <c r="I34"/>
  <c r="J34"/>
  <c r="H32"/>
  <c r="I32"/>
  <c r="J32"/>
  <c r="G32"/>
  <c r="C33"/>
  <c r="E33"/>
  <c r="F33"/>
  <c r="O33" s="1"/>
  <c r="C34"/>
  <c r="E34"/>
  <c r="N34" s="1"/>
  <c r="F34"/>
  <c r="E32"/>
  <c r="N32" s="1"/>
  <c r="F32"/>
  <c r="C32"/>
  <c r="L32" s="1"/>
  <c r="G29"/>
  <c r="H29"/>
  <c r="I29"/>
  <c r="J29"/>
  <c r="G30"/>
  <c r="H30"/>
  <c r="I30"/>
  <c r="J30"/>
  <c r="H28"/>
  <c r="I28"/>
  <c r="J28"/>
  <c r="D28"/>
  <c r="E28"/>
  <c r="F28"/>
  <c r="D29"/>
  <c r="E29"/>
  <c r="F29"/>
  <c r="D30"/>
  <c r="R34" s="1"/>
  <c r="E30"/>
  <c r="F30"/>
  <c r="T34" s="1"/>
  <c r="C29"/>
  <c r="C30"/>
  <c r="C28"/>
  <c r="Q28" s="1"/>
  <c r="T30" l="1"/>
  <c r="R30"/>
  <c r="T29"/>
  <c r="R29"/>
  <c r="S28"/>
  <c r="T28"/>
  <c r="R28"/>
  <c r="S30"/>
  <c r="Q30"/>
  <c r="S29"/>
  <c r="Q29"/>
  <c r="O32"/>
  <c r="L34"/>
  <c r="N33"/>
  <c r="Q32"/>
  <c r="S32"/>
  <c r="T33"/>
  <c r="R33"/>
  <c r="L33"/>
  <c r="T32"/>
  <c r="R32"/>
  <c r="S34"/>
  <c r="Q34"/>
  <c r="S33"/>
  <c r="Q33"/>
  <c r="O34"/>
  <c r="C22"/>
  <c r="D41" l="1"/>
  <c r="M41" s="1"/>
  <c r="D42"/>
  <c r="M42" s="1"/>
  <c r="D43"/>
  <c r="M43" s="1"/>
  <c r="D32"/>
  <c r="M32" s="1"/>
  <c r="D33"/>
  <c r="M33" s="1"/>
  <c r="D34"/>
  <c r="M34" s="1"/>
</calcChain>
</file>

<file path=xl/sharedStrings.xml><?xml version="1.0" encoding="utf-8"?>
<sst xmlns="http://schemas.openxmlformats.org/spreadsheetml/2006/main" count="257" uniqueCount="44">
  <si>
    <t xml:space="preserve">1e C17H </t>
  </si>
  <si>
    <t>1e C18H</t>
  </si>
  <si>
    <t>1e produto</t>
  </si>
  <si>
    <t>1e</t>
  </si>
  <si>
    <t>2e C17H</t>
  </si>
  <si>
    <t>2e C18H</t>
  </si>
  <si>
    <t>2e prod</t>
  </si>
  <si>
    <t>2e</t>
  </si>
  <si>
    <t>start C17H</t>
  </si>
  <si>
    <t>start C18H</t>
  </si>
  <si>
    <t>start</t>
  </si>
  <si>
    <t>0e</t>
  </si>
  <si>
    <t>Fe red1</t>
  </si>
  <si>
    <t>Fe ox1</t>
  </si>
  <si>
    <t>e</t>
  </si>
  <si>
    <t>Fe-red+ start</t>
  </si>
  <si>
    <t>Fe-red+ start C17H</t>
  </si>
  <si>
    <t>Fe-ox+ 1e</t>
  </si>
  <si>
    <t>Fe-ox+ 1e C17H</t>
  </si>
  <si>
    <t>Fe-ox+ 1e C18H</t>
  </si>
  <si>
    <t>Fe-red+ start C18H</t>
  </si>
  <si>
    <t>Correct geom</t>
  </si>
  <si>
    <t>not-reorganized</t>
  </si>
  <si>
    <t>Fe-red+ 1e  C17H</t>
  </si>
  <si>
    <t>Fe-red+ 1e  C18H</t>
  </si>
  <si>
    <t>Fe-ox + 2e C17H</t>
  </si>
  <si>
    <t>Fe-ox + 2e C18H</t>
  </si>
  <si>
    <t>Fe-ox + 2e produto</t>
  </si>
  <si>
    <t>Fe-red+ 1e product</t>
  </si>
  <si>
    <t>eps=4</t>
  </si>
  <si>
    <t>eps=10</t>
  </si>
  <si>
    <t>eps=20</t>
  </si>
  <si>
    <t>water</t>
  </si>
  <si>
    <t>a</t>
  </si>
  <si>
    <t>b</t>
  </si>
  <si>
    <t>c</t>
  </si>
  <si>
    <t>d</t>
  </si>
  <si>
    <t>f</t>
  </si>
  <si>
    <t>&lt;0.1</t>
  </si>
  <si>
    <t>&lt;2</t>
  </si>
  <si>
    <t>?</t>
  </si>
  <si>
    <t>&lt;0.2</t>
  </si>
  <si>
    <t>&lt;1</t>
  </si>
  <si>
    <t>&lt;0.5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</si>
</sst>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33" borderId="0" xfId="0" applyFill="1"/>
    <xf numFmtId="0" fontId="0" fillId="0" borderId="0" xfId="0" applyFill="1"/>
    <xf numFmtId="2" fontId="0" fillId="0" borderId="0" xfId="0" applyNumberFormat="1" applyFill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Folha1!$D$11:$D$12</c:f>
              <c:strCache>
                <c:ptCount val="1"/>
                <c:pt idx="0">
                  <c:v>eps=4 Fe-ox+ 1e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Folha1!$D$13:$D$17</c:f>
              <c:numCache>
                <c:formatCode>General</c:formatCode>
                <c:ptCount val="5"/>
                <c:pt idx="0">
                  <c:v>-29.599399998700243</c:v>
                </c:pt>
                <c:pt idx="1">
                  <c:v>-32.929999998770654</c:v>
                </c:pt>
                <c:pt idx="2">
                  <c:v>-38.639599998891356</c:v>
                </c:pt>
                <c:pt idx="3">
                  <c:v>-44.824999999022111</c:v>
                </c:pt>
                <c:pt idx="4">
                  <c:v>-48.78999999910593</c:v>
                </c:pt>
              </c:numCache>
            </c:numRef>
          </c:yVal>
        </c:ser>
        <c:ser>
          <c:idx val="1"/>
          <c:order val="1"/>
          <c:tx>
            <c:strRef>
              <c:f>Folha1!$E$11:$E$12</c:f>
              <c:strCache>
                <c:ptCount val="1"/>
                <c:pt idx="0">
                  <c:v>eps=4 Fe-red+ start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Folha1!$E$13:$E$17</c:f>
              <c:numCache>
                <c:formatCode>General</c:formatCode>
                <c:ptCount val="5"/>
                <c:pt idx="0">
                  <c:v>2.2700000004842881E-2</c:v>
                </c:pt>
                <c:pt idx="1">
                  <c:v>0</c:v>
                </c:pt>
                <c:pt idx="2">
                  <c:v>9.0800000019371524E-2</c:v>
                </c:pt>
                <c:pt idx="3">
                  <c:v>0.56750000012107193</c:v>
                </c:pt>
                <c:pt idx="4">
                  <c:v>2.2700000004842877</c:v>
                </c:pt>
              </c:numCache>
            </c:numRef>
          </c:yVal>
        </c:ser>
        <c:ser>
          <c:idx val="2"/>
          <c:order val="2"/>
          <c:tx>
            <c:strRef>
              <c:f>Folha1!$F$11:$F$12</c:f>
              <c:strCache>
                <c:ptCount val="1"/>
                <c:pt idx="0">
                  <c:v>eps=10 Fe-ox+ 1e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Folha1!$F$13:$F$17</c:f>
              <c:numCache>
                <c:formatCode>General</c:formatCode>
                <c:ptCount val="5"/>
                <c:pt idx="0">
                  <c:v>-8.6196000013034748</c:v>
                </c:pt>
                <c:pt idx="1">
                  <c:v>-12.24000000115484</c:v>
                </c:pt>
                <c:pt idx="2">
                  <c:v>-18.446400000900027</c:v>
                </c:pt>
                <c:pt idx="3">
                  <c:v>-25.170000000623986</c:v>
                </c:pt>
                <c:pt idx="4">
                  <c:v>-29.480000000447035</c:v>
                </c:pt>
              </c:numCache>
            </c:numRef>
          </c:yVal>
        </c:ser>
        <c:ser>
          <c:idx val="3"/>
          <c:order val="3"/>
          <c:tx>
            <c:strRef>
              <c:f>Folha1!$G$11:$G$12</c:f>
              <c:strCache>
                <c:ptCount val="1"/>
                <c:pt idx="0">
                  <c:v>eps=10 Fe-red+ start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Folha1!$G$13:$G$17</c:f>
              <c:numCache>
                <c:formatCode>General</c:formatCode>
                <c:ptCount val="5"/>
                <c:pt idx="1">
                  <c:v>0</c:v>
                </c:pt>
                <c:pt idx="2">
                  <c:v>-0.23040000021457663</c:v>
                </c:pt>
                <c:pt idx="3">
                  <c:v>-0.48000000044703484</c:v>
                </c:pt>
                <c:pt idx="4">
                  <c:v>-0.64000000059604645</c:v>
                </c:pt>
              </c:numCache>
            </c:numRef>
          </c:yVal>
        </c:ser>
        <c:ser>
          <c:idx val="4"/>
          <c:order val="4"/>
          <c:tx>
            <c:strRef>
              <c:f>Folha1!$H$11:$H$12</c:f>
              <c:strCache>
                <c:ptCount val="1"/>
                <c:pt idx="0">
                  <c:v>eps=20 Fe-ox+ 1e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Folha1!$H$13:$H$17</c:f>
              <c:numCache>
                <c:formatCode>General</c:formatCode>
                <c:ptCount val="5"/>
                <c:pt idx="0">
                  <c:v>-1.4882999987062036</c:v>
                </c:pt>
                <c:pt idx="1">
                  <c:v>-5.2199999988079071</c:v>
                </c:pt>
                <c:pt idx="2">
                  <c:v>-11.617199998982249</c:v>
                </c:pt>
                <c:pt idx="3">
                  <c:v>-18.547499999171123</c:v>
                </c:pt>
                <c:pt idx="4">
                  <c:v>-22.989999999292195</c:v>
                </c:pt>
              </c:numCache>
            </c:numRef>
          </c:yVal>
        </c:ser>
        <c:ser>
          <c:idx val="5"/>
          <c:order val="5"/>
          <c:tx>
            <c:strRef>
              <c:f>Folha1!$I$11:$I$12</c:f>
              <c:strCache>
                <c:ptCount val="1"/>
                <c:pt idx="0">
                  <c:v>eps=20 Fe-red+ start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Folha1!$I$13:$I$17</c:f>
              <c:numCache>
                <c:formatCode>General</c:formatCode>
                <c:ptCount val="5"/>
                <c:pt idx="1">
                  <c:v>0</c:v>
                </c:pt>
                <c:pt idx="2">
                  <c:v>-0.64439999967813466</c:v>
                </c:pt>
                <c:pt idx="3">
                  <c:v>-1.3424999993294477</c:v>
                </c:pt>
                <c:pt idx="4">
                  <c:v>-1.7899999991059303</c:v>
                </c:pt>
              </c:numCache>
            </c:numRef>
          </c:yVal>
        </c:ser>
        <c:ser>
          <c:idx val="6"/>
          <c:order val="6"/>
          <c:tx>
            <c:strRef>
              <c:f>Folha1!$J$11:$J$12</c:f>
              <c:strCache>
                <c:ptCount val="1"/>
                <c:pt idx="0">
                  <c:v>water Fe-ox+ 1e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Folha1!$J$13:$J$17</c:f>
              <c:numCache>
                <c:formatCode>General</c:formatCode>
                <c:ptCount val="5"/>
                <c:pt idx="0">
                  <c:v>3.9182999997492907</c:v>
                </c:pt>
                <c:pt idx="1">
                  <c:v>8.9999999850988388E-2</c:v>
                </c:pt>
                <c:pt idx="2">
                  <c:v>-6.472799999974665</c:v>
                </c:pt>
                <c:pt idx="3">
                  <c:v>-13.582499999785796</c:v>
                </c:pt>
                <c:pt idx="4">
                  <c:v>-18.139999999664724</c:v>
                </c:pt>
              </c:numCache>
            </c:numRef>
          </c:yVal>
        </c:ser>
        <c:ser>
          <c:idx val="7"/>
          <c:order val="7"/>
          <c:tx>
            <c:strRef>
              <c:f>Folha1!$K$11:$K$12</c:f>
              <c:strCache>
                <c:ptCount val="1"/>
                <c:pt idx="0">
                  <c:v>water Fe-red+ start C17H</c:v>
                </c:pt>
              </c:strCache>
            </c:strRef>
          </c:tx>
          <c:marker>
            <c:symbol val="none"/>
          </c:marker>
          <c:xVal>
            <c:numRef>
              <c:f>Folha1!$C$13:$C$17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Folha1!$K$13:$K$17</c:f>
              <c:numCache>
                <c:formatCode>General</c:formatCode>
                <c:ptCount val="5"/>
                <c:pt idx="1">
                  <c:v>0</c:v>
                </c:pt>
                <c:pt idx="2">
                  <c:v>-0.98639999974518977</c:v>
                </c:pt>
                <c:pt idx="3">
                  <c:v>-2.0549999994691461</c:v>
                </c:pt>
                <c:pt idx="4">
                  <c:v>-2.7399999992921948</c:v>
                </c:pt>
              </c:numCache>
            </c:numRef>
          </c:yVal>
        </c:ser>
        <c:axId val="91712512"/>
        <c:axId val="91726592"/>
      </c:scatterChart>
      <c:valAx>
        <c:axId val="91712512"/>
        <c:scaling>
          <c:orientation val="minMax"/>
        </c:scaling>
        <c:axPos val="b"/>
        <c:numFmt formatCode="General" sourceLinked="1"/>
        <c:tickLblPos val="nextTo"/>
        <c:crossAx val="91726592"/>
        <c:crosses val="autoZero"/>
        <c:crossBetween val="midCat"/>
      </c:valAx>
      <c:valAx>
        <c:axId val="91726592"/>
        <c:scaling>
          <c:orientation val="minMax"/>
        </c:scaling>
        <c:axPos val="l"/>
        <c:majorGridlines/>
        <c:numFmt formatCode="General" sourceLinked="1"/>
        <c:tickLblPos val="nextTo"/>
        <c:crossAx val="91712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Folha1!$D$21:$D$22</c:f>
              <c:strCache>
                <c:ptCount val="1"/>
                <c:pt idx="0">
                  <c:v>eps=4 Fe-ox+ 1e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Folha1!$D$23:$D$27</c:f>
              <c:numCache>
                <c:formatCode>General</c:formatCode>
                <c:ptCount val="5"/>
                <c:pt idx="0">
                  <c:v>-26.119999999478456</c:v>
                </c:pt>
                <c:pt idx="1">
                  <c:v>-29.689999999478459</c:v>
                </c:pt>
                <c:pt idx="2">
                  <c:v>-35.809999999478457</c:v>
                </c:pt>
                <c:pt idx="3">
                  <c:v>-42.439999999478459</c:v>
                </c:pt>
                <c:pt idx="4">
                  <c:v>-46.689999999478459</c:v>
                </c:pt>
              </c:numCache>
            </c:numRef>
          </c:yVal>
        </c:ser>
        <c:ser>
          <c:idx val="1"/>
          <c:order val="1"/>
          <c:tx>
            <c:strRef>
              <c:f>Folha1!$E$21:$E$22</c:f>
              <c:strCache>
                <c:ptCount val="1"/>
                <c:pt idx="0">
                  <c:v>eps=4 Fe-red+ start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Folha1!$E$23:$E$27</c:f>
              <c:numCache>
                <c:formatCode>General</c:formatCode>
                <c:ptCount val="5"/>
                <c:pt idx="0">
                  <c:v>6.600000001490117E-3</c:v>
                </c:pt>
                <c:pt idx="1">
                  <c:v>0</c:v>
                </c:pt>
                <c:pt idx="2">
                  <c:v>2.6400000005960468E-2</c:v>
                </c:pt>
                <c:pt idx="3">
                  <c:v>0.1650000000372529</c:v>
                </c:pt>
                <c:pt idx="4">
                  <c:v>0.66000000014901161</c:v>
                </c:pt>
              </c:numCache>
            </c:numRef>
          </c:yVal>
        </c:ser>
        <c:ser>
          <c:idx val="2"/>
          <c:order val="2"/>
          <c:tx>
            <c:strRef>
              <c:f>Folha1!$F$21:$F$22</c:f>
              <c:strCache>
                <c:ptCount val="1"/>
                <c:pt idx="0">
                  <c:v>eps=10 Fe-ox+ 1e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Folha1!$F$23:$F$27</c:f>
              <c:numCache>
                <c:formatCode>General</c:formatCode>
                <c:ptCount val="5"/>
                <c:pt idx="0">
                  <c:v>-6.2163000014051768</c:v>
                </c:pt>
                <c:pt idx="1">
                  <c:v>-9.99000000115484</c:v>
                </c:pt>
                <c:pt idx="2">
                  <c:v>-16.459200000725684</c:v>
                </c:pt>
                <c:pt idx="3">
                  <c:v>-23.46750000026077</c:v>
                </c:pt>
                <c:pt idx="4">
                  <c:v>-27.959999999962747</c:v>
                </c:pt>
              </c:numCache>
            </c:numRef>
          </c:yVal>
        </c:ser>
        <c:ser>
          <c:idx val="3"/>
          <c:order val="3"/>
          <c:tx>
            <c:strRef>
              <c:f>Folha1!$G$21:$G$22</c:f>
              <c:strCache>
                <c:ptCount val="1"/>
                <c:pt idx="0">
                  <c:v>eps=10 Fe-red+ start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Folha1!$G$23:$G$27</c:f>
              <c:numCache>
                <c:formatCode>General</c:formatCode>
                <c:ptCount val="5"/>
                <c:pt idx="1">
                  <c:v>0</c:v>
                </c:pt>
                <c:pt idx="2">
                  <c:v>-0.55800000026822072</c:v>
                </c:pt>
                <c:pt idx="3">
                  <c:v>-1.1625000005587935</c:v>
                </c:pt>
                <c:pt idx="4">
                  <c:v>-1.5500000007450581</c:v>
                </c:pt>
              </c:numCache>
            </c:numRef>
          </c:yVal>
        </c:ser>
        <c:ser>
          <c:idx val="4"/>
          <c:order val="4"/>
          <c:tx>
            <c:strRef>
              <c:f>Folha1!$H$21:$H$22</c:f>
              <c:strCache>
                <c:ptCount val="1"/>
                <c:pt idx="0">
                  <c:v>eps=20 Fe-ox+ 1e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Folha1!$H$23:$H$27</c:f>
              <c:numCache>
                <c:formatCode>General</c:formatCode>
                <c:ptCount val="5"/>
                <c:pt idx="0">
                  <c:v>0.51350000026636167</c:v>
                </c:pt>
                <c:pt idx="1">
                  <c:v>-3.3399999998509884</c:v>
                </c:pt>
                <c:pt idx="2">
                  <c:v>-9.9460000000521518</c:v>
                </c:pt>
                <c:pt idx="3">
                  <c:v>-17.102500000270084</c:v>
                </c:pt>
                <c:pt idx="4">
                  <c:v>-21.690000000409782</c:v>
                </c:pt>
              </c:numCache>
            </c:numRef>
          </c:yVal>
        </c:ser>
        <c:ser>
          <c:idx val="5"/>
          <c:order val="5"/>
          <c:tx>
            <c:strRef>
              <c:f>Folha1!$I$21:$I$22</c:f>
              <c:strCache>
                <c:ptCount val="1"/>
                <c:pt idx="0">
                  <c:v>eps=20 Fe-red+ start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Folha1!$I$23:$I$27</c:f>
              <c:numCache>
                <c:formatCode>General</c:formatCode>
                <c:ptCount val="5"/>
                <c:pt idx="1">
                  <c:v>0</c:v>
                </c:pt>
                <c:pt idx="2">
                  <c:v>-0.8747999998927114</c:v>
                </c:pt>
                <c:pt idx="3">
                  <c:v>-1.8224999997764826</c:v>
                </c:pt>
                <c:pt idx="4">
                  <c:v>-2.4299999997019768</c:v>
                </c:pt>
              </c:numCache>
            </c:numRef>
          </c:yVal>
        </c:ser>
        <c:ser>
          <c:idx val="6"/>
          <c:order val="6"/>
          <c:tx>
            <c:strRef>
              <c:f>Folha1!$J$21:$J$22</c:f>
              <c:strCache>
                <c:ptCount val="1"/>
                <c:pt idx="0">
                  <c:v>water Fe-ox+ 1e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Folha1!$J$23:$J$27</c:f>
              <c:numCache>
                <c:formatCode>General</c:formatCode>
                <c:ptCount val="5"/>
                <c:pt idx="0">
                  <c:v>5.5927999989315893</c:v>
                </c:pt>
                <c:pt idx="1">
                  <c:v>1.6699999989941716</c:v>
                </c:pt>
                <c:pt idx="2">
                  <c:v>-5.0548000008985383</c:v>
                </c:pt>
                <c:pt idx="3">
                  <c:v>-12.340000000782311</c:v>
                </c:pt>
                <c:pt idx="4">
                  <c:v>-17.010000000707805</c:v>
                </c:pt>
              </c:numCache>
            </c:numRef>
          </c:yVal>
        </c:ser>
        <c:ser>
          <c:idx val="7"/>
          <c:order val="7"/>
          <c:tx>
            <c:strRef>
              <c:f>Folha1!$K$21:$K$22</c:f>
              <c:strCache>
                <c:ptCount val="1"/>
                <c:pt idx="0">
                  <c:v>water Fe-red+ start C18H</c:v>
                </c:pt>
              </c:strCache>
            </c:strRef>
          </c:tx>
          <c:marker>
            <c:symbol val="none"/>
          </c:marker>
          <c:xVal>
            <c:numRef>
              <c:f>Folha1!$C$23:$C$27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Folha1!$K$23:$K$27</c:f>
              <c:numCache>
                <c:formatCode>General</c:formatCode>
                <c:ptCount val="5"/>
                <c:pt idx="1">
                  <c:v>0</c:v>
                </c:pt>
                <c:pt idx="2">
                  <c:v>-1.1376000000536437</c:v>
                </c:pt>
                <c:pt idx="3">
                  <c:v>-2.3700000001117587</c:v>
                </c:pt>
                <c:pt idx="4">
                  <c:v>-3.1600000001490116</c:v>
                </c:pt>
              </c:numCache>
            </c:numRef>
          </c:yVal>
        </c:ser>
        <c:axId val="91907584"/>
        <c:axId val="91909120"/>
      </c:scatterChart>
      <c:valAx>
        <c:axId val="91907584"/>
        <c:scaling>
          <c:orientation val="minMax"/>
        </c:scaling>
        <c:axPos val="b"/>
        <c:numFmt formatCode="General" sourceLinked="1"/>
        <c:tickLblPos val="nextTo"/>
        <c:crossAx val="91909120"/>
        <c:crosses val="autoZero"/>
        <c:crossBetween val="midCat"/>
      </c:valAx>
      <c:valAx>
        <c:axId val="91909120"/>
        <c:scaling>
          <c:orientation val="minMax"/>
        </c:scaling>
        <c:axPos val="l"/>
        <c:majorGridlines/>
        <c:numFmt formatCode="General" sourceLinked="1"/>
        <c:tickLblPos val="nextTo"/>
        <c:crossAx val="91907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Folha1!$D$31:$D$32</c:f>
              <c:strCache>
                <c:ptCount val="1"/>
                <c:pt idx="0">
                  <c:v>eps=4 Fe-ox + 2e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Folha1!$D$33:$D$37</c:f>
              <c:numCache>
                <c:formatCode>General</c:formatCode>
                <c:ptCount val="5"/>
                <c:pt idx="0">
                  <c:v>0.93850000138394662</c:v>
                </c:pt>
                <c:pt idx="1">
                  <c:v>-2.3899999987334013</c:v>
                </c:pt>
                <c:pt idx="2">
                  <c:v>-8.0959999989345643</c:v>
                </c:pt>
                <c:pt idx="3">
                  <c:v>-14.277499999152496</c:v>
                </c:pt>
                <c:pt idx="4">
                  <c:v>-18.239999999292195</c:v>
                </c:pt>
              </c:numCache>
            </c:numRef>
          </c:yVal>
        </c:ser>
        <c:ser>
          <c:idx val="1"/>
          <c:order val="1"/>
          <c:tx>
            <c:strRef>
              <c:f>Folha1!$E$31:$E$32</c:f>
              <c:strCache>
                <c:ptCount val="1"/>
                <c:pt idx="0">
                  <c:v>eps=4 Fe-red+ 1e 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Folha1!$E$33:$E$37</c:f>
              <c:numCache>
                <c:formatCode>General</c:formatCode>
                <c:ptCount val="5"/>
                <c:pt idx="0">
                  <c:v>2.0600000005215412E-2</c:v>
                </c:pt>
                <c:pt idx="1">
                  <c:v>0</c:v>
                </c:pt>
                <c:pt idx="2">
                  <c:v>8.2400000020861647E-2</c:v>
                </c:pt>
                <c:pt idx="3">
                  <c:v>0.51500000013038516</c:v>
                </c:pt>
                <c:pt idx="4">
                  <c:v>2.0600000005215406</c:v>
                </c:pt>
              </c:numCache>
            </c:numRef>
          </c:yVal>
        </c:ser>
        <c:ser>
          <c:idx val="2"/>
          <c:order val="2"/>
          <c:tx>
            <c:strRef>
              <c:f>Folha1!$F$31:$F$32</c:f>
              <c:strCache>
                <c:ptCount val="1"/>
                <c:pt idx="0">
                  <c:v>eps=10 Fe-ox + 2e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Folha1!$F$33:$F$37</c:f>
              <c:numCache>
                <c:formatCode>General</c:formatCode>
                <c:ptCount val="5"/>
                <c:pt idx="0">
                  <c:v>13.098199999229987</c:v>
                </c:pt>
                <c:pt idx="1">
                  <c:v>9.6499999994412065</c:v>
                </c:pt>
                <c:pt idx="2">
                  <c:v>3.738799999803307</c:v>
                </c:pt>
                <c:pt idx="3">
                  <c:v>-2.6649999998044223</c:v>
                </c:pt>
                <c:pt idx="4">
                  <c:v>-6.7699999995529652</c:v>
                </c:pt>
              </c:numCache>
            </c:numRef>
          </c:yVal>
        </c:ser>
        <c:ser>
          <c:idx val="3"/>
          <c:order val="3"/>
          <c:tx>
            <c:strRef>
              <c:f>Folha1!$G$31:$G$32</c:f>
              <c:strCache>
                <c:ptCount val="1"/>
                <c:pt idx="0">
                  <c:v>eps=10 Fe-red+ 1e 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Folha1!$G$33:$G$37</c:f>
              <c:numCache>
                <c:formatCode>General</c:formatCode>
                <c:ptCount val="5"/>
                <c:pt idx="0">
                  <c:v>1.4999999944120648E-3</c:v>
                </c:pt>
                <c:pt idx="1">
                  <c:v>0</c:v>
                </c:pt>
                <c:pt idx="2">
                  <c:v>5.999999977648259E-3</c:v>
                </c:pt>
                <c:pt idx="3">
                  <c:v>3.7499999860301614E-2</c:v>
                </c:pt>
                <c:pt idx="4">
                  <c:v>0.14999999944120646</c:v>
                </c:pt>
              </c:numCache>
            </c:numRef>
          </c:yVal>
        </c:ser>
        <c:ser>
          <c:idx val="4"/>
          <c:order val="4"/>
          <c:tx>
            <c:strRef>
              <c:f>Folha1!$H$31:$H$32</c:f>
              <c:strCache>
                <c:ptCount val="1"/>
                <c:pt idx="0">
                  <c:v>eps=20 Fe-ox + 2e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Folha1!$H$33:$H$37</c:f>
              <c:numCache>
                <c:formatCode>General</c:formatCode>
                <c:ptCount val="5"/>
                <c:pt idx="0">
                  <c:v>17.173900000574072</c:v>
                </c:pt>
                <c:pt idx="1">
                  <c:v>13.690000000409782</c:v>
                </c:pt>
                <c:pt idx="2">
                  <c:v>7.7176000001281526</c:v>
                </c:pt>
                <c:pt idx="3">
                  <c:v>1.2474999998230487</c:v>
                </c:pt>
                <c:pt idx="4">
                  <c:v>-2.900000000372529</c:v>
                </c:pt>
              </c:numCache>
            </c:numRef>
          </c:yVal>
        </c:ser>
        <c:ser>
          <c:idx val="5"/>
          <c:order val="5"/>
          <c:tx>
            <c:strRef>
              <c:f>Folha1!$I$31:$I$32</c:f>
              <c:strCache>
                <c:ptCount val="1"/>
                <c:pt idx="0">
                  <c:v>eps=20 Fe-red+ 1e 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Folha1!$I$33:$I$37</c:f>
              <c:numCache>
                <c:formatCode>General</c:formatCode>
                <c:ptCount val="5"/>
                <c:pt idx="1">
                  <c:v>0</c:v>
                </c:pt>
                <c:pt idx="2">
                  <c:v>-0.1979999999329447</c:v>
                </c:pt>
                <c:pt idx="3">
                  <c:v>-0.41249999986030161</c:v>
                </c:pt>
                <c:pt idx="4">
                  <c:v>-0.54999999981373549</c:v>
                </c:pt>
              </c:numCache>
            </c:numRef>
          </c:yVal>
        </c:ser>
        <c:ser>
          <c:idx val="6"/>
          <c:order val="6"/>
          <c:tx>
            <c:strRef>
              <c:f>Folha1!$J$31:$J$32</c:f>
              <c:strCache>
                <c:ptCount val="1"/>
                <c:pt idx="0">
                  <c:v>water Fe-ox + 2e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Folha1!$J$33:$J$37</c:f>
              <c:numCache>
                <c:formatCode>General</c:formatCode>
                <c:ptCount val="5"/>
                <c:pt idx="0">
                  <c:v>20.223299998929726</c:v>
                </c:pt>
                <c:pt idx="1">
                  <c:v>16.709999999031425</c:v>
                </c:pt>
                <c:pt idx="2">
                  <c:v>10.68719999920577</c:v>
                </c:pt>
                <c:pt idx="3">
                  <c:v>4.1624999993946403</c:v>
                </c:pt>
                <c:pt idx="4">
                  <c:v>-2.0000000484287739E-2</c:v>
                </c:pt>
              </c:numCache>
            </c:numRef>
          </c:yVal>
        </c:ser>
        <c:ser>
          <c:idx val="7"/>
          <c:order val="7"/>
          <c:tx>
            <c:strRef>
              <c:f>Folha1!$K$31:$K$32</c:f>
              <c:strCache>
                <c:ptCount val="1"/>
                <c:pt idx="0">
                  <c:v>water Fe-red+ 1e  C17H</c:v>
                </c:pt>
              </c:strCache>
            </c:strRef>
          </c:tx>
          <c:marker>
            <c:symbol val="none"/>
          </c:marker>
          <c:xVal>
            <c:numRef>
              <c:f>Folha1!$C$33:$C$37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Folha1!$K$33:$K$37</c:f>
              <c:numCache>
                <c:formatCode>General</c:formatCode>
                <c:ptCount val="5"/>
                <c:pt idx="1">
                  <c:v>0</c:v>
                </c:pt>
                <c:pt idx="2">
                  <c:v>-0.39600000020116555</c:v>
                </c:pt>
                <c:pt idx="3">
                  <c:v>-0.82500000041909516</c:v>
                </c:pt>
                <c:pt idx="4">
                  <c:v>-1.1000000005587935</c:v>
                </c:pt>
              </c:numCache>
            </c:numRef>
          </c:yVal>
        </c:ser>
        <c:axId val="91844608"/>
        <c:axId val="91846144"/>
      </c:scatterChart>
      <c:valAx>
        <c:axId val="91844608"/>
        <c:scaling>
          <c:orientation val="minMax"/>
        </c:scaling>
        <c:axPos val="b"/>
        <c:numFmt formatCode="General" sourceLinked="1"/>
        <c:tickLblPos val="nextTo"/>
        <c:crossAx val="91846144"/>
        <c:crosses val="autoZero"/>
        <c:crossBetween val="midCat"/>
      </c:valAx>
      <c:valAx>
        <c:axId val="91846144"/>
        <c:scaling>
          <c:orientation val="minMax"/>
        </c:scaling>
        <c:axPos val="l"/>
        <c:majorGridlines/>
        <c:numFmt formatCode="General" sourceLinked="1"/>
        <c:tickLblPos val="nextTo"/>
        <c:crossAx val="91844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Folha1!$D$41:$D$42</c:f>
              <c:strCache>
                <c:ptCount val="1"/>
                <c:pt idx="0">
                  <c:v>eps=4 Fe-ox + 2e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Folha1!$D$43:$D$47</c:f>
              <c:numCache>
                <c:formatCode>General</c:formatCode>
                <c:ptCount val="5"/>
                <c:pt idx="0">
                  <c:v>8.5590000018384345</c:v>
                </c:pt>
                <c:pt idx="1">
                  <c:v>5.4300000015646219</c:v>
                </c:pt>
                <c:pt idx="2">
                  <c:v>6.6000001095236627E-2</c:v>
                </c:pt>
                <c:pt idx="3">
                  <c:v>-5.7449999994132668</c:v>
                </c:pt>
                <c:pt idx="4">
                  <c:v>-9.4699999997392297</c:v>
                </c:pt>
              </c:numCache>
            </c:numRef>
          </c:yVal>
        </c:ser>
        <c:ser>
          <c:idx val="1"/>
          <c:order val="1"/>
          <c:tx>
            <c:strRef>
              <c:f>Folha1!$E$41:$E$42</c:f>
              <c:strCache>
                <c:ptCount val="1"/>
                <c:pt idx="0">
                  <c:v>eps=4 Fe-red+ 1e 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Folha1!$E$43:$E$47</c:f>
              <c:numCache>
                <c:formatCode>General</c:formatCode>
                <c:ptCount val="5"/>
                <c:pt idx="0">
                  <c:v>1.5300000002607707E-2</c:v>
                </c:pt>
                <c:pt idx="1">
                  <c:v>0</c:v>
                </c:pt>
                <c:pt idx="2">
                  <c:v>6.1200000010430827E-2</c:v>
                </c:pt>
                <c:pt idx="3">
                  <c:v>0.38250000006519258</c:v>
                </c:pt>
                <c:pt idx="4">
                  <c:v>1.5300000002607703</c:v>
                </c:pt>
              </c:numCache>
            </c:numRef>
          </c:yVal>
        </c:ser>
        <c:ser>
          <c:idx val="2"/>
          <c:order val="2"/>
          <c:tx>
            <c:strRef>
              <c:f>Folha1!$F$41:$F$42</c:f>
              <c:strCache>
                <c:ptCount val="1"/>
                <c:pt idx="0">
                  <c:v>eps=10 Fe-ox + 2e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Folha1!$F$43:$F$47</c:f>
              <c:numCache>
                <c:formatCode>General</c:formatCode>
                <c:ptCount val="5"/>
                <c:pt idx="0">
                  <c:v>19.62389999959618</c:v>
                </c:pt>
                <c:pt idx="1">
                  <c:v>16.349999999627471</c:v>
                </c:pt>
                <c:pt idx="2">
                  <c:v>10.737599999681118</c:v>
                </c:pt>
                <c:pt idx="3">
                  <c:v>4.6574999997392297</c:v>
                </c:pt>
                <c:pt idx="4">
                  <c:v>0.75999999977648258</c:v>
                </c:pt>
              </c:numCache>
            </c:numRef>
          </c:yVal>
        </c:ser>
        <c:ser>
          <c:idx val="3"/>
          <c:order val="3"/>
          <c:tx>
            <c:strRef>
              <c:f>Folha1!$G$41:$G$42</c:f>
              <c:strCache>
                <c:ptCount val="1"/>
                <c:pt idx="0">
                  <c:v>eps=10 Fe-red+ 1e 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Folha1!$G$43:$G$47</c:f>
              <c:numCache>
                <c:formatCode>General</c:formatCode>
                <c:ptCount val="5"/>
                <c:pt idx="1">
                  <c:v>0</c:v>
                </c:pt>
                <c:pt idx="2">
                  <c:v>-7.5600000321865063E-2</c:v>
                </c:pt>
                <c:pt idx="3">
                  <c:v>-0.15750000067055225</c:v>
                </c:pt>
                <c:pt idx="4">
                  <c:v>-0.21000000089406967</c:v>
                </c:pt>
              </c:numCache>
            </c:numRef>
          </c:yVal>
        </c:ser>
        <c:ser>
          <c:idx val="4"/>
          <c:order val="4"/>
          <c:tx>
            <c:strRef>
              <c:f>Folha1!$H$41:$H$42</c:f>
              <c:strCache>
                <c:ptCount val="1"/>
                <c:pt idx="0">
                  <c:v>eps=20 Fe-ox + 2e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Folha1!$H$43:$H$47</c:f>
              <c:numCache>
                <c:formatCode>General</c:formatCode>
                <c:ptCount val="5"/>
                <c:pt idx="0">
                  <c:v>23.328500001244251</c:v>
                </c:pt>
                <c:pt idx="1">
                  <c:v>20.000000000931323</c:v>
                </c:pt>
                <c:pt idx="2">
                  <c:v>14.294000000394883</c:v>
                </c:pt>
                <c:pt idx="3">
                  <c:v>8.1124999998137355</c:v>
                </c:pt>
                <c:pt idx="4">
                  <c:v>4.1499999994412065</c:v>
                </c:pt>
              </c:numCache>
            </c:numRef>
          </c:yVal>
        </c:ser>
        <c:ser>
          <c:idx val="5"/>
          <c:order val="5"/>
          <c:tx>
            <c:strRef>
              <c:f>Folha1!$I$41:$I$42</c:f>
              <c:strCache>
                <c:ptCount val="1"/>
                <c:pt idx="0">
                  <c:v>eps=20 Fe-red+ 1e 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Folha1!$I$43:$I$47</c:f>
              <c:numCache>
                <c:formatCode>General</c:formatCode>
                <c:ptCount val="5"/>
                <c:pt idx="1">
                  <c:v>0</c:v>
                </c:pt>
                <c:pt idx="2">
                  <c:v>-0.31320000004023307</c:v>
                </c:pt>
                <c:pt idx="3">
                  <c:v>-0.65250000008381903</c:v>
                </c:pt>
                <c:pt idx="4">
                  <c:v>-0.87000000011175871</c:v>
                </c:pt>
              </c:numCache>
            </c:numRef>
          </c:yVal>
        </c:ser>
        <c:ser>
          <c:idx val="6"/>
          <c:order val="6"/>
          <c:tx>
            <c:strRef>
              <c:f>Folha1!$J$41:$J$42</c:f>
              <c:strCache>
                <c:ptCount val="1"/>
                <c:pt idx="0">
                  <c:v>water Fe-ox + 2e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Folha1!$J$43:$J$47</c:f>
              <c:numCache>
                <c:formatCode>General</c:formatCode>
                <c:ptCount val="5"/>
                <c:pt idx="0">
                  <c:v>26.108900000415744</c:v>
                </c:pt>
                <c:pt idx="1">
                  <c:v>22.730000000447035</c:v>
                </c:pt>
                <c:pt idx="2">
                  <c:v>16.93760000050068</c:v>
                </c:pt>
                <c:pt idx="3">
                  <c:v>10.662500000558794</c:v>
                </c:pt>
                <c:pt idx="4">
                  <c:v>6.6400000005960464</c:v>
                </c:pt>
              </c:numCache>
            </c:numRef>
          </c:yVal>
        </c:ser>
        <c:ser>
          <c:idx val="7"/>
          <c:order val="7"/>
          <c:tx>
            <c:strRef>
              <c:f>Folha1!$K$41:$K$42</c:f>
              <c:strCache>
                <c:ptCount val="1"/>
                <c:pt idx="0">
                  <c:v>water Fe-red+ 1e  C18H</c:v>
                </c:pt>
              </c:strCache>
            </c:strRef>
          </c:tx>
          <c:marker>
            <c:symbol val="none"/>
          </c:marker>
          <c:xVal>
            <c:numRef>
              <c:f>Folha1!$C$43:$C$47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Folha1!$K$43:$K$47</c:f>
              <c:numCache>
                <c:formatCode>General</c:formatCode>
                <c:ptCount val="5"/>
                <c:pt idx="1">
                  <c:v>0</c:v>
                </c:pt>
                <c:pt idx="2">
                  <c:v>-0.51119999997317778</c:v>
                </c:pt>
                <c:pt idx="3">
                  <c:v>-1.0649999999441206</c:v>
                </c:pt>
                <c:pt idx="4">
                  <c:v>-1.4199999999254942</c:v>
                </c:pt>
              </c:numCache>
            </c:numRef>
          </c:yVal>
        </c:ser>
        <c:axId val="91970560"/>
        <c:axId val="91992832"/>
      </c:scatterChart>
      <c:valAx>
        <c:axId val="91970560"/>
        <c:scaling>
          <c:orientation val="minMax"/>
        </c:scaling>
        <c:axPos val="b"/>
        <c:numFmt formatCode="General" sourceLinked="1"/>
        <c:tickLblPos val="nextTo"/>
        <c:crossAx val="91992832"/>
        <c:crosses val="autoZero"/>
        <c:crossBetween val="midCat"/>
      </c:valAx>
      <c:valAx>
        <c:axId val="91992832"/>
        <c:scaling>
          <c:orientation val="minMax"/>
        </c:scaling>
        <c:axPos val="l"/>
        <c:majorGridlines/>
        <c:numFmt formatCode="General" sourceLinked="1"/>
        <c:tickLblPos val="nextTo"/>
        <c:crossAx val="91970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Folha1!$D$51:$D$52</c:f>
              <c:strCache>
                <c:ptCount val="1"/>
                <c:pt idx="0">
                  <c:v>eps=4 Fe-ox + 2e produto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Folha1!$D$53:$D$57</c:f>
              <c:numCache>
                <c:formatCode>General</c:formatCode>
                <c:ptCount val="5"/>
                <c:pt idx="0">
                  <c:v>-34.077099998937918</c:v>
                </c:pt>
                <c:pt idx="1">
                  <c:v>-37.119999999180436</c:v>
                </c:pt>
                <c:pt idx="2">
                  <c:v>-42.336399999596175</c:v>
                </c:pt>
                <c:pt idx="3">
                  <c:v>-47.987500000046566</c:v>
                </c:pt>
                <c:pt idx="4">
                  <c:v>-51.610000000335276</c:v>
                </c:pt>
              </c:numCache>
            </c:numRef>
          </c:yVal>
        </c:ser>
        <c:ser>
          <c:idx val="1"/>
          <c:order val="1"/>
          <c:tx>
            <c:strRef>
              <c:f>Folha1!$E$51:$E$52</c:f>
              <c:strCache>
                <c:ptCount val="1"/>
                <c:pt idx="0">
                  <c:v>eps=4 Fe-red+ 1e product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Folha1!$E$53:$E$57</c:f>
              <c:numCache>
                <c:formatCode>General</c:formatCode>
                <c:ptCount val="5"/>
                <c:pt idx="0">
                  <c:v>1.9499999992549422E-2</c:v>
                </c:pt>
                <c:pt idx="1">
                  <c:v>0</c:v>
                </c:pt>
                <c:pt idx="2">
                  <c:v>7.7999999970197686E-2</c:v>
                </c:pt>
                <c:pt idx="3">
                  <c:v>0.48749999981373549</c:v>
                </c:pt>
                <c:pt idx="4">
                  <c:v>1.9499999992549419</c:v>
                </c:pt>
              </c:numCache>
            </c:numRef>
          </c:yVal>
        </c:ser>
        <c:ser>
          <c:idx val="2"/>
          <c:order val="2"/>
          <c:tx>
            <c:strRef>
              <c:f>Folha1!$F$51:$F$52</c:f>
              <c:strCache>
                <c:ptCount val="1"/>
                <c:pt idx="0">
                  <c:v>eps=10 Fe-ox + 2e produto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Folha1!$F$53:$F$57</c:f>
              <c:numCache>
                <c:formatCode>General</c:formatCode>
                <c:ptCount val="5"/>
                <c:pt idx="0">
                  <c:v>-20.826900001252067</c:v>
                </c:pt>
                <c:pt idx="1">
                  <c:v>-24.000000000931323</c:v>
                </c:pt>
                <c:pt idx="2">
                  <c:v>-29.439600000381468</c:v>
                </c:pt>
                <c:pt idx="3">
                  <c:v>-35.332499999785796</c:v>
                </c:pt>
                <c:pt idx="4">
                  <c:v>-39.109999999403954</c:v>
                </c:pt>
              </c:numCache>
            </c:numRef>
          </c:yVal>
        </c:ser>
        <c:ser>
          <c:idx val="3"/>
          <c:order val="3"/>
          <c:tx>
            <c:strRef>
              <c:f>Folha1!$G$51:$G$52</c:f>
              <c:strCache>
                <c:ptCount val="1"/>
                <c:pt idx="0">
                  <c:v>eps=10 Fe-red+ 1e product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Folha1!$G$53:$G$57</c:f>
              <c:numCache>
                <c:formatCode>General</c:formatCode>
                <c:ptCount val="5"/>
                <c:pt idx="1">
                  <c:v>0</c:v>
                </c:pt>
                <c:pt idx="2">
                  <c:v>-1.0800000093877313E-2</c:v>
                </c:pt>
                <c:pt idx="3">
                  <c:v>-2.2500000195577741E-2</c:v>
                </c:pt>
                <c:pt idx="4">
                  <c:v>-3.0000000260770321E-2</c:v>
                </c:pt>
              </c:numCache>
            </c:numRef>
          </c:yVal>
        </c:ser>
        <c:ser>
          <c:idx val="4"/>
          <c:order val="4"/>
          <c:tx>
            <c:strRef>
              <c:f>Folha1!$H$51:$H$52</c:f>
              <c:strCache>
                <c:ptCount val="1"/>
                <c:pt idx="0">
                  <c:v>eps=20 Fe-ox + 2e produto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Folha1!$H$53:$H$57</c:f>
              <c:numCache>
                <c:formatCode>General</c:formatCode>
                <c:ptCount val="5"/>
                <c:pt idx="0">
                  <c:v>-16.316499998793002</c:v>
                </c:pt>
                <c:pt idx="1">
                  <c:v>-19.53999999910593</c:v>
                </c:pt>
                <c:pt idx="2">
                  <c:v>-25.065999999642372</c:v>
                </c:pt>
                <c:pt idx="3">
                  <c:v>-31.052500000223517</c:v>
                </c:pt>
                <c:pt idx="4">
                  <c:v>-34.890000000596046</c:v>
                </c:pt>
              </c:numCache>
            </c:numRef>
          </c:yVal>
        </c:ser>
        <c:ser>
          <c:idx val="5"/>
          <c:order val="5"/>
          <c:tx>
            <c:strRef>
              <c:f>Folha1!$I$51:$I$52</c:f>
              <c:strCache>
                <c:ptCount val="1"/>
                <c:pt idx="0">
                  <c:v>eps=20 Fe-red+ 1e product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Folha1!$I$53:$I$57</c:f>
              <c:numCache>
                <c:formatCode>General</c:formatCode>
                <c:ptCount val="5"/>
                <c:pt idx="1">
                  <c:v>0</c:v>
                </c:pt>
                <c:pt idx="2">
                  <c:v>-0.27719999983906735</c:v>
                </c:pt>
                <c:pt idx="3">
                  <c:v>-0.57749999966472387</c:v>
                </c:pt>
                <c:pt idx="4">
                  <c:v>-0.76999999955296516</c:v>
                </c:pt>
              </c:numCache>
            </c:numRef>
          </c:yVal>
        </c:ser>
        <c:ser>
          <c:idx val="6"/>
          <c:order val="6"/>
          <c:tx>
            <c:strRef>
              <c:f>Folha1!$J$51:$J$52</c:f>
              <c:strCache>
                <c:ptCount val="1"/>
                <c:pt idx="0">
                  <c:v>water Fe-ox + 2e produto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Folha1!$J$53:$J$57</c:f>
              <c:numCache>
                <c:formatCode>General</c:formatCode>
                <c:ptCount val="5"/>
                <c:pt idx="0">
                  <c:v>-12.904500000895929</c:v>
                </c:pt>
                <c:pt idx="1">
                  <c:v>-16.170000000856817</c:v>
                </c:pt>
                <c:pt idx="2">
                  <c:v>-21.768000000789762</c:v>
                </c:pt>
                <c:pt idx="3">
                  <c:v>-27.832500000717118</c:v>
                </c:pt>
                <c:pt idx="4">
                  <c:v>-31.720000000670552</c:v>
                </c:pt>
              </c:numCache>
            </c:numRef>
          </c:yVal>
        </c:ser>
        <c:ser>
          <c:idx val="7"/>
          <c:order val="7"/>
          <c:tx>
            <c:strRef>
              <c:f>Folha1!$K$51:$K$52</c:f>
              <c:strCache>
                <c:ptCount val="1"/>
                <c:pt idx="0">
                  <c:v>water Fe-red+ 1e product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Folha1!$K$53:$K$57</c:f>
              <c:numCache>
                <c:formatCode>General</c:formatCode>
                <c:ptCount val="5"/>
                <c:pt idx="1">
                  <c:v>0</c:v>
                </c:pt>
                <c:pt idx="2">
                  <c:v>-0.49320000004023301</c:v>
                </c:pt>
                <c:pt idx="3">
                  <c:v>-1.027500000083819</c:v>
                </c:pt>
                <c:pt idx="4">
                  <c:v>-1.3700000001117587</c:v>
                </c:pt>
              </c:numCache>
            </c:numRef>
          </c:yVal>
        </c:ser>
        <c:ser>
          <c:idx val="8"/>
          <c:order val="8"/>
          <c:tx>
            <c:strRef>
              <c:f>Folha1!$L$51:$L$52</c:f>
              <c:strCache>
                <c:ptCount val="1"/>
                <c:pt idx="0">
                  <c:v>water Fe-red+ 1e product</c:v>
                </c:pt>
              </c:strCache>
            </c:strRef>
          </c:tx>
          <c:marker>
            <c:symbol val="none"/>
          </c:marker>
          <c:xVal>
            <c:numRef>
              <c:f>Folha1!$C$53:$C$57</c:f>
              <c:numCache>
                <c:formatCode>General</c:formatCode>
                <c:ptCount val="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</c:numCache>
            </c:numRef>
          </c:xVal>
          <c:yVal>
            <c:numRef>
              <c:f>Folha1!$L$53:$L$57</c:f>
              <c:numCache>
                <c:formatCode>General</c:formatCode>
                <c:ptCount val="5"/>
              </c:numCache>
            </c:numRef>
          </c:yVal>
        </c:ser>
        <c:axId val="92042752"/>
        <c:axId val="92044288"/>
      </c:scatterChart>
      <c:valAx>
        <c:axId val="92042752"/>
        <c:scaling>
          <c:orientation val="minMax"/>
          <c:max val="1"/>
          <c:min val="0"/>
        </c:scaling>
        <c:axPos val="b"/>
        <c:numFmt formatCode="General" sourceLinked="1"/>
        <c:tickLblPos val="nextTo"/>
        <c:crossAx val="92044288"/>
        <c:crossesAt val="0"/>
        <c:crossBetween val="midCat"/>
      </c:valAx>
      <c:valAx>
        <c:axId val="92044288"/>
        <c:scaling>
          <c:orientation val="minMax"/>
          <c:max val="5"/>
          <c:min val="-60"/>
        </c:scaling>
        <c:axPos val="l"/>
        <c:numFmt formatCode="General" sourceLinked="1"/>
        <c:tickLblPos val="nextTo"/>
        <c:crossAx val="92042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20</xdr:row>
      <xdr:rowOff>66675</xdr:rowOff>
    </xdr:from>
    <xdr:to>
      <xdr:col>19</xdr:col>
      <xdr:colOff>371475</xdr:colOff>
      <xdr:row>34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27</xdr:row>
      <xdr:rowOff>152400</xdr:rowOff>
    </xdr:from>
    <xdr:to>
      <xdr:col>21</xdr:col>
      <xdr:colOff>200025</xdr:colOff>
      <xdr:row>42</xdr:row>
      <xdr:rowOff>38100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228600</xdr:colOff>
      <xdr:row>39</xdr:row>
      <xdr:rowOff>133350</xdr:rowOff>
    </xdr:from>
    <xdr:to>
      <xdr:col>18</xdr:col>
      <xdr:colOff>533400</xdr:colOff>
      <xdr:row>54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</xdr:colOff>
      <xdr:row>58</xdr:row>
      <xdr:rowOff>47625</xdr:rowOff>
    </xdr:from>
    <xdr:to>
      <xdr:col>17</xdr:col>
      <xdr:colOff>352425</xdr:colOff>
      <xdr:row>71</xdr:row>
      <xdr:rowOff>123825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571500</xdr:colOff>
      <xdr:row>74</xdr:row>
      <xdr:rowOff>85725</xdr:rowOff>
    </xdr:from>
    <xdr:to>
      <xdr:col>18</xdr:col>
      <xdr:colOff>266700</xdr:colOff>
      <xdr:row>88</xdr:row>
      <xdr:rowOff>161925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D109"/>
  <sheetViews>
    <sheetView topLeftCell="H82" workbookViewId="0">
      <selection activeCell="M89" sqref="M89:M92"/>
    </sheetView>
  </sheetViews>
  <sheetFormatPr defaultRowHeight="15"/>
  <cols>
    <col min="2" max="2" width="31.42578125" bestFit="1" customWidth="1"/>
    <col min="3" max="5" width="11.7109375" bestFit="1" customWidth="1"/>
    <col min="6" max="6" width="11" style="1" customWidth="1"/>
    <col min="7" max="9" width="11.7109375" style="1" bestFit="1" customWidth="1"/>
    <col min="10" max="10" width="18" bestFit="1" customWidth="1"/>
    <col min="11" max="13" width="11.7109375" bestFit="1" customWidth="1"/>
    <col min="14" max="14" width="11.28515625" bestFit="1" customWidth="1"/>
    <col min="15" max="15" width="10.5703125" bestFit="1" customWidth="1"/>
    <col min="16" max="22" width="9.140625" style="3"/>
    <col min="23" max="23" width="10.5703125" style="3" bestFit="1" customWidth="1"/>
    <col min="24" max="24" width="9.140625" style="3"/>
    <col min="27" max="30" width="10.5703125" bestFit="1" customWidth="1"/>
  </cols>
  <sheetData>
    <row r="7" spans="1:13">
      <c r="B7" t="s">
        <v>11</v>
      </c>
      <c r="C7" t="s">
        <v>11</v>
      </c>
      <c r="D7" t="s">
        <v>11</v>
      </c>
      <c r="E7" t="s">
        <v>11</v>
      </c>
      <c r="F7" s="1" t="s">
        <v>3</v>
      </c>
      <c r="G7" s="1" t="s">
        <v>3</v>
      </c>
      <c r="H7" s="1" t="s">
        <v>3</v>
      </c>
      <c r="I7" s="1" t="s">
        <v>3</v>
      </c>
      <c r="J7" t="s">
        <v>7</v>
      </c>
      <c r="K7" t="s">
        <v>7</v>
      </c>
      <c r="L7" t="s">
        <v>7</v>
      </c>
      <c r="M7" t="s">
        <v>7</v>
      </c>
    </row>
    <row r="8" spans="1:13">
      <c r="B8" s="1">
        <v>4</v>
      </c>
      <c r="C8" s="1">
        <v>10</v>
      </c>
      <c r="D8" s="1">
        <v>20</v>
      </c>
      <c r="E8" s="1">
        <v>80</v>
      </c>
      <c r="F8" s="1">
        <v>4</v>
      </c>
      <c r="G8" s="1">
        <v>10</v>
      </c>
      <c r="H8" s="1">
        <v>20</v>
      </c>
      <c r="I8" s="1">
        <v>80</v>
      </c>
      <c r="J8" s="1">
        <v>4</v>
      </c>
      <c r="K8" s="1">
        <v>10</v>
      </c>
      <c r="L8" s="1">
        <v>20</v>
      </c>
      <c r="M8" s="1">
        <v>80</v>
      </c>
    </row>
    <row r="9" spans="1:13">
      <c r="A9" t="s">
        <v>10</v>
      </c>
      <c r="B9" s="2">
        <v>-1564917.02</v>
      </c>
      <c r="C9" s="2">
        <v>-1564922.9</v>
      </c>
      <c r="D9" s="2">
        <v>-1564925.18</v>
      </c>
      <c r="E9" s="2">
        <v>-1564927.02</v>
      </c>
      <c r="F9">
        <v>-1564978.72</v>
      </c>
      <c r="G9">
        <v>-1564990.3</v>
      </c>
      <c r="H9">
        <v>-1564994.62</v>
      </c>
      <c r="I9">
        <v>-1564998.02</v>
      </c>
    </row>
    <row r="10" spans="1:13">
      <c r="A10" t="s">
        <v>8</v>
      </c>
      <c r="B10" s="2">
        <v>-1564890.9</v>
      </c>
      <c r="C10" s="2">
        <v>-1564897.73</v>
      </c>
      <c r="D10" s="2">
        <v>-1564900.35</v>
      </c>
      <c r="E10" s="2">
        <v>-1564902.45</v>
      </c>
      <c r="F10">
        <v>-1564976.76</v>
      </c>
      <c r="G10">
        <v>-1564988</v>
      </c>
      <c r="H10">
        <v>-1564992.16</v>
      </c>
      <c r="I10">
        <v>-1564995.42</v>
      </c>
    </row>
    <row r="11" spans="1:13">
      <c r="A11" t="s">
        <v>9</v>
      </c>
      <c r="B11" s="2">
        <v>-1564897.67</v>
      </c>
      <c r="C11" s="2">
        <v>-1564903.43</v>
      </c>
      <c r="D11" s="2">
        <v>-1564905.65</v>
      </c>
      <c r="E11" s="2">
        <v>-1564907.43</v>
      </c>
      <c r="F11">
        <v>-1564980.29</v>
      </c>
      <c r="G11">
        <v>-1564991.45</v>
      </c>
      <c r="H11">
        <v>-1564995.58</v>
      </c>
      <c r="I11">
        <v>-1564998.82</v>
      </c>
    </row>
    <row r="12" spans="1:13">
      <c r="A12" t="s">
        <v>3</v>
      </c>
      <c r="B12">
        <v>-1564911.76</v>
      </c>
      <c r="C12">
        <v>-1564917.47</v>
      </c>
      <c r="D12">
        <v>-1564919.7</v>
      </c>
      <c r="E12">
        <v>-1564921.48</v>
      </c>
      <c r="F12" s="2">
        <v>-1564979.45</v>
      </c>
      <c r="G12" s="2">
        <v>-1564990.56</v>
      </c>
      <c r="H12" s="2">
        <v>-1564994.69</v>
      </c>
      <c r="I12" s="2">
        <v>-1564997.94</v>
      </c>
    </row>
    <row r="13" spans="1:13">
      <c r="A13" t="s">
        <v>0</v>
      </c>
      <c r="B13">
        <v>-1564888.67</v>
      </c>
      <c r="C13">
        <v>-1564896.72</v>
      </c>
      <c r="D13">
        <v>-1564899.86</v>
      </c>
      <c r="E13">
        <v>-1564902.3999999999</v>
      </c>
      <c r="F13" s="2">
        <v>-1564980.06</v>
      </c>
      <c r="G13" s="2">
        <v>-1564991.87</v>
      </c>
      <c r="H13" s="2">
        <v>-1564996.26</v>
      </c>
      <c r="I13" s="2">
        <v>-1564999.72</v>
      </c>
      <c r="J13">
        <v>-1565035.38</v>
      </c>
      <c r="K13">
        <v>-1565060.25</v>
      </c>
      <c r="L13">
        <v>-1565069.16</v>
      </c>
      <c r="M13">
        <v>-1565076.07</v>
      </c>
    </row>
    <row r="14" spans="1:13">
      <c r="A14" t="s">
        <v>1</v>
      </c>
      <c r="B14">
        <v>-1564897.05</v>
      </c>
      <c r="C14">
        <v>-1564903.33</v>
      </c>
      <c r="D14">
        <v>-1564905.8</v>
      </c>
      <c r="E14">
        <v>-1564907.8</v>
      </c>
      <c r="F14" s="2">
        <v>-1564984.73</v>
      </c>
      <c r="G14" s="2">
        <v>-1564996.05</v>
      </c>
      <c r="H14" s="2">
        <v>-1565000.26</v>
      </c>
      <c r="I14" s="2">
        <v>-1565003.57</v>
      </c>
      <c r="J14">
        <v>-1565032.23</v>
      </c>
      <c r="K14">
        <v>-1565057.73</v>
      </c>
      <c r="L14">
        <v>-1565066.85</v>
      </c>
      <c r="M14">
        <v>-1565073.9</v>
      </c>
    </row>
    <row r="15" spans="1:13">
      <c r="A15" t="s">
        <v>2</v>
      </c>
      <c r="F15" s="2">
        <v>-1564984.1</v>
      </c>
      <c r="G15" s="2">
        <v>-1564997.13</v>
      </c>
      <c r="H15" s="2">
        <v>-1565001.89</v>
      </c>
      <c r="I15" s="2">
        <v>-1565005.6</v>
      </c>
      <c r="J15">
        <v>-1565074.15</v>
      </c>
      <c r="K15">
        <v>-1565099.16</v>
      </c>
      <c r="L15">
        <v>-1565108.02</v>
      </c>
      <c r="M15">
        <v>-1565114.83</v>
      </c>
    </row>
    <row r="16" spans="1:13">
      <c r="A16" t="s">
        <v>7</v>
      </c>
      <c r="J16" s="2">
        <v>-1565017.62</v>
      </c>
      <c r="K16" s="2">
        <v>-1565043.19</v>
      </c>
      <c r="L16" s="2">
        <v>-1565052.35</v>
      </c>
      <c r="M16" s="2">
        <v>-1565059.45</v>
      </c>
    </row>
    <row r="17" spans="1:30">
      <c r="A17" t="s">
        <v>4</v>
      </c>
      <c r="F17">
        <v>-1564978.04</v>
      </c>
      <c r="G17">
        <v>-1564990.07</v>
      </c>
      <c r="H17">
        <v>-1564994.53</v>
      </c>
      <c r="I17">
        <v>-1564998.03</v>
      </c>
      <c r="J17" s="2">
        <v>-1565038.67</v>
      </c>
      <c r="K17" s="2">
        <v>-1565063.3</v>
      </c>
      <c r="L17" s="2">
        <v>-1565072.08</v>
      </c>
      <c r="M17" s="2">
        <v>-1565078.87</v>
      </c>
    </row>
    <row r="18" spans="1:30">
      <c r="A18" t="s">
        <v>5</v>
      </c>
      <c r="F18">
        <v>-1564983.24</v>
      </c>
      <c r="G18">
        <v>-1564994.61</v>
      </c>
      <c r="H18">
        <v>-1564998.85</v>
      </c>
      <c r="I18">
        <v>-1565002.2</v>
      </c>
      <c r="J18" s="2">
        <v>-1565034.57</v>
      </c>
      <c r="K18" s="2">
        <v>-1565059.95</v>
      </c>
      <c r="L18" s="2">
        <v>-1565069.03</v>
      </c>
      <c r="M18" s="2">
        <v>-1565076.06</v>
      </c>
    </row>
    <row r="19" spans="1:30">
      <c r="A19" t="s">
        <v>6</v>
      </c>
      <c r="F19">
        <v>-1564982.19</v>
      </c>
      <c r="G19">
        <v>-1564995.51</v>
      </c>
      <c r="H19">
        <v>-1565000.38</v>
      </c>
      <c r="I19">
        <v>-1565004.18</v>
      </c>
      <c r="J19" s="2">
        <v>-1565076.08</v>
      </c>
      <c r="K19" s="2">
        <v>-1565100.9</v>
      </c>
      <c r="L19" s="2">
        <v>-1565109.7</v>
      </c>
      <c r="M19" s="2">
        <v>-1565116.45</v>
      </c>
    </row>
    <row r="21" spans="1:30">
      <c r="B21">
        <v>4</v>
      </c>
      <c r="C21">
        <v>10</v>
      </c>
      <c r="D21">
        <v>20</v>
      </c>
      <c r="E21">
        <v>80</v>
      </c>
      <c r="F21">
        <v>4</v>
      </c>
      <c r="G21">
        <v>10</v>
      </c>
      <c r="H21">
        <v>20</v>
      </c>
      <c r="I21">
        <v>80</v>
      </c>
    </row>
    <row r="22" spans="1:30">
      <c r="A22" t="s">
        <v>13</v>
      </c>
      <c r="B22" s="2">
        <v>-5238652.6100000003</v>
      </c>
      <c r="C22" s="2">
        <f xml:space="preserve">    -5238676.06</f>
        <v>-5238676.0599999996</v>
      </c>
      <c r="D22" s="2">
        <v>-5238684.1900000004</v>
      </c>
      <c r="E22" s="2">
        <v>-5238690.38</v>
      </c>
      <c r="F22">
        <v>-5238692.9400000004</v>
      </c>
      <c r="G22">
        <v>-5238742.37</v>
      </c>
      <c r="H22">
        <v>-5238759.3899999997</v>
      </c>
      <c r="I22">
        <v>-5238772.3</v>
      </c>
    </row>
    <row r="23" spans="1:30">
      <c r="A23" t="s">
        <v>12</v>
      </c>
      <c r="B23">
        <v>-5238640.05</v>
      </c>
      <c r="C23">
        <v>-5238662.6900000004</v>
      </c>
      <c r="D23">
        <v>-5238670.5199999996</v>
      </c>
      <c r="E23">
        <v>-5238676.45</v>
      </c>
      <c r="F23" s="2">
        <v>-5238692.9800000004</v>
      </c>
      <c r="G23" s="2">
        <v>-5238740.72</v>
      </c>
      <c r="H23" s="2">
        <v>-5238757.1100000003</v>
      </c>
      <c r="I23" s="2">
        <v>-5238769.51</v>
      </c>
      <c r="K23" s="1"/>
      <c r="L23" s="1"/>
      <c r="M23" s="1"/>
      <c r="N23" s="1"/>
    </row>
    <row r="24" spans="1:30">
      <c r="F24"/>
      <c r="G24"/>
      <c r="H24"/>
      <c r="I24"/>
    </row>
    <row r="25" spans="1:30">
      <c r="F25"/>
      <c r="G25"/>
      <c r="H25"/>
      <c r="I25"/>
    </row>
    <row r="26" spans="1:30">
      <c r="F26"/>
      <c r="G26"/>
      <c r="H26"/>
      <c r="I26"/>
      <c r="L26" t="s">
        <v>21</v>
      </c>
      <c r="M26" t="s">
        <v>21</v>
      </c>
      <c r="N26" t="s">
        <v>21</v>
      </c>
      <c r="O26" t="s">
        <v>21</v>
      </c>
      <c r="Q26" s="3" t="s">
        <v>22</v>
      </c>
      <c r="R26" s="3" t="s">
        <v>22</v>
      </c>
      <c r="S26" s="3" t="s">
        <v>22</v>
      </c>
      <c r="T26" s="3" t="s">
        <v>22</v>
      </c>
    </row>
    <row r="27" spans="1:30">
      <c r="C27" s="1">
        <v>4</v>
      </c>
      <c r="D27" s="1">
        <v>10</v>
      </c>
      <c r="E27" s="1">
        <v>20</v>
      </c>
      <c r="F27" s="1">
        <v>80</v>
      </c>
      <c r="G27" s="1">
        <v>4</v>
      </c>
      <c r="H27" s="1">
        <v>10</v>
      </c>
      <c r="I27" s="1">
        <v>20</v>
      </c>
      <c r="J27" s="1">
        <v>80</v>
      </c>
      <c r="L27" s="1">
        <v>4</v>
      </c>
      <c r="M27" s="1">
        <v>10</v>
      </c>
      <c r="N27" s="1">
        <v>20</v>
      </c>
      <c r="O27" s="1">
        <v>80</v>
      </c>
      <c r="Q27" s="1">
        <v>4</v>
      </c>
      <c r="R27" s="1">
        <v>10</v>
      </c>
      <c r="S27" s="1">
        <v>20</v>
      </c>
      <c r="T27" s="1">
        <v>80</v>
      </c>
    </row>
    <row r="28" spans="1:30">
      <c r="B28" t="s">
        <v>15</v>
      </c>
      <c r="C28">
        <f t="shared" ref="C28:F30" si="0">B9+F$23</f>
        <v>-6803610</v>
      </c>
      <c r="D28">
        <f t="shared" si="0"/>
        <v>-6803663.6199999992</v>
      </c>
      <c r="E28">
        <f t="shared" si="0"/>
        <v>-6803682.29</v>
      </c>
      <c r="F28">
        <f t="shared" si="0"/>
        <v>-6803696.5299999993</v>
      </c>
      <c r="G28" s="1">
        <f>F$22+B12</f>
        <v>-6803604.7000000002</v>
      </c>
      <c r="H28" s="1">
        <f t="shared" ref="H28:J28" si="1">G$22+C12</f>
        <v>-6803659.8399999999</v>
      </c>
      <c r="I28" s="1">
        <f t="shared" si="1"/>
        <v>-6803679.0899999999</v>
      </c>
      <c r="J28" s="1">
        <f t="shared" si="1"/>
        <v>-6803693.7799999993</v>
      </c>
      <c r="K28" s="1">
        <v>0</v>
      </c>
      <c r="L28">
        <v>0</v>
      </c>
      <c r="M28">
        <v>0</v>
      </c>
      <c r="N28">
        <v>0</v>
      </c>
      <c r="O28">
        <v>0</v>
      </c>
      <c r="P28" s="4">
        <v>1</v>
      </c>
      <c r="Q28" s="1">
        <f t="shared" ref="Q28:T30" si="2">G28-C28</f>
        <v>5.2999999998137355</v>
      </c>
      <c r="R28" s="1">
        <f t="shared" si="2"/>
        <v>3.7799999993294477</v>
      </c>
      <c r="S28" s="1">
        <f t="shared" si="2"/>
        <v>3.2000000001862645</v>
      </c>
      <c r="T28" s="1">
        <f t="shared" si="2"/>
        <v>2.75</v>
      </c>
      <c r="U28" s="4"/>
      <c r="W28" s="4"/>
      <c r="X28" s="4"/>
      <c r="Y28" s="1"/>
      <c r="Z28" s="1"/>
    </row>
    <row r="29" spans="1:30">
      <c r="B29" t="s">
        <v>16</v>
      </c>
      <c r="C29">
        <f t="shared" si="0"/>
        <v>-6803583.8800000008</v>
      </c>
      <c r="D29">
        <f t="shared" si="0"/>
        <v>-6803638.4499999993</v>
      </c>
      <c r="E29">
        <f t="shared" si="0"/>
        <v>-6803657.4600000009</v>
      </c>
      <c r="F29">
        <f t="shared" si="0"/>
        <v>-6803671.96</v>
      </c>
      <c r="G29" s="1">
        <f t="shared" ref="G29:G30" si="3">F$22+B13</f>
        <v>-6803581.6100000003</v>
      </c>
      <c r="H29" s="1">
        <f t="shared" ref="H29:H30" si="4">G$22+C13</f>
        <v>-6803639.0899999999</v>
      </c>
      <c r="I29" s="1">
        <f t="shared" ref="I29:I30" si="5">H$22+D13</f>
        <v>-6803659.25</v>
      </c>
      <c r="J29" s="1">
        <f t="shared" ref="J29:J30" si="6">I$22+E13</f>
        <v>-6803674.6999999993</v>
      </c>
      <c r="K29" s="1">
        <v>0</v>
      </c>
      <c r="L29">
        <v>0</v>
      </c>
      <c r="M29">
        <v>0</v>
      </c>
      <c r="N29">
        <v>0</v>
      </c>
      <c r="O29">
        <v>0</v>
      </c>
      <c r="P29" s="4">
        <v>1</v>
      </c>
      <c r="Q29" s="1">
        <f t="shared" si="2"/>
        <v>2.2700000004842877</v>
      </c>
      <c r="R29" s="1">
        <f t="shared" si="2"/>
        <v>-0.64000000059604645</v>
      </c>
      <c r="S29" s="1">
        <f t="shared" si="2"/>
        <v>-1.7899999991059303</v>
      </c>
      <c r="T29" s="1">
        <f t="shared" si="2"/>
        <v>-2.7399999992921948</v>
      </c>
      <c r="U29" s="4"/>
      <c r="W29" s="4"/>
      <c r="X29" s="4"/>
      <c r="Y29" s="1"/>
      <c r="Z29" s="1"/>
    </row>
    <row r="30" spans="1:30">
      <c r="B30" t="s">
        <v>20</v>
      </c>
      <c r="C30">
        <f t="shared" si="0"/>
        <v>-6803590.6500000004</v>
      </c>
      <c r="D30">
        <f t="shared" si="0"/>
        <v>-6803644.1499999994</v>
      </c>
      <c r="E30">
        <f t="shared" si="0"/>
        <v>-6803662.7599999998</v>
      </c>
      <c r="F30">
        <f t="shared" si="0"/>
        <v>-6803676.9399999995</v>
      </c>
      <c r="G30" s="1">
        <f t="shared" si="3"/>
        <v>-6803589.9900000002</v>
      </c>
      <c r="H30" s="1">
        <f t="shared" si="4"/>
        <v>-6803645.7000000002</v>
      </c>
      <c r="I30" s="1">
        <f t="shared" si="5"/>
        <v>-6803665.1899999995</v>
      </c>
      <c r="J30" s="1">
        <f t="shared" si="6"/>
        <v>-6803680.0999999996</v>
      </c>
      <c r="K30" s="1">
        <v>0</v>
      </c>
      <c r="L30">
        <v>0</v>
      </c>
      <c r="M30">
        <v>0</v>
      </c>
      <c r="N30">
        <v>0</v>
      </c>
      <c r="O30">
        <v>0</v>
      </c>
      <c r="P30" s="4">
        <v>1</v>
      </c>
      <c r="Q30" s="1">
        <f t="shared" si="2"/>
        <v>0.66000000014901161</v>
      </c>
      <c r="R30" s="1">
        <f t="shared" si="2"/>
        <v>-1.5500000007450581</v>
      </c>
      <c r="S30" s="1">
        <f t="shared" si="2"/>
        <v>-2.4299999997019768</v>
      </c>
      <c r="T30" s="1">
        <f t="shared" si="2"/>
        <v>-3.1600000001490116</v>
      </c>
      <c r="U30" s="4"/>
      <c r="W30" s="4"/>
      <c r="X30" s="4"/>
      <c r="Y30" s="1"/>
      <c r="Z30" s="1"/>
    </row>
    <row r="31" spans="1:30">
      <c r="C31" s="1"/>
      <c r="D31" s="1"/>
      <c r="E31" s="1"/>
      <c r="J31" s="1"/>
      <c r="K31" s="1"/>
      <c r="L31" s="1"/>
      <c r="M31" s="1"/>
      <c r="N31" s="1"/>
      <c r="O31" s="1"/>
      <c r="P31" s="4"/>
      <c r="Q31" s="4"/>
      <c r="R31" s="4"/>
      <c r="S31" s="4"/>
      <c r="T31" s="4"/>
      <c r="U31" s="4"/>
      <c r="W31" s="4"/>
      <c r="X31" s="4"/>
      <c r="Y31" s="1"/>
      <c r="Z31" s="1"/>
      <c r="AA31" s="1"/>
      <c r="AB31" s="1"/>
      <c r="AC31" s="1"/>
      <c r="AD31" s="1"/>
    </row>
    <row r="32" spans="1:30">
      <c r="B32" t="s">
        <v>17</v>
      </c>
      <c r="C32" s="1">
        <f>B$22+F12</f>
        <v>-6803632.0600000005</v>
      </c>
      <c r="D32" s="1">
        <f t="shared" ref="D32:F32" si="7">C$22+G12</f>
        <v>-6803666.6199999992</v>
      </c>
      <c r="E32" s="1">
        <f t="shared" si="7"/>
        <v>-6803678.8800000008</v>
      </c>
      <c r="F32" s="1">
        <f t="shared" si="7"/>
        <v>-6803688.3200000003</v>
      </c>
      <c r="G32" s="1">
        <f>B$23+F9</f>
        <v>-6803618.7699999996</v>
      </c>
      <c r="H32" s="1">
        <f t="shared" ref="H32:J32" si="8">C$23+G9</f>
        <v>-6803652.9900000002</v>
      </c>
      <c r="I32" s="1">
        <f t="shared" si="8"/>
        <v>-6803665.1399999997</v>
      </c>
      <c r="J32" s="1">
        <f t="shared" si="8"/>
        <v>-6803674.4700000007</v>
      </c>
      <c r="K32" s="1">
        <v>1</v>
      </c>
      <c r="L32" s="1">
        <f>C32-C28</f>
        <v>-22.060000000521541</v>
      </c>
      <c r="M32" s="1">
        <f t="shared" ref="M32:O34" si="9">D32-D28</f>
        <v>-3</v>
      </c>
      <c r="N32" s="1">
        <f t="shared" si="9"/>
        <v>3.409999999217689</v>
      </c>
      <c r="O32" s="1">
        <f t="shared" si="9"/>
        <v>8.2099999990314245</v>
      </c>
      <c r="P32" s="4">
        <v>0</v>
      </c>
      <c r="Q32" s="4">
        <f>G32-C28</f>
        <v>-8.7699999995529652</v>
      </c>
      <c r="R32" s="4">
        <f t="shared" ref="R32:T34" si="10">H32-D28</f>
        <v>10.629999998956919</v>
      </c>
      <c r="S32" s="4">
        <f t="shared" si="10"/>
        <v>17.150000000372529</v>
      </c>
      <c r="T32" s="4">
        <f t="shared" si="10"/>
        <v>22.059999998658895</v>
      </c>
      <c r="U32" s="4"/>
      <c r="W32" s="4"/>
      <c r="X32" s="4"/>
      <c r="Y32" s="1"/>
      <c r="Z32" s="1"/>
      <c r="AA32" s="1"/>
      <c r="AB32" s="1"/>
      <c r="AC32" s="1"/>
      <c r="AD32" s="1"/>
    </row>
    <row r="33" spans="2:30">
      <c r="B33" t="s">
        <v>18</v>
      </c>
      <c r="C33" s="1">
        <f t="shared" ref="C33:C34" si="11">B$22+F13</f>
        <v>-6803632.6699999999</v>
      </c>
      <c r="D33" s="1">
        <f t="shared" ref="D33:D34" si="12">C$22+G13</f>
        <v>-6803667.9299999997</v>
      </c>
      <c r="E33" s="1">
        <f t="shared" ref="E33:E34" si="13">D$22+H13</f>
        <v>-6803680.4500000002</v>
      </c>
      <c r="F33" s="1">
        <f t="shared" ref="F33:F34" si="14">E$22+I13</f>
        <v>-6803690.0999999996</v>
      </c>
      <c r="G33" s="1">
        <f t="shared" ref="G33:G34" si="15">B$23+F10</f>
        <v>-6803616.8099999996</v>
      </c>
      <c r="H33" s="1">
        <f t="shared" ref="H33:H34" si="16">C$23+G10</f>
        <v>-6803650.6900000004</v>
      </c>
      <c r="I33" s="1">
        <f t="shared" ref="I33:I34" si="17">D$23+H10</f>
        <v>-6803662.6799999997</v>
      </c>
      <c r="J33" s="1">
        <f t="shared" ref="J33:J34" si="18">E$23+I10</f>
        <v>-6803671.8700000001</v>
      </c>
      <c r="K33" s="1">
        <v>1</v>
      </c>
      <c r="L33" s="1">
        <f t="shared" ref="L33:L34" si="19">C33-C29</f>
        <v>-48.78999999910593</v>
      </c>
      <c r="M33" s="1">
        <f t="shared" si="9"/>
        <v>-29.480000000447035</v>
      </c>
      <c r="N33" s="1">
        <f t="shared" si="9"/>
        <v>-22.989999999292195</v>
      </c>
      <c r="O33" s="1">
        <f t="shared" si="9"/>
        <v>-18.139999999664724</v>
      </c>
      <c r="P33" s="4">
        <v>0</v>
      </c>
      <c r="Q33" s="4">
        <f t="shared" ref="Q33:Q34" si="20">G33-C29</f>
        <v>-32.929999998770654</v>
      </c>
      <c r="R33" s="4">
        <f t="shared" si="10"/>
        <v>-12.24000000115484</v>
      </c>
      <c r="S33" s="4">
        <f t="shared" si="10"/>
        <v>-5.2199999988079071</v>
      </c>
      <c r="T33" s="4">
        <f t="shared" si="10"/>
        <v>8.9999999850988388E-2</v>
      </c>
      <c r="U33" s="4"/>
      <c r="W33" s="4"/>
      <c r="X33" s="4"/>
      <c r="Y33" s="1"/>
      <c r="Z33" s="1"/>
      <c r="AA33" s="1"/>
      <c r="AB33" s="1"/>
      <c r="AC33" s="1"/>
      <c r="AD33" s="1"/>
    </row>
    <row r="34" spans="2:30">
      <c r="B34" t="s">
        <v>19</v>
      </c>
      <c r="C34" s="1">
        <f t="shared" si="11"/>
        <v>-6803637.3399999999</v>
      </c>
      <c r="D34" s="1">
        <f t="shared" si="12"/>
        <v>-6803672.1099999994</v>
      </c>
      <c r="E34" s="1">
        <f t="shared" si="13"/>
        <v>-6803684.4500000002</v>
      </c>
      <c r="F34" s="1">
        <f t="shared" si="14"/>
        <v>-6803693.9500000002</v>
      </c>
      <c r="G34" s="1">
        <f t="shared" si="15"/>
        <v>-6803620.3399999999</v>
      </c>
      <c r="H34" s="1">
        <f t="shared" si="16"/>
        <v>-6803654.1400000006</v>
      </c>
      <c r="I34" s="1">
        <f t="shared" si="17"/>
        <v>-6803666.0999999996</v>
      </c>
      <c r="J34" s="1">
        <f t="shared" si="18"/>
        <v>-6803675.2700000005</v>
      </c>
      <c r="K34" s="1">
        <v>1</v>
      </c>
      <c r="L34" s="1">
        <f t="shared" si="19"/>
        <v>-46.689999999478459</v>
      </c>
      <c r="M34" s="1">
        <f t="shared" si="9"/>
        <v>-27.959999999962747</v>
      </c>
      <c r="N34" s="1">
        <f t="shared" si="9"/>
        <v>-21.690000000409782</v>
      </c>
      <c r="O34" s="1">
        <f t="shared" si="9"/>
        <v>-17.010000000707805</v>
      </c>
      <c r="P34" s="4">
        <v>0</v>
      </c>
      <c r="Q34" s="4">
        <f t="shared" si="20"/>
        <v>-29.689999999478459</v>
      </c>
      <c r="R34" s="4">
        <f t="shared" si="10"/>
        <v>-9.99000000115484</v>
      </c>
      <c r="S34" s="4">
        <f t="shared" si="10"/>
        <v>-3.3399999998509884</v>
      </c>
      <c r="T34" s="4">
        <f t="shared" si="10"/>
        <v>1.6699999989941716</v>
      </c>
      <c r="U34" s="4"/>
      <c r="W34" s="4"/>
      <c r="X34" s="4"/>
      <c r="Y34" s="1"/>
      <c r="Z34" s="1"/>
      <c r="AA34" s="1"/>
      <c r="AB34" s="1"/>
      <c r="AC34" s="1"/>
      <c r="AD34" s="1"/>
    </row>
    <row r="35" spans="2:30">
      <c r="C35" s="1"/>
      <c r="D35" s="1"/>
      <c r="E35" s="1"/>
      <c r="J35" s="1"/>
      <c r="K35" s="1"/>
      <c r="L35" s="1"/>
      <c r="M35" s="1"/>
      <c r="N35" s="1"/>
      <c r="Q35" s="4"/>
      <c r="R35" s="4"/>
      <c r="S35" s="4"/>
      <c r="T35" s="4"/>
      <c r="U35" s="4"/>
      <c r="W35" s="4"/>
      <c r="X35" s="4"/>
      <c r="Y35" s="1"/>
      <c r="Z35" s="1"/>
      <c r="AA35" s="1"/>
      <c r="AB35" s="1"/>
      <c r="AC35" s="1"/>
      <c r="AD35" s="1"/>
    </row>
    <row r="36" spans="2:30">
      <c r="C36" s="1"/>
      <c r="D36" s="1"/>
      <c r="E36" s="1"/>
      <c r="J36" s="1"/>
      <c r="K36" s="1"/>
      <c r="L36" s="1">
        <v>4</v>
      </c>
      <c r="M36" s="1">
        <v>10</v>
      </c>
      <c r="N36" s="1">
        <v>20</v>
      </c>
      <c r="O36" s="1">
        <v>80</v>
      </c>
      <c r="Q36" s="1">
        <v>4</v>
      </c>
      <c r="R36" s="1">
        <v>10</v>
      </c>
      <c r="S36" s="1">
        <v>20</v>
      </c>
      <c r="T36" s="1">
        <v>80</v>
      </c>
      <c r="U36" s="4"/>
      <c r="W36" s="4"/>
      <c r="X36" s="4"/>
      <c r="Y36" s="1"/>
      <c r="Z36" s="1"/>
      <c r="AA36" s="1"/>
      <c r="AB36" s="1"/>
      <c r="AC36" s="1"/>
      <c r="AD36" s="1"/>
    </row>
    <row r="37" spans="2:30">
      <c r="B37" t="s">
        <v>23</v>
      </c>
      <c r="C37" s="1">
        <f>F$23+F13</f>
        <v>-6803673.040000001</v>
      </c>
      <c r="D37" s="1">
        <f t="shared" ref="D37:F39" si="21">G$23+G13</f>
        <v>-6803732.5899999999</v>
      </c>
      <c r="E37" s="1">
        <f t="shared" si="21"/>
        <v>-6803753.3700000001</v>
      </c>
      <c r="F37" s="1">
        <f t="shared" si="21"/>
        <v>-6803769.2299999995</v>
      </c>
      <c r="G37" s="1">
        <f>F$22+F17</f>
        <v>-6803670.9800000004</v>
      </c>
      <c r="H37" s="1">
        <f t="shared" ref="H37:J37" si="22">G$22+G17</f>
        <v>-6803732.4400000004</v>
      </c>
      <c r="I37" s="1">
        <f t="shared" si="22"/>
        <v>-6803753.9199999999</v>
      </c>
      <c r="J37" s="1">
        <f t="shared" si="22"/>
        <v>-6803770.3300000001</v>
      </c>
      <c r="K37" s="1">
        <v>0</v>
      </c>
      <c r="L37">
        <v>0</v>
      </c>
      <c r="M37">
        <v>0</v>
      </c>
      <c r="N37">
        <v>0</v>
      </c>
      <c r="O37">
        <v>0</v>
      </c>
      <c r="P37" s="4">
        <v>1</v>
      </c>
      <c r="Q37" s="1">
        <f t="shared" ref="Q37:Q39" si="23">G37-C37</f>
        <v>2.0600000005215406</v>
      </c>
      <c r="R37" s="1">
        <f t="shared" ref="R37:R39" si="24">H37-D37</f>
        <v>0.14999999944120646</v>
      </c>
      <c r="S37" s="1">
        <f t="shared" ref="S37:S39" si="25">I37-E37</f>
        <v>-0.54999999981373549</v>
      </c>
      <c r="T37" s="1">
        <f t="shared" ref="T37:T39" si="26">J37-F37</f>
        <v>-1.1000000005587935</v>
      </c>
      <c r="U37" s="4"/>
      <c r="W37" s="4"/>
      <c r="X37" s="4"/>
      <c r="Y37" s="1"/>
      <c r="Z37" s="1"/>
      <c r="AA37" s="1"/>
      <c r="AB37" s="1"/>
      <c r="AC37" s="1"/>
      <c r="AD37" s="1"/>
    </row>
    <row r="38" spans="2:30">
      <c r="B38" t="s">
        <v>24</v>
      </c>
      <c r="C38" s="1">
        <f t="shared" ref="C38:C39" si="27">F$23+F14</f>
        <v>-6803677.7100000009</v>
      </c>
      <c r="D38" s="1">
        <f t="shared" si="21"/>
        <v>-6803736.7699999996</v>
      </c>
      <c r="E38" s="1">
        <f t="shared" si="21"/>
        <v>-6803757.3700000001</v>
      </c>
      <c r="F38" s="1">
        <f t="shared" si="21"/>
        <v>-6803773.0800000001</v>
      </c>
      <c r="G38" s="1">
        <f t="shared" ref="G38:J38" si="28">F$22+F18</f>
        <v>-6803676.1800000006</v>
      </c>
      <c r="H38" s="1">
        <f t="shared" si="28"/>
        <v>-6803736.9800000004</v>
      </c>
      <c r="I38" s="1">
        <f t="shared" si="28"/>
        <v>-6803758.2400000002</v>
      </c>
      <c r="J38" s="1">
        <f t="shared" si="28"/>
        <v>-6803774.5</v>
      </c>
      <c r="K38" s="1">
        <v>0</v>
      </c>
      <c r="L38">
        <v>0</v>
      </c>
      <c r="M38">
        <v>0</v>
      </c>
      <c r="N38">
        <v>0</v>
      </c>
      <c r="O38">
        <v>0</v>
      </c>
      <c r="P38" s="4">
        <v>1</v>
      </c>
      <c r="Q38" s="1">
        <f t="shared" si="23"/>
        <v>1.5300000002607703</v>
      </c>
      <c r="R38" s="1">
        <f t="shared" si="24"/>
        <v>-0.21000000089406967</v>
      </c>
      <c r="S38" s="1">
        <f t="shared" si="25"/>
        <v>-0.87000000011175871</v>
      </c>
      <c r="T38" s="1">
        <f t="shared" si="26"/>
        <v>-1.4199999999254942</v>
      </c>
      <c r="U38" s="4"/>
      <c r="W38" s="4"/>
    </row>
    <row r="39" spans="2:30">
      <c r="B39" t="s">
        <v>28</v>
      </c>
      <c r="C39" s="1">
        <f t="shared" si="27"/>
        <v>-6803677.0800000001</v>
      </c>
      <c r="D39" s="1">
        <f t="shared" si="21"/>
        <v>-6803737.8499999996</v>
      </c>
      <c r="E39" s="1">
        <f t="shared" si="21"/>
        <v>-6803759</v>
      </c>
      <c r="F39" s="1">
        <f t="shared" si="21"/>
        <v>-6803775.1099999994</v>
      </c>
      <c r="G39" s="1">
        <f t="shared" ref="G39:J39" si="29">F$22+F19</f>
        <v>-6803675.1300000008</v>
      </c>
      <c r="H39" s="1">
        <f t="shared" si="29"/>
        <v>-6803737.8799999999</v>
      </c>
      <c r="I39" s="1">
        <f t="shared" si="29"/>
        <v>-6803759.7699999996</v>
      </c>
      <c r="J39" s="1">
        <f t="shared" si="29"/>
        <v>-6803776.4799999995</v>
      </c>
      <c r="K39" s="1">
        <v>0</v>
      </c>
      <c r="L39">
        <v>0</v>
      </c>
      <c r="M39">
        <v>0</v>
      </c>
      <c r="N39">
        <v>0</v>
      </c>
      <c r="O39">
        <v>0</v>
      </c>
      <c r="P39" s="4">
        <v>1</v>
      </c>
      <c r="Q39" s="1">
        <f t="shared" si="23"/>
        <v>1.9499999992549419</v>
      </c>
      <c r="R39" s="1">
        <f t="shared" si="24"/>
        <v>-3.0000000260770321E-2</v>
      </c>
      <c r="S39" s="1">
        <f t="shared" si="25"/>
        <v>-0.76999999955296516</v>
      </c>
      <c r="T39" s="1">
        <f t="shared" si="26"/>
        <v>-1.3700000001117587</v>
      </c>
      <c r="U39" s="4"/>
      <c r="W39" s="4"/>
      <c r="X39" s="4"/>
      <c r="Y39" s="1"/>
      <c r="Z39" s="1"/>
    </row>
    <row r="40" spans="2:30">
      <c r="C40" s="1"/>
      <c r="D40" s="1"/>
      <c r="E40" s="1"/>
      <c r="J40" s="1"/>
      <c r="K40" s="1"/>
      <c r="L40" s="1"/>
      <c r="M40" s="1"/>
      <c r="N40" s="1"/>
      <c r="O40" s="1"/>
      <c r="P40" s="4"/>
      <c r="Q40" s="4"/>
      <c r="R40" s="4"/>
      <c r="S40" s="4"/>
      <c r="T40" s="4"/>
      <c r="U40" s="4"/>
      <c r="W40" s="4"/>
      <c r="X40" s="4"/>
      <c r="Y40" s="1"/>
      <c r="Z40" s="1"/>
    </row>
    <row r="41" spans="2:30">
      <c r="B41" t="s">
        <v>25</v>
      </c>
      <c r="C41" s="1">
        <f>B$22+J17</f>
        <v>-6803691.2800000003</v>
      </c>
      <c r="D41" s="1">
        <f t="shared" ref="D41:F41" si="30">C$22+K17</f>
        <v>-6803739.3599999994</v>
      </c>
      <c r="E41" s="1">
        <f t="shared" si="30"/>
        <v>-6803756.2700000005</v>
      </c>
      <c r="F41" s="1">
        <f t="shared" si="30"/>
        <v>-6803769.25</v>
      </c>
      <c r="G41" s="1">
        <f>B$23+J13</f>
        <v>-6803675.4299999997</v>
      </c>
      <c r="H41" s="1">
        <f t="shared" ref="H41:J43" si="31">C$23+K13</f>
        <v>-6803722.9400000004</v>
      </c>
      <c r="I41" s="1">
        <f t="shared" si="31"/>
        <v>-6803739.6799999997</v>
      </c>
      <c r="J41" s="1">
        <f t="shared" si="31"/>
        <v>-6803752.5200000005</v>
      </c>
      <c r="K41" s="1">
        <v>1</v>
      </c>
      <c r="L41" s="1">
        <f>C41-C37</f>
        <v>-18.239999999292195</v>
      </c>
      <c r="M41" s="1">
        <f t="shared" ref="M41:M43" si="32">D41-D37</f>
        <v>-6.7699999995529652</v>
      </c>
      <c r="N41" s="1">
        <f t="shared" ref="N41:N43" si="33">E41-E37</f>
        <v>-2.900000000372529</v>
      </c>
      <c r="O41" s="1">
        <f t="shared" ref="O41:O43" si="34">F41-F37</f>
        <v>-2.0000000484287739E-2</v>
      </c>
      <c r="P41" s="4">
        <v>0</v>
      </c>
      <c r="Q41" s="4">
        <f>G41-C37</f>
        <v>-2.3899999987334013</v>
      </c>
      <c r="R41" s="4">
        <f t="shared" ref="R41:R43" si="35">H41-D37</f>
        <v>9.6499999994412065</v>
      </c>
      <c r="S41" s="4">
        <f t="shared" ref="S41:S43" si="36">I41-E37</f>
        <v>13.690000000409782</v>
      </c>
      <c r="T41" s="4">
        <f t="shared" ref="T41:T43" si="37">J41-F37</f>
        <v>16.709999999031425</v>
      </c>
      <c r="U41" s="4"/>
      <c r="W41" s="4"/>
      <c r="X41" s="4"/>
      <c r="Y41" s="1"/>
      <c r="Z41" s="1"/>
    </row>
    <row r="42" spans="2:30">
      <c r="B42" t="s">
        <v>26</v>
      </c>
      <c r="C42" s="1">
        <f t="shared" ref="C42:C43" si="38">B$22+J18</f>
        <v>-6803687.1800000006</v>
      </c>
      <c r="D42" s="1">
        <f t="shared" ref="D42:D43" si="39">C$22+K18</f>
        <v>-6803736.0099999998</v>
      </c>
      <c r="E42" s="1">
        <f t="shared" ref="E42:E43" si="40">D$22+L18</f>
        <v>-6803753.2200000007</v>
      </c>
      <c r="F42" s="1">
        <f t="shared" ref="F42:F43" si="41">E$22+M18</f>
        <v>-6803766.4399999995</v>
      </c>
      <c r="G42" s="1">
        <f t="shared" ref="G42:G43" si="42">B$23+J14</f>
        <v>-6803672.2799999993</v>
      </c>
      <c r="H42" s="1">
        <f t="shared" si="31"/>
        <v>-6803720.4199999999</v>
      </c>
      <c r="I42" s="1">
        <f t="shared" si="31"/>
        <v>-6803737.3699999992</v>
      </c>
      <c r="J42" s="1">
        <f t="shared" si="31"/>
        <v>-6803750.3499999996</v>
      </c>
      <c r="K42" s="1">
        <v>1</v>
      </c>
      <c r="L42" s="1">
        <f t="shared" ref="L42:L43" si="43">C42-C38</f>
        <v>-9.4699999997392297</v>
      </c>
      <c r="M42" s="1">
        <f t="shared" si="32"/>
        <v>0.75999999977648258</v>
      </c>
      <c r="N42" s="1">
        <f t="shared" si="33"/>
        <v>4.1499999994412065</v>
      </c>
      <c r="O42" s="1">
        <f t="shared" si="34"/>
        <v>6.6400000005960464</v>
      </c>
      <c r="P42" s="4">
        <v>0</v>
      </c>
      <c r="Q42" s="4">
        <f t="shared" ref="Q42:Q43" si="44">G42-C38</f>
        <v>5.4300000015646219</v>
      </c>
      <c r="R42" s="4">
        <f t="shared" si="35"/>
        <v>16.349999999627471</v>
      </c>
      <c r="S42" s="4">
        <f t="shared" si="36"/>
        <v>20.000000000931323</v>
      </c>
      <c r="T42" s="4">
        <f t="shared" si="37"/>
        <v>22.730000000447035</v>
      </c>
      <c r="U42" s="4"/>
      <c r="W42" s="4"/>
      <c r="X42" s="4"/>
      <c r="Y42" s="1"/>
      <c r="Z42" s="1"/>
    </row>
    <row r="43" spans="2:30">
      <c r="B43" t="s">
        <v>27</v>
      </c>
      <c r="C43" s="1">
        <f t="shared" si="38"/>
        <v>-6803728.6900000004</v>
      </c>
      <c r="D43" s="1">
        <f t="shared" si="39"/>
        <v>-6803776.959999999</v>
      </c>
      <c r="E43" s="1">
        <f t="shared" si="40"/>
        <v>-6803793.8900000006</v>
      </c>
      <c r="F43" s="1">
        <f t="shared" si="41"/>
        <v>-6803806.8300000001</v>
      </c>
      <c r="G43" s="1">
        <f t="shared" si="42"/>
        <v>-6803714.1999999993</v>
      </c>
      <c r="H43" s="1">
        <f t="shared" si="31"/>
        <v>-6803761.8500000006</v>
      </c>
      <c r="I43" s="1">
        <f t="shared" si="31"/>
        <v>-6803778.5399999991</v>
      </c>
      <c r="J43" s="1">
        <f t="shared" si="31"/>
        <v>-6803791.2800000003</v>
      </c>
      <c r="K43" s="1">
        <v>1</v>
      </c>
      <c r="L43" s="1">
        <f t="shared" si="43"/>
        <v>-51.610000000335276</v>
      </c>
      <c r="M43" s="1">
        <f t="shared" si="32"/>
        <v>-39.109999999403954</v>
      </c>
      <c r="N43" s="1">
        <f t="shared" si="33"/>
        <v>-34.890000000596046</v>
      </c>
      <c r="O43" s="1">
        <f t="shared" si="34"/>
        <v>-31.720000000670552</v>
      </c>
      <c r="P43" s="4">
        <v>0</v>
      </c>
      <c r="Q43" s="4">
        <f t="shared" si="44"/>
        <v>-37.119999999180436</v>
      </c>
      <c r="R43" s="4">
        <f t="shared" si="35"/>
        <v>-24.000000000931323</v>
      </c>
      <c r="S43" s="4">
        <f t="shared" si="36"/>
        <v>-19.53999999910593</v>
      </c>
      <c r="T43" s="4">
        <f t="shared" si="37"/>
        <v>-16.170000000856817</v>
      </c>
      <c r="U43" s="4"/>
      <c r="W43" s="4"/>
      <c r="X43" s="4"/>
      <c r="Y43" s="1"/>
      <c r="Z43" s="1"/>
      <c r="AA43" s="1"/>
      <c r="AB43" s="1"/>
      <c r="AC43" s="1"/>
      <c r="AD43" s="1"/>
    </row>
    <row r="44" spans="2:30">
      <c r="C44" s="1"/>
      <c r="D44" s="1"/>
      <c r="E44" s="1"/>
      <c r="J44" s="1"/>
      <c r="K44" s="1"/>
      <c r="L44" s="1"/>
      <c r="M44" s="1"/>
      <c r="N44" s="1"/>
      <c r="P44" s="4"/>
      <c r="R44" s="4"/>
      <c r="S44" s="4"/>
      <c r="T44" s="4"/>
      <c r="U44" s="4"/>
      <c r="W44" s="4"/>
      <c r="X44" s="4"/>
      <c r="Y44" s="1"/>
      <c r="Z44" s="1"/>
      <c r="AA44" s="1"/>
      <c r="AB44" s="1"/>
      <c r="AC44" s="1"/>
      <c r="AD44" s="1"/>
    </row>
    <row r="45" spans="2:30">
      <c r="C45" s="1"/>
      <c r="D45" s="1"/>
      <c r="E45" s="1"/>
      <c r="J45" s="1"/>
      <c r="K45" s="1"/>
      <c r="L45" s="1"/>
      <c r="M45" s="1"/>
      <c r="N45" s="1"/>
      <c r="R45" s="4"/>
      <c r="S45" s="4"/>
      <c r="T45" s="4"/>
      <c r="U45" s="4"/>
      <c r="W45" s="4"/>
      <c r="X45" s="4"/>
      <c r="Y45" s="1"/>
      <c r="Z45" s="1"/>
      <c r="AA45" s="1"/>
      <c r="AB45" s="1"/>
      <c r="AC45" s="1"/>
      <c r="AD45" s="1"/>
    </row>
    <row r="46" spans="2:30">
      <c r="C46" s="1"/>
      <c r="D46" s="1"/>
      <c r="E46" s="1"/>
      <c r="J46" s="1"/>
      <c r="K46" s="1"/>
      <c r="L46" s="1" t="s">
        <v>21</v>
      </c>
      <c r="M46" s="1" t="s">
        <v>21</v>
      </c>
      <c r="N46" s="1" t="s">
        <v>21</v>
      </c>
      <c r="O46" t="s">
        <v>21</v>
      </c>
      <c r="U46" s="4"/>
      <c r="W46" s="4"/>
      <c r="X46" s="4"/>
      <c r="Y46" s="1"/>
      <c r="Z46" s="1"/>
    </row>
    <row r="47" spans="2:30">
      <c r="C47" s="1"/>
      <c r="D47" s="1"/>
      <c r="E47" s="1"/>
      <c r="J47" s="1"/>
      <c r="K47" s="1"/>
      <c r="L47" s="1" t="s">
        <v>29</v>
      </c>
      <c r="M47" s="1" t="s">
        <v>30</v>
      </c>
      <c r="N47" s="1" t="s">
        <v>31</v>
      </c>
      <c r="O47" t="s">
        <v>32</v>
      </c>
      <c r="Q47" s="1" t="s">
        <v>29</v>
      </c>
      <c r="R47" s="1" t="s">
        <v>30</v>
      </c>
      <c r="S47" s="1" t="s">
        <v>31</v>
      </c>
      <c r="T47" t="s">
        <v>32</v>
      </c>
      <c r="U47" s="4"/>
      <c r="W47" s="4"/>
      <c r="X47" s="4"/>
      <c r="Y47" s="1"/>
      <c r="Z47" s="1"/>
    </row>
    <row r="48" spans="2:30">
      <c r="K48" s="1"/>
      <c r="L48" s="1"/>
      <c r="M48" s="1"/>
      <c r="N48" s="1"/>
      <c r="O48" s="1"/>
    </row>
    <row r="49" spans="3:30" ht="15" customHeight="1">
      <c r="C49" s="1"/>
      <c r="D49" s="1"/>
      <c r="E49" s="1"/>
      <c r="I49" s="1" t="s">
        <v>33</v>
      </c>
      <c r="J49" t="s">
        <v>17</v>
      </c>
      <c r="K49" s="3">
        <v>0</v>
      </c>
      <c r="L49" s="3">
        <v>-8.7699999995529652</v>
      </c>
      <c r="M49" s="4">
        <v>10.629999998956919</v>
      </c>
      <c r="N49" s="4">
        <v>17.150000000372529</v>
      </c>
      <c r="O49" s="4">
        <v>22.059999998658895</v>
      </c>
      <c r="R49" s="4"/>
      <c r="S49" s="4"/>
      <c r="T49" s="4"/>
      <c r="U49" s="4"/>
      <c r="W49" s="4"/>
      <c r="X49" s="4"/>
      <c r="Y49" s="1"/>
      <c r="Z49" s="1"/>
    </row>
    <row r="50" spans="3:30" ht="15" customHeight="1">
      <c r="C50" s="1"/>
      <c r="D50" s="1"/>
      <c r="E50" s="1"/>
      <c r="I50" s="1" t="s">
        <v>33</v>
      </c>
      <c r="J50" t="s">
        <v>17</v>
      </c>
      <c r="K50" s="1">
        <v>0.47</v>
      </c>
      <c r="L50" s="3">
        <f>L52+Q52*(K50-K52)^2</f>
        <v>-18.326839000249468</v>
      </c>
      <c r="M50" s="3">
        <f>M52+R52*(K50-K52)^2</f>
        <v>0.82866699970699909</v>
      </c>
      <c r="N50" s="3">
        <f>N52+S52*(K50-K52)^2</f>
        <v>7.2695659995420847</v>
      </c>
      <c r="O50" s="3">
        <f>O52+T52*(K50-K52)^2</f>
        <v>12.100464998926782</v>
      </c>
      <c r="U50" s="3" t="s">
        <v>43</v>
      </c>
      <c r="V50" s="3" t="s">
        <v>42</v>
      </c>
      <c r="W50" s="3" t="s">
        <v>40</v>
      </c>
      <c r="X50" s="3" t="s">
        <v>40</v>
      </c>
    </row>
    <row r="51" spans="3:30" ht="15" customHeight="1">
      <c r="C51" s="1"/>
      <c r="D51" s="1"/>
      <c r="E51" s="1"/>
      <c r="I51" s="1" t="s">
        <v>33</v>
      </c>
      <c r="J51" t="s">
        <v>17</v>
      </c>
      <c r="K51" s="1">
        <v>0.5</v>
      </c>
      <c r="L51" s="3">
        <f>L52+Q52*(K51-K52)^2</f>
        <v>-18.737500000279397</v>
      </c>
      <c r="M51" s="3">
        <f>M52+R52*(K51-K52)^2</f>
        <v>0.40749999973922968</v>
      </c>
      <c r="N51" s="3">
        <f>N52+S52*(K51-K52)^2</f>
        <v>6.844999999506399</v>
      </c>
      <c r="O51" s="3">
        <f>O52+T52*(K51-K52)^2</f>
        <v>11.672499998938292</v>
      </c>
      <c r="R51" s="4"/>
      <c r="S51" s="4"/>
      <c r="T51" s="4"/>
      <c r="U51" s="4"/>
      <c r="W51" s="4"/>
      <c r="X51" s="4"/>
      <c r="Y51" s="1"/>
      <c r="Z51" s="1"/>
      <c r="AA51" s="1"/>
      <c r="AB51" s="1"/>
      <c r="AC51" s="1"/>
      <c r="AD51" s="1"/>
    </row>
    <row r="52" spans="3:30" ht="15" customHeight="1">
      <c r="C52" s="1"/>
      <c r="D52" s="1"/>
      <c r="E52" s="1"/>
      <c r="I52" s="1" t="s">
        <v>33</v>
      </c>
      <c r="J52" t="s">
        <v>17</v>
      </c>
      <c r="K52">
        <v>1</v>
      </c>
      <c r="L52">
        <v>-22.060000000521541</v>
      </c>
      <c r="M52">
        <v>-3</v>
      </c>
      <c r="N52">
        <v>3.409999999217689</v>
      </c>
      <c r="O52">
        <v>8.2099999990314245</v>
      </c>
      <c r="Q52" s="3">
        <f>L49-L52</f>
        <v>13.290000000968575</v>
      </c>
      <c r="R52" s="3">
        <f t="shared" ref="R52:T52" si="45">M49-M52</f>
        <v>13.629999998956919</v>
      </c>
      <c r="S52" s="3">
        <f t="shared" si="45"/>
        <v>13.74000000115484</v>
      </c>
      <c r="T52" s="3">
        <f t="shared" si="45"/>
        <v>13.849999999627471</v>
      </c>
      <c r="U52" s="4"/>
      <c r="W52" s="4"/>
      <c r="X52" s="4"/>
      <c r="Y52" s="1"/>
      <c r="Z52" s="1"/>
    </row>
    <row r="53" spans="3:30">
      <c r="K53" s="1"/>
      <c r="L53" s="1"/>
      <c r="M53" s="1"/>
      <c r="N53" s="1"/>
      <c r="O53" s="1"/>
    </row>
    <row r="54" spans="3:30" ht="15" customHeight="1">
      <c r="C54" s="1"/>
      <c r="D54" s="1"/>
      <c r="E54" s="1"/>
      <c r="I54" s="1" t="s">
        <v>33</v>
      </c>
      <c r="J54" t="s">
        <v>15</v>
      </c>
      <c r="K54" s="1">
        <v>0</v>
      </c>
      <c r="L54" s="1">
        <v>0</v>
      </c>
      <c r="M54" s="1">
        <v>0</v>
      </c>
      <c r="N54" s="1">
        <v>0</v>
      </c>
      <c r="O54">
        <v>0</v>
      </c>
      <c r="U54" s="4"/>
      <c r="W54" s="4"/>
      <c r="X54" s="4"/>
      <c r="Y54" s="1"/>
      <c r="Z54" s="1"/>
    </row>
    <row r="55" spans="3:30" ht="15" customHeight="1">
      <c r="C55" s="1"/>
      <c r="D55" s="1"/>
      <c r="E55" s="1"/>
      <c r="I55" s="1" t="s">
        <v>33</v>
      </c>
      <c r="J55" t="s">
        <v>15</v>
      </c>
      <c r="K55" s="1">
        <f>K50</f>
        <v>0.47</v>
      </c>
      <c r="L55" s="3">
        <f>$K55^2*L57</f>
        <v>1.1707699999588541</v>
      </c>
      <c r="M55" s="3">
        <f>$K55^2*M57</f>
        <v>0.83500199985187495</v>
      </c>
      <c r="N55" s="3">
        <f>$K55^2*N57</f>
        <v>0.70688000004114582</v>
      </c>
      <c r="O55" s="3">
        <f>$K55^2*O57</f>
        <v>0.60747499999999999</v>
      </c>
    </row>
    <row r="56" spans="3:30" ht="15" customHeight="1">
      <c r="C56" s="1"/>
      <c r="D56" s="1"/>
      <c r="E56" s="1"/>
      <c r="I56" s="1" t="s">
        <v>33</v>
      </c>
      <c r="J56" t="s">
        <v>15</v>
      </c>
      <c r="K56" s="1">
        <f>K51</f>
        <v>0.5</v>
      </c>
      <c r="L56" s="3">
        <f>$K56^2*L57</f>
        <v>1.3249999999534339</v>
      </c>
      <c r="M56" s="3">
        <f>$K56^2*M57</f>
        <v>0.94499999983236194</v>
      </c>
      <c r="N56" s="3">
        <f>$K56^2*N57</f>
        <v>0.80000000004656613</v>
      </c>
      <c r="O56" s="3">
        <f>$K56^2*O57</f>
        <v>0.6875</v>
      </c>
      <c r="R56" s="4"/>
      <c r="S56" s="4"/>
      <c r="T56" s="4"/>
      <c r="U56" s="4"/>
      <c r="W56" s="4"/>
      <c r="X56" s="4"/>
      <c r="Y56" s="1"/>
      <c r="Z56" s="1"/>
      <c r="AA56" s="1"/>
      <c r="AB56" s="1"/>
      <c r="AC56" s="1"/>
      <c r="AD56" s="1"/>
    </row>
    <row r="57" spans="3:30" ht="15" customHeight="1">
      <c r="C57" s="1"/>
      <c r="D57" s="1"/>
      <c r="E57" s="1"/>
      <c r="I57" s="1" t="s">
        <v>33</v>
      </c>
      <c r="J57" t="s">
        <v>15</v>
      </c>
      <c r="K57" s="3">
        <v>1</v>
      </c>
      <c r="L57" s="3">
        <v>5.2999999998137355</v>
      </c>
      <c r="M57" s="4">
        <v>3.7799999993294477</v>
      </c>
      <c r="N57" s="4">
        <v>3.2000000001862645</v>
      </c>
      <c r="O57" s="4">
        <v>2.75</v>
      </c>
      <c r="Q57" s="3">
        <f>L54-L57</f>
        <v>-5.2999999998137355</v>
      </c>
      <c r="R57" s="3">
        <f t="shared" ref="R57" si="46">M54-M57</f>
        <v>-3.7799999993294477</v>
      </c>
      <c r="S57" s="3">
        <f t="shared" ref="S57" si="47">N54-N57</f>
        <v>-3.2000000001862645</v>
      </c>
      <c r="T57" s="3">
        <f t="shared" ref="T57" si="48">O54-O57</f>
        <v>-2.75</v>
      </c>
      <c r="U57" s="4"/>
      <c r="W57" s="4"/>
      <c r="X57" s="4"/>
      <c r="Y57" s="1"/>
      <c r="Z57" s="1"/>
    </row>
    <row r="58" spans="3:30">
      <c r="K58" s="1"/>
      <c r="L58" s="1"/>
      <c r="M58" s="1"/>
      <c r="N58" s="1"/>
      <c r="O58" s="1"/>
    </row>
    <row r="59" spans="3:30" ht="15" customHeight="1">
      <c r="C59" s="1"/>
      <c r="D59" s="1"/>
      <c r="E59" s="1"/>
      <c r="I59" s="1" t="s">
        <v>34</v>
      </c>
      <c r="J59" t="s">
        <v>18</v>
      </c>
      <c r="K59" s="3">
        <v>0</v>
      </c>
      <c r="L59" s="3">
        <v>-32.929999998770654</v>
      </c>
      <c r="M59" s="4">
        <v>-12.24000000115484</v>
      </c>
      <c r="N59" s="4">
        <v>-5.2199999988079071</v>
      </c>
      <c r="O59" s="4">
        <v>8.9999999850988388E-2</v>
      </c>
      <c r="R59" s="4"/>
      <c r="S59" s="4"/>
      <c r="T59" s="4"/>
      <c r="U59" s="4"/>
      <c r="W59" s="4"/>
      <c r="X59" s="4"/>
      <c r="Y59" s="1"/>
      <c r="Z59" s="1"/>
    </row>
    <row r="60" spans="3:30" ht="15" customHeight="1">
      <c r="I60" s="1" t="s">
        <v>34</v>
      </c>
      <c r="J60" t="s">
        <v>18</v>
      </c>
      <c r="K60" s="1">
        <v>-1E-3</v>
      </c>
      <c r="L60" s="3">
        <f>L62+Q62*(K60-K62)^2</f>
        <v>-32.898264138769989</v>
      </c>
      <c r="M60" s="3">
        <f>M62+R62*(K60-K62)^2</f>
        <v>-12.205502761156261</v>
      </c>
      <c r="N60" s="3">
        <f>N62+S62*(K60-K62)^2</f>
        <v>-5.1844422288069438</v>
      </c>
      <c r="O60" s="3">
        <f>O62+T62*(K60-K62)^2</f>
        <v>0.12647822985001511</v>
      </c>
      <c r="U60" s="3">
        <v>1.5</v>
      </c>
      <c r="V60" s="3">
        <v>0.5</v>
      </c>
      <c r="W60" s="3">
        <v>0.6</v>
      </c>
      <c r="X60" s="3" t="s">
        <v>38</v>
      </c>
    </row>
    <row r="61" spans="3:30" ht="15" customHeight="1">
      <c r="I61" s="1" t="s">
        <v>34</v>
      </c>
      <c r="J61" t="s">
        <v>18</v>
      </c>
      <c r="K61" s="1">
        <v>0.5</v>
      </c>
      <c r="L61" s="3">
        <f>L62+Q62*(K61-K62)^2</f>
        <v>-44.824999999022111</v>
      </c>
      <c r="M61" s="3">
        <f>M62+R62*(K61-K62)^2</f>
        <v>-25.170000000623986</v>
      </c>
      <c r="N61" s="3">
        <f>N62+S62*(K61-K62)^2</f>
        <v>-18.547499999171123</v>
      </c>
      <c r="O61" s="3">
        <f>O62+T62*(K61-K62)^2</f>
        <v>-13.582499999785796</v>
      </c>
    </row>
    <row r="62" spans="3:30" ht="15" customHeight="1">
      <c r="C62" s="1"/>
      <c r="D62" s="1"/>
      <c r="E62" s="1"/>
      <c r="I62" s="1" t="s">
        <v>34</v>
      </c>
      <c r="J62" t="s">
        <v>18</v>
      </c>
      <c r="K62">
        <v>1</v>
      </c>
      <c r="L62">
        <v>-48.78999999910593</v>
      </c>
      <c r="M62">
        <v>-29.480000000447035</v>
      </c>
      <c r="N62">
        <v>-22.989999999292195</v>
      </c>
      <c r="O62">
        <v>-18.139999999664724</v>
      </c>
      <c r="Q62" s="3">
        <f>L59-L62</f>
        <v>15.860000000335276</v>
      </c>
      <c r="R62" s="3">
        <f t="shared" ref="R62" si="49">M59-M62</f>
        <v>17.239999999292195</v>
      </c>
      <c r="S62" s="3">
        <f t="shared" ref="S62" si="50">N59-N62</f>
        <v>17.770000000484288</v>
      </c>
      <c r="T62" s="3">
        <f t="shared" ref="T62" si="51">O59-O62</f>
        <v>18.229999999515712</v>
      </c>
      <c r="U62" s="4"/>
      <c r="W62" s="4"/>
      <c r="X62" s="4"/>
      <c r="Y62" s="1"/>
      <c r="Z62" s="1"/>
    </row>
    <row r="63" spans="3:30">
      <c r="K63" s="1"/>
      <c r="L63" s="1"/>
      <c r="M63" s="1"/>
      <c r="N63" s="1"/>
      <c r="O63" s="1"/>
    </row>
    <row r="64" spans="3:30" ht="15" customHeight="1">
      <c r="I64" s="1" t="s">
        <v>34</v>
      </c>
      <c r="J64" t="s">
        <v>16</v>
      </c>
      <c r="K64">
        <v>0</v>
      </c>
      <c r="L64">
        <v>0</v>
      </c>
      <c r="M64">
        <v>0</v>
      </c>
      <c r="N64">
        <v>0</v>
      </c>
      <c r="O64">
        <v>0</v>
      </c>
      <c r="U64" s="4"/>
      <c r="W64" s="4"/>
      <c r="X64" s="4"/>
      <c r="Y64" s="1"/>
      <c r="Z64" s="1"/>
    </row>
    <row r="65" spans="3:30" ht="15" customHeight="1">
      <c r="C65" s="1"/>
      <c r="D65" s="1"/>
      <c r="E65" s="1"/>
      <c r="I65" s="1" t="s">
        <v>34</v>
      </c>
      <c r="J65" t="s">
        <v>16</v>
      </c>
      <c r="K65" s="1">
        <f>K60</f>
        <v>-1E-3</v>
      </c>
      <c r="L65" s="3">
        <f>$K65^2*L67</f>
        <v>2.2700000004842876E-6</v>
      </c>
      <c r="M65" s="3">
        <f>M67+R67*(K65-K67)^2</f>
        <v>1.2806400011925456E-3</v>
      </c>
      <c r="N65" s="3">
        <f>N67+S67*(K65-K67)^2</f>
        <v>3.5817899982104606E-3</v>
      </c>
      <c r="O65" s="3">
        <f>O67+T67*(K65-K67)^2</f>
        <v>5.4827399985830638E-3</v>
      </c>
    </row>
    <row r="66" spans="3:30" ht="15" customHeight="1">
      <c r="I66" s="1" t="s">
        <v>34</v>
      </c>
      <c r="J66" t="s">
        <v>16</v>
      </c>
      <c r="K66" s="1">
        <f>K61</f>
        <v>0.5</v>
      </c>
      <c r="L66" s="3">
        <f>$K66^2*L67</f>
        <v>0.56750000012107193</v>
      </c>
      <c r="M66" s="3">
        <f>M67+R67*(K66-K67)^2</f>
        <v>-0.48000000044703484</v>
      </c>
      <c r="N66" s="3">
        <f>N67+S67*(K66-K67)^2</f>
        <v>-1.3424999993294477</v>
      </c>
      <c r="O66" s="3">
        <f>O67+T67*(K66-K67)^2</f>
        <v>-2.0549999994691461</v>
      </c>
    </row>
    <row r="67" spans="3:30" ht="15" customHeight="1">
      <c r="C67" s="1"/>
      <c r="D67" s="1"/>
      <c r="E67" s="1"/>
      <c r="I67" s="1" t="s">
        <v>34</v>
      </c>
      <c r="J67" t="s">
        <v>16</v>
      </c>
      <c r="K67" s="3">
        <v>1</v>
      </c>
      <c r="L67" s="3">
        <v>2.2700000004842877</v>
      </c>
      <c r="M67" s="4">
        <v>-0.64000000059604645</v>
      </c>
      <c r="N67" s="4">
        <v>-1.7899999991059303</v>
      </c>
      <c r="O67" s="4">
        <v>-2.7399999992921948</v>
      </c>
      <c r="Q67" s="3">
        <f>L64-L67</f>
        <v>-2.2700000004842877</v>
      </c>
      <c r="R67" s="3">
        <f t="shared" ref="R67" si="52">M64-M67</f>
        <v>0.64000000059604645</v>
      </c>
      <c r="S67" s="3">
        <f t="shared" ref="S67" si="53">N64-N67</f>
        <v>1.7899999991059303</v>
      </c>
      <c r="T67" s="3">
        <f t="shared" ref="T67" si="54">O64-O67</f>
        <v>2.7399999992921948</v>
      </c>
      <c r="U67" s="4"/>
      <c r="W67" s="4"/>
      <c r="X67" s="4"/>
      <c r="Y67" s="1"/>
      <c r="Z67" s="1"/>
    </row>
    <row r="68" spans="3:30">
      <c r="K68" s="1"/>
      <c r="L68" s="1"/>
      <c r="M68" s="1"/>
      <c r="N68" s="1"/>
      <c r="O68" s="1"/>
    </row>
    <row r="69" spans="3:30" ht="15" customHeight="1">
      <c r="C69" s="1"/>
      <c r="D69" s="1"/>
      <c r="E69" s="1"/>
      <c r="I69" s="1" t="s">
        <v>35</v>
      </c>
      <c r="J69" t="s">
        <v>19</v>
      </c>
      <c r="K69" s="3">
        <v>0</v>
      </c>
      <c r="L69" s="3">
        <v>-29.689999999478459</v>
      </c>
      <c r="M69" s="4">
        <v>-9.99000000115484</v>
      </c>
      <c r="N69" s="4">
        <v>-3.3399999998509884</v>
      </c>
      <c r="O69" s="4">
        <v>1.6699999989941716</v>
      </c>
      <c r="R69" s="4"/>
      <c r="S69" s="4"/>
      <c r="T69" s="4"/>
      <c r="U69" s="4"/>
      <c r="W69" s="4"/>
      <c r="X69" s="4"/>
      <c r="Y69" s="1"/>
      <c r="Z69" s="1"/>
    </row>
    <row r="70" spans="3:30" ht="15" customHeight="1">
      <c r="C70" s="1"/>
      <c r="D70" s="1"/>
      <c r="E70" s="1"/>
      <c r="I70" s="1" t="s">
        <v>35</v>
      </c>
      <c r="J70" t="s">
        <v>19</v>
      </c>
      <c r="K70" s="1">
        <v>0.06</v>
      </c>
      <c r="L70" s="3">
        <f>L72+Q72*(K70-K72)^2</f>
        <v>-31.668799999478459</v>
      </c>
      <c r="M70" s="3">
        <f>M72+R72*(K70-K72)^2</f>
        <v>-12.081708001016082</v>
      </c>
      <c r="N70" s="3">
        <f>N72+S72*(K70-K72)^2</f>
        <v>-5.475939999916033</v>
      </c>
      <c r="O70" s="3">
        <f>O72+T72*(K70-K72)^2</f>
        <v>-0.50435200097113864</v>
      </c>
      <c r="U70" s="3" t="s">
        <v>41</v>
      </c>
      <c r="V70" s="3">
        <v>1</v>
      </c>
      <c r="W70" s="3" t="s">
        <v>42</v>
      </c>
      <c r="X70" s="3" t="s">
        <v>41</v>
      </c>
    </row>
    <row r="71" spans="3:30" ht="15" customHeight="1">
      <c r="I71" s="1" t="s">
        <v>35</v>
      </c>
      <c r="J71" t="s">
        <v>19</v>
      </c>
      <c r="K71" s="1">
        <v>0.5</v>
      </c>
      <c r="L71" s="3">
        <f>L72+Q72*(K71-K72)^2</f>
        <v>-42.439999999478459</v>
      </c>
      <c r="M71" s="3">
        <f>M72+R72*(K71-K72)^2</f>
        <v>-23.46750000026077</v>
      </c>
      <c r="N71" s="3">
        <f>N72+S72*(K71-K72)^2</f>
        <v>-17.102500000270084</v>
      </c>
      <c r="O71" s="3">
        <f>O72+T72*(K71-K72)^2</f>
        <v>-12.340000000782311</v>
      </c>
    </row>
    <row r="72" spans="3:30" ht="15" customHeight="1">
      <c r="C72" s="1"/>
      <c r="D72" s="1"/>
      <c r="E72" s="1"/>
      <c r="I72" s="1" t="s">
        <v>35</v>
      </c>
      <c r="J72" t="s">
        <v>19</v>
      </c>
      <c r="K72" s="1">
        <v>1</v>
      </c>
      <c r="L72" s="1">
        <v>-46.689999999478459</v>
      </c>
      <c r="M72" s="1">
        <v>-27.959999999962747</v>
      </c>
      <c r="N72" s="1">
        <v>-21.690000000409782</v>
      </c>
      <c r="O72">
        <v>-17.010000000707805</v>
      </c>
      <c r="Q72" s="3">
        <f>L69-L72</f>
        <v>17</v>
      </c>
      <c r="R72" s="3">
        <f t="shared" ref="R72" si="55">M69-M72</f>
        <v>17.969999998807907</v>
      </c>
      <c r="S72" s="3">
        <f t="shared" ref="S72" si="56">N69-N72</f>
        <v>18.350000000558794</v>
      </c>
      <c r="T72" s="3">
        <f t="shared" ref="T72" si="57">O69-O72</f>
        <v>18.679999999701977</v>
      </c>
      <c r="U72" s="4"/>
      <c r="W72" s="4"/>
      <c r="X72" s="4"/>
      <c r="Y72" s="1"/>
      <c r="Z72" s="1"/>
      <c r="AA72" s="1"/>
      <c r="AB72" s="1"/>
      <c r="AC72" s="1"/>
      <c r="AD72" s="1"/>
    </row>
    <row r="73" spans="3:30">
      <c r="K73" s="1"/>
      <c r="L73" s="1"/>
      <c r="M73" s="1"/>
      <c r="N73" s="1"/>
      <c r="O73" s="1"/>
    </row>
    <row r="74" spans="3:30" ht="15" customHeight="1">
      <c r="C74" s="1"/>
      <c r="D74" s="1"/>
      <c r="E74" s="1"/>
      <c r="I74" s="1" t="s">
        <v>35</v>
      </c>
      <c r="J74" t="s">
        <v>20</v>
      </c>
      <c r="K74">
        <v>0</v>
      </c>
      <c r="L74">
        <v>0</v>
      </c>
      <c r="M74">
        <v>0</v>
      </c>
      <c r="N74">
        <v>0</v>
      </c>
      <c r="O74">
        <v>0</v>
      </c>
      <c r="U74" s="4"/>
      <c r="W74" s="4"/>
      <c r="X74" s="4"/>
      <c r="Y74" s="1"/>
      <c r="Z74" s="1"/>
    </row>
    <row r="75" spans="3:30" ht="15" customHeight="1">
      <c r="I75" s="1" t="s">
        <v>35</v>
      </c>
      <c r="J75" t="s">
        <v>20</v>
      </c>
      <c r="K75" s="1">
        <f>K70</f>
        <v>0.06</v>
      </c>
      <c r="L75" s="3">
        <f>$K75^2*L77</f>
        <v>2.3760000005364416E-3</v>
      </c>
      <c r="M75" s="3">
        <f>M77+R77*(K75-K77)^2</f>
        <v>-0.18042000008672487</v>
      </c>
      <c r="N75" s="3">
        <f>N77+S77*(K75-K77)^2</f>
        <v>-0.28285199996531007</v>
      </c>
      <c r="O75" s="3">
        <f>O77+T77*(K75-K77)^2</f>
        <v>-0.36782400001734494</v>
      </c>
    </row>
    <row r="76" spans="3:30" ht="15" customHeight="1">
      <c r="I76" s="1" t="s">
        <v>35</v>
      </c>
      <c r="J76" t="s">
        <v>20</v>
      </c>
      <c r="K76" s="1">
        <v>0.5</v>
      </c>
      <c r="L76" s="3">
        <f>$K76^2*L77</f>
        <v>0.1650000000372529</v>
      </c>
      <c r="M76" s="3">
        <f>M77+R77*(K76-K77)^2</f>
        <v>-1.1625000005587935</v>
      </c>
      <c r="N76" s="3">
        <f>N77+S77*(K76-K77)^2</f>
        <v>-1.8224999997764826</v>
      </c>
      <c r="O76" s="3">
        <f>O77+T77*(K76-K77)^2</f>
        <v>-2.3700000001117587</v>
      </c>
    </row>
    <row r="77" spans="3:30" ht="15" customHeight="1">
      <c r="C77" s="1"/>
      <c r="D77" s="1"/>
      <c r="E77" s="1"/>
      <c r="I77" s="1" t="s">
        <v>35</v>
      </c>
      <c r="J77" t="s">
        <v>20</v>
      </c>
      <c r="K77" s="3">
        <v>1</v>
      </c>
      <c r="L77" s="3">
        <v>0.66000000014901161</v>
      </c>
      <c r="M77" s="4">
        <v>-1.5500000007450581</v>
      </c>
      <c r="N77" s="4">
        <v>-2.4299999997019768</v>
      </c>
      <c r="O77" s="4">
        <v>-3.1600000001490116</v>
      </c>
      <c r="Q77" s="3">
        <f>L74-L77</f>
        <v>-0.66000000014901161</v>
      </c>
      <c r="R77" s="3">
        <f t="shared" ref="R77" si="58">M74-M77</f>
        <v>1.5500000007450581</v>
      </c>
      <c r="S77" s="3">
        <f t="shared" ref="S77" si="59">N74-N77</f>
        <v>2.4299999997019768</v>
      </c>
      <c r="T77" s="3">
        <f t="shared" ref="T77" si="60">O74-O77</f>
        <v>3.1600000001490116</v>
      </c>
      <c r="U77" s="4"/>
      <c r="W77" s="4"/>
      <c r="X77" s="4"/>
      <c r="Y77" s="1"/>
      <c r="Z77" s="1"/>
    </row>
    <row r="78" spans="3:30">
      <c r="K78" s="1"/>
      <c r="L78" s="1"/>
      <c r="M78" s="1"/>
      <c r="N78" s="1"/>
      <c r="O78" s="1"/>
    </row>
    <row r="79" spans="3:30" ht="15" customHeight="1">
      <c r="C79" s="1"/>
      <c r="D79" s="1"/>
      <c r="E79" s="1"/>
      <c r="I79" s="1" t="s">
        <v>36</v>
      </c>
      <c r="J79" t="s">
        <v>25</v>
      </c>
      <c r="K79" s="3">
        <v>0</v>
      </c>
      <c r="L79" s="3">
        <v>-2.3899999987334013</v>
      </c>
      <c r="M79" s="3">
        <v>9.6499999994412065</v>
      </c>
      <c r="N79" s="3">
        <v>13.690000000409782</v>
      </c>
      <c r="O79" s="3">
        <v>16.709999999031425</v>
      </c>
    </row>
    <row r="80" spans="3:30" ht="15" customHeight="1">
      <c r="C80" s="1"/>
      <c r="D80" s="1"/>
      <c r="E80" s="1"/>
      <c r="I80" s="1" t="s">
        <v>36</v>
      </c>
      <c r="J80" t="s">
        <v>25</v>
      </c>
      <c r="K80" s="1">
        <v>0.1</v>
      </c>
      <c r="L80" s="3">
        <f>L82+Q82*(K80-K82)^2</f>
        <v>-5.4014999988395704</v>
      </c>
      <c r="M80" s="3">
        <f>M82+R82*(K80-K82)^2</f>
        <v>6.5301999996323143</v>
      </c>
      <c r="N80" s="3">
        <f>N82+S82*(K80-K82)^2</f>
        <v>10.537900000261144</v>
      </c>
      <c r="O80" s="3">
        <f>O82+T82*(K80-K82)^2</f>
        <v>13.531299999123441</v>
      </c>
      <c r="U80" s="3" t="s">
        <v>38</v>
      </c>
      <c r="V80" s="3" t="s">
        <v>38</v>
      </c>
      <c r="W80" s="3" t="s">
        <v>38</v>
      </c>
      <c r="X80" s="3" t="s">
        <v>40</v>
      </c>
    </row>
    <row r="81" spans="3:26" ht="15" customHeight="1">
      <c r="C81" s="1"/>
      <c r="D81" s="1"/>
      <c r="E81" s="1"/>
      <c r="I81" s="1" t="s">
        <v>36</v>
      </c>
      <c r="J81" t="s">
        <v>25</v>
      </c>
      <c r="K81" s="1">
        <v>0.9</v>
      </c>
      <c r="L81" s="3">
        <f>L82+Q82*(K81-K82)^2</f>
        <v>-18.081499999286606</v>
      </c>
      <c r="M81" s="3">
        <f>M82+R82*(K81-K82)^2</f>
        <v>-6.6057999995630237</v>
      </c>
      <c r="N81" s="3">
        <f>N82+S82*(K81-K82)^2</f>
        <v>-2.7341000003647058</v>
      </c>
      <c r="O81" s="3">
        <f>O82+T82*(K81-K82)^2</f>
        <v>0.14729999951086931</v>
      </c>
    </row>
    <row r="82" spans="3:26" ht="15" customHeight="1">
      <c r="I82" s="1" t="s">
        <v>36</v>
      </c>
      <c r="J82" t="s">
        <v>25</v>
      </c>
      <c r="K82">
        <v>1</v>
      </c>
      <c r="L82">
        <v>-18.239999999292195</v>
      </c>
      <c r="M82">
        <v>-6.7699999995529652</v>
      </c>
      <c r="N82">
        <v>-2.900000000372529</v>
      </c>
      <c r="O82">
        <v>-2.0000000484287739E-2</v>
      </c>
      <c r="Q82" s="3">
        <f>L79-L82</f>
        <v>15.850000000558794</v>
      </c>
      <c r="R82" s="3">
        <f t="shared" ref="R82" si="61">M79-M82</f>
        <v>16.419999998994172</v>
      </c>
      <c r="S82" s="3">
        <f t="shared" ref="S82" si="62">N79-N82</f>
        <v>16.590000000782311</v>
      </c>
      <c r="T82" s="3">
        <f t="shared" ref="T82" si="63">O79-O82</f>
        <v>16.729999999515712</v>
      </c>
    </row>
    <row r="83" spans="3:26">
      <c r="K83" s="1"/>
      <c r="L83" s="1"/>
      <c r="M83" s="1"/>
      <c r="N83" s="1"/>
      <c r="O83" s="1"/>
    </row>
    <row r="84" spans="3:26" ht="15" customHeight="1">
      <c r="C84" s="1"/>
      <c r="D84" s="1"/>
      <c r="E84" s="1"/>
      <c r="I84" s="1" t="s">
        <v>36</v>
      </c>
      <c r="J84" t="s">
        <v>23</v>
      </c>
      <c r="K84">
        <v>0</v>
      </c>
      <c r="L84">
        <v>0</v>
      </c>
      <c r="M84">
        <v>0</v>
      </c>
      <c r="N84">
        <v>0</v>
      </c>
      <c r="O84">
        <v>0</v>
      </c>
      <c r="U84" s="4"/>
      <c r="W84" s="4"/>
      <c r="X84" s="4"/>
      <c r="Y84" s="1"/>
      <c r="Z84" s="1"/>
    </row>
    <row r="85" spans="3:26" ht="15" customHeight="1">
      <c r="C85" s="1"/>
      <c r="D85" s="1"/>
      <c r="E85" s="1"/>
      <c r="I85" s="1" t="s">
        <v>36</v>
      </c>
      <c r="J85" t="s">
        <v>23</v>
      </c>
      <c r="K85" s="1">
        <f>K80</f>
        <v>0.1</v>
      </c>
      <c r="L85" s="3">
        <f>$K85^2*L87</f>
        <v>2.0600000005215412E-2</v>
      </c>
      <c r="M85" s="3">
        <f>$K85^2*M87</f>
        <v>1.4999999944120648E-3</v>
      </c>
      <c r="N85" s="3">
        <f>N87+S87*(K85-K87)^2</f>
        <v>-0.10449999996460974</v>
      </c>
      <c r="O85" s="3">
        <f>O87+T87*(K85-K87)^2</f>
        <v>-0.2090000001061707</v>
      </c>
    </row>
    <row r="86" spans="3:26" ht="15" customHeight="1">
      <c r="C86" s="1"/>
      <c r="D86" s="1"/>
      <c r="E86" s="1"/>
      <c r="I86" s="1" t="s">
        <v>36</v>
      </c>
      <c r="J86" t="s">
        <v>23</v>
      </c>
      <c r="K86" s="1">
        <f>K81</f>
        <v>0.9</v>
      </c>
      <c r="L86" s="3">
        <f>$K86^2*L87</f>
        <v>1.6686000004224479</v>
      </c>
      <c r="M86" s="3">
        <f>$K86^2*M87</f>
        <v>0.12149999954737724</v>
      </c>
      <c r="N86" s="3">
        <f>N87+S87*(K86-K87)^2</f>
        <v>-0.54449999981559816</v>
      </c>
      <c r="O86" s="3">
        <f>O87+T87*(K86-K87)^2</f>
        <v>-1.0890000005532057</v>
      </c>
    </row>
    <row r="87" spans="3:26" ht="15" customHeight="1">
      <c r="I87" s="1" t="s">
        <v>36</v>
      </c>
      <c r="J87" t="s">
        <v>23</v>
      </c>
      <c r="K87" s="3">
        <v>1</v>
      </c>
      <c r="L87" s="3">
        <v>2.0600000005215406</v>
      </c>
      <c r="M87" s="4">
        <v>0.14999999944120646</v>
      </c>
      <c r="N87" s="4">
        <v>-0.54999999981373549</v>
      </c>
      <c r="O87" s="4">
        <v>-1.1000000005587935</v>
      </c>
      <c r="Q87" s="3">
        <f>L84-L87</f>
        <v>-2.0600000005215406</v>
      </c>
      <c r="R87" s="3">
        <f t="shared" ref="R87" si="64">M84-M87</f>
        <v>-0.14999999944120646</v>
      </c>
      <c r="S87" s="3">
        <f t="shared" ref="S87" si="65">N84-N87</f>
        <v>0.54999999981373549</v>
      </c>
      <c r="T87" s="3">
        <f t="shared" ref="T87" si="66">O84-O87</f>
        <v>1.1000000005587935</v>
      </c>
    </row>
    <row r="88" spans="3:26">
      <c r="K88" s="1"/>
      <c r="L88" s="1"/>
      <c r="M88" s="1"/>
      <c r="N88" s="1"/>
      <c r="O88" s="1"/>
    </row>
    <row r="89" spans="3:26" ht="15" customHeight="1">
      <c r="I89" s="1" t="s">
        <v>14</v>
      </c>
      <c r="J89" t="s">
        <v>26</v>
      </c>
      <c r="K89" s="3">
        <v>0</v>
      </c>
      <c r="L89" s="3">
        <v>5.4300000015646219</v>
      </c>
      <c r="M89" s="3">
        <v>16.349999999627471</v>
      </c>
      <c r="N89" s="3">
        <v>20.000000000931323</v>
      </c>
      <c r="O89" s="3">
        <v>22.730000000447035</v>
      </c>
      <c r="U89" s="3" t="s">
        <v>38</v>
      </c>
      <c r="V89" s="3" t="s">
        <v>40</v>
      </c>
      <c r="W89" s="3" t="s">
        <v>40</v>
      </c>
      <c r="X89" s="3" t="s">
        <v>40</v>
      </c>
    </row>
    <row r="90" spans="3:26" ht="15" customHeight="1">
      <c r="I90" s="1" t="s">
        <v>14</v>
      </c>
      <c r="J90" t="s">
        <v>26</v>
      </c>
      <c r="K90" s="1">
        <v>0.2</v>
      </c>
      <c r="L90" s="3">
        <f>L92+Q92*(K90-K92)^2</f>
        <v>6.6000001095236627E-2</v>
      </c>
      <c r="M90" s="3">
        <f>M92+R92*(K90-K92)^2</f>
        <v>10.737599999681118</v>
      </c>
      <c r="N90" s="3">
        <f>N92+S92*(K90-K92)^2</f>
        <v>14.294000000394883</v>
      </c>
      <c r="O90" s="3">
        <f>O92+T92*(K90-K92)^2</f>
        <v>16.93760000050068</v>
      </c>
    </row>
    <row r="91" spans="3:26" ht="15" customHeight="1">
      <c r="I91" s="1" t="s">
        <v>14</v>
      </c>
      <c r="J91" t="s">
        <v>26</v>
      </c>
      <c r="K91" s="1">
        <v>0.5</v>
      </c>
      <c r="L91" s="3">
        <f>L92+Q92*(K91-K92)^2</f>
        <v>-5.7449999994132668</v>
      </c>
      <c r="M91" s="3">
        <f>M92+R92*(K91-K92)^2</f>
        <v>4.6574999997392297</v>
      </c>
      <c r="N91" s="3">
        <f>N92+S92*(K91-K92)^2</f>
        <v>8.1124999998137355</v>
      </c>
      <c r="O91" s="3">
        <f>O92+T92*(K91-K92)^2</f>
        <v>10.662500000558794</v>
      </c>
    </row>
    <row r="92" spans="3:26" ht="15" customHeight="1">
      <c r="C92" s="1"/>
      <c r="D92" s="1"/>
      <c r="E92" s="1"/>
      <c r="I92" s="1" t="s">
        <v>14</v>
      </c>
      <c r="J92" t="s">
        <v>26</v>
      </c>
      <c r="K92" s="1">
        <v>1</v>
      </c>
      <c r="L92" s="1">
        <v>-9.4699999997392297</v>
      </c>
      <c r="M92" s="1">
        <v>0.75999999977648258</v>
      </c>
      <c r="N92" s="1">
        <v>4.1499999994412065</v>
      </c>
      <c r="O92">
        <v>6.6400000005960464</v>
      </c>
      <c r="Q92" s="3">
        <f>L89-L92</f>
        <v>14.900000001303852</v>
      </c>
      <c r="R92" s="3">
        <f t="shared" ref="R92" si="67">M89-M92</f>
        <v>15.589999999850988</v>
      </c>
      <c r="S92" s="3">
        <f t="shared" ref="S92" si="68">N89-N92</f>
        <v>15.850000001490116</v>
      </c>
      <c r="T92" s="3">
        <f t="shared" ref="T92" si="69">O89-O92</f>
        <v>16.089999999850988</v>
      </c>
    </row>
    <row r="93" spans="3:26">
      <c r="K93" s="1"/>
      <c r="L93" s="1"/>
      <c r="M93" s="1"/>
      <c r="N93" s="1"/>
      <c r="O93" s="1"/>
    </row>
    <row r="94" spans="3:26" ht="15" customHeight="1">
      <c r="C94" s="1"/>
      <c r="D94" s="1"/>
      <c r="E94" s="1"/>
      <c r="I94" s="1" t="s">
        <v>14</v>
      </c>
      <c r="J94" t="s">
        <v>24</v>
      </c>
      <c r="K94">
        <v>0</v>
      </c>
      <c r="L94">
        <v>0</v>
      </c>
      <c r="M94">
        <v>0</v>
      </c>
      <c r="N94">
        <v>0</v>
      </c>
      <c r="O94">
        <v>0</v>
      </c>
      <c r="U94" s="4"/>
      <c r="W94" s="4"/>
      <c r="X94" s="4"/>
      <c r="Y94" s="1"/>
      <c r="Z94" s="1"/>
    </row>
    <row r="95" spans="3:26" ht="15" customHeight="1">
      <c r="I95" s="1" t="s">
        <v>14</v>
      </c>
      <c r="J95" t="s">
        <v>24</v>
      </c>
      <c r="K95" s="1">
        <f>K90</f>
        <v>0.2</v>
      </c>
      <c r="L95" s="3">
        <f>$K95^2*L97</f>
        <v>6.1200000010430827E-2</v>
      </c>
      <c r="M95" s="3">
        <f>M97+R97*(K95-K97)^2</f>
        <v>-7.5600000321865063E-2</v>
      </c>
      <c r="N95" s="3">
        <f>N97+S97*(K95-K97)^2</f>
        <v>-0.31320000004023307</v>
      </c>
      <c r="O95" s="3">
        <f>O97+T97*(K95-K97)^2</f>
        <v>-0.51119999997317778</v>
      </c>
    </row>
    <row r="96" spans="3:26" ht="15" customHeight="1">
      <c r="C96" s="1"/>
      <c r="D96" s="1"/>
      <c r="E96" s="1"/>
      <c r="I96" s="1" t="s">
        <v>14</v>
      </c>
      <c r="J96" t="s">
        <v>24</v>
      </c>
      <c r="K96" s="1">
        <v>0.5</v>
      </c>
      <c r="L96" s="3">
        <f>$K96^2*L97</f>
        <v>0.38250000006519258</v>
      </c>
      <c r="M96" s="3">
        <f>M97+R97*(K96-K97)^2</f>
        <v>-0.15750000067055225</v>
      </c>
      <c r="N96" s="3">
        <f>N97+S97*(K96-K97)^2</f>
        <v>-0.65250000008381903</v>
      </c>
      <c r="O96" s="3">
        <f>O97+T97*(K96-K97)^2</f>
        <v>-1.0649999999441206</v>
      </c>
    </row>
    <row r="97" spans="3:26" ht="15" customHeight="1">
      <c r="I97" s="1" t="s">
        <v>14</v>
      </c>
      <c r="J97" t="s">
        <v>24</v>
      </c>
      <c r="K97" s="3">
        <v>1</v>
      </c>
      <c r="L97" s="3">
        <v>1.5300000002607703</v>
      </c>
      <c r="M97" s="4">
        <v>-0.21000000089406967</v>
      </c>
      <c r="N97" s="4">
        <v>-0.87000000011175871</v>
      </c>
      <c r="O97" s="4">
        <v>-1.4199999999254942</v>
      </c>
      <c r="Q97" s="3">
        <f>L94-L97</f>
        <v>-1.5300000002607703</v>
      </c>
      <c r="R97" s="3">
        <f t="shared" ref="R97" si="70">M94-M97</f>
        <v>0.21000000089406967</v>
      </c>
      <c r="S97" s="3">
        <f t="shared" ref="S97" si="71">N94-N97</f>
        <v>0.87000000011175871</v>
      </c>
      <c r="T97" s="3">
        <f t="shared" ref="T97" si="72">O94-O97</f>
        <v>1.4199999999254942</v>
      </c>
    </row>
    <row r="98" spans="3:26">
      <c r="K98" s="1"/>
      <c r="L98" s="1"/>
      <c r="M98" s="1"/>
      <c r="N98" s="1"/>
      <c r="O98" s="1"/>
    </row>
    <row r="99" spans="3:26" ht="15" customHeight="1">
      <c r="I99" s="1" t="s">
        <v>37</v>
      </c>
      <c r="J99" t="s">
        <v>27</v>
      </c>
      <c r="K99" s="3">
        <v>0</v>
      </c>
      <c r="L99" s="3">
        <v>-37.119999999180436</v>
      </c>
      <c r="M99" s="3">
        <v>-24.000000000931323</v>
      </c>
      <c r="N99" s="3">
        <v>-19.53999999910593</v>
      </c>
      <c r="O99" s="3">
        <v>-16.170000000856817</v>
      </c>
      <c r="U99" s="3" t="s">
        <v>39</v>
      </c>
      <c r="V99" s="3" t="s">
        <v>38</v>
      </c>
      <c r="W99" s="3" t="s">
        <v>39</v>
      </c>
      <c r="X99" s="3" t="s">
        <v>39</v>
      </c>
    </row>
    <row r="100" spans="3:26" ht="15" customHeight="1">
      <c r="I100" s="1" t="s">
        <v>37</v>
      </c>
      <c r="J100" t="s">
        <v>27</v>
      </c>
      <c r="K100" s="1">
        <v>-0.47</v>
      </c>
      <c r="L100" s="3">
        <f>L102+Q102*(K100-K102)^2</f>
        <v>-20.298558997839784</v>
      </c>
      <c r="M100" s="3">
        <f>M102+R102*(K100-K102)^2</f>
        <v>-6.4588010027044476</v>
      </c>
      <c r="N100" s="3">
        <f>N102+S102*(K100-K102)^2</f>
        <v>-1.7201849973760588</v>
      </c>
      <c r="O100" s="3">
        <f>O102+T102*(K100-K102)^2</f>
        <v>1.8819949989269489</v>
      </c>
    </row>
    <row r="101" spans="3:26" ht="15" customHeight="1">
      <c r="I101" s="1" t="s">
        <v>37</v>
      </c>
      <c r="J101" t="s">
        <v>27</v>
      </c>
      <c r="K101" s="1">
        <v>0.5</v>
      </c>
      <c r="L101" s="3">
        <f>L102+Q102*(K101-K102)^2</f>
        <v>-47.987500000046566</v>
      </c>
      <c r="M101" s="3">
        <f>M102+R102*(K101-K102)^2</f>
        <v>-35.332499999785796</v>
      </c>
      <c r="N101" s="3">
        <f>N102+S102*(K101-K102)^2</f>
        <v>-31.052500000223517</v>
      </c>
      <c r="O101" s="3">
        <f>O102+T102*(K101-K102)^2</f>
        <v>-27.832500000717118</v>
      </c>
    </row>
    <row r="102" spans="3:26" ht="15" customHeight="1">
      <c r="C102" s="1"/>
      <c r="D102" s="1"/>
      <c r="E102" s="1"/>
      <c r="I102" s="1" t="s">
        <v>37</v>
      </c>
      <c r="J102" t="s">
        <v>27</v>
      </c>
      <c r="K102" s="1">
        <v>1</v>
      </c>
      <c r="L102" s="1">
        <v>-51.610000000335276</v>
      </c>
      <c r="M102" s="1">
        <v>-39.109999999403954</v>
      </c>
      <c r="N102" s="1">
        <v>-34.890000000596046</v>
      </c>
      <c r="O102">
        <v>-31.720000000670552</v>
      </c>
      <c r="Q102" s="3">
        <f>L99-L102</f>
        <v>14.49000000115484</v>
      </c>
      <c r="R102" s="3">
        <f t="shared" ref="R102" si="73">M99-M102</f>
        <v>15.109999998472631</v>
      </c>
      <c r="S102" s="3">
        <f t="shared" ref="S102" si="74">N99-N102</f>
        <v>15.350000001490116</v>
      </c>
      <c r="T102" s="3">
        <f t="shared" ref="T102" si="75">O99-O102</f>
        <v>15.549999999813735</v>
      </c>
    </row>
    <row r="103" spans="3:26">
      <c r="K103" s="1"/>
      <c r="L103" s="1"/>
      <c r="M103" s="1"/>
      <c r="N103" s="1"/>
      <c r="O103" s="1"/>
    </row>
    <row r="104" spans="3:26">
      <c r="C104" s="1"/>
      <c r="D104" s="1"/>
      <c r="E104" s="1"/>
      <c r="I104" s="1" t="s">
        <v>37</v>
      </c>
      <c r="J104" t="s">
        <v>28</v>
      </c>
      <c r="K104">
        <v>0</v>
      </c>
      <c r="L104">
        <v>0</v>
      </c>
      <c r="M104">
        <v>0</v>
      </c>
      <c r="N104">
        <v>0</v>
      </c>
      <c r="O104">
        <v>0</v>
      </c>
      <c r="U104" s="4"/>
      <c r="W104" s="4"/>
      <c r="X104" s="4"/>
      <c r="Y104" s="1"/>
      <c r="Z104" s="1"/>
    </row>
    <row r="105" spans="3:26">
      <c r="I105" s="1" t="s">
        <v>37</v>
      </c>
      <c r="J105" t="s">
        <v>28</v>
      </c>
      <c r="K105" s="1">
        <f>K100</f>
        <v>-0.47</v>
      </c>
      <c r="L105" s="3">
        <f>$K105^2*L107</f>
        <v>0.43075499983541665</v>
      </c>
      <c r="M105" s="3">
        <f>M107+R107*(K105-K107)^2</f>
        <v>3.4827000302728256E-2</v>
      </c>
      <c r="N105" s="3">
        <f>N107+S107*(K105-K107)^2</f>
        <v>0.89389299948103718</v>
      </c>
      <c r="O105" s="3">
        <f>O107+T107*(K105-K107)^2</f>
        <v>1.5904330001297406</v>
      </c>
    </row>
    <row r="106" spans="3:26">
      <c r="I106" s="1" t="s">
        <v>37</v>
      </c>
      <c r="J106" t="s">
        <v>28</v>
      </c>
      <c r="K106" s="1">
        <v>0.5</v>
      </c>
      <c r="L106" s="3">
        <f>$K106^2*L107</f>
        <v>0.48749999981373549</v>
      </c>
      <c r="M106" s="3">
        <f>M107+R107*(K106-K107)^2</f>
        <v>-2.2500000195577741E-2</v>
      </c>
      <c r="N106" s="3">
        <f>N107+S107*(K106-K107)^2</f>
        <v>-0.57749999966472387</v>
      </c>
      <c r="O106" s="3">
        <f>O107+T107*(K106-K107)^2</f>
        <v>-1.027500000083819</v>
      </c>
    </row>
    <row r="107" spans="3:26">
      <c r="I107" s="1" t="s">
        <v>37</v>
      </c>
      <c r="J107" t="s">
        <v>28</v>
      </c>
      <c r="K107" s="3">
        <v>1</v>
      </c>
      <c r="L107" s="3">
        <v>1.9499999992549419</v>
      </c>
      <c r="M107" s="4">
        <v>-3.0000000260770321E-2</v>
      </c>
      <c r="N107" s="4">
        <v>-0.76999999955296516</v>
      </c>
      <c r="O107" s="4">
        <v>-1.3700000001117587</v>
      </c>
      <c r="Q107" s="3">
        <f>L104-L107</f>
        <v>-1.9499999992549419</v>
      </c>
      <c r="R107" s="3">
        <f t="shared" ref="R107" si="76">M104-M107</f>
        <v>3.0000000260770321E-2</v>
      </c>
      <c r="S107" s="3">
        <f t="shared" ref="S107" si="77">N104-N107</f>
        <v>0.76999999955296516</v>
      </c>
      <c r="T107" s="3">
        <f t="shared" ref="T107" si="78">O104-O107</f>
        <v>1.3700000001117587</v>
      </c>
    </row>
    <row r="108" spans="3:26">
      <c r="C108" s="1"/>
      <c r="D108" s="1"/>
      <c r="E108" s="1"/>
      <c r="J108" s="1"/>
      <c r="R108" s="4"/>
      <c r="S108" s="4"/>
      <c r="T108" s="4"/>
      <c r="U108" s="4"/>
      <c r="W108" s="4"/>
      <c r="X108" s="4"/>
      <c r="Y108" s="1"/>
      <c r="Z108" s="1"/>
    </row>
    <row r="109" spans="3:26">
      <c r="C109" s="1"/>
      <c r="D109" s="1"/>
      <c r="E109" s="1"/>
      <c r="J109" s="1"/>
      <c r="K109" s="1"/>
      <c r="L109" s="1"/>
      <c r="M109" s="1"/>
      <c r="N109" s="1"/>
    </row>
  </sheetData>
  <sortState ref="A48:AD110">
    <sortCondition ref="I48:I110"/>
    <sortCondition ref="J48:J110"/>
    <sortCondition ref="K48:K1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U64"/>
  <sheetViews>
    <sheetView tabSelected="1" topLeftCell="B55" zoomScaleNormal="100" workbookViewId="0">
      <selection activeCell="H67" sqref="H67"/>
    </sheetView>
  </sheetViews>
  <sheetFormatPr defaultRowHeight="15"/>
  <cols>
    <col min="2" max="2" width="10.28515625" bestFit="1" customWidth="1"/>
    <col min="4" max="4" width="12.85546875" bestFit="1" customWidth="1"/>
    <col min="5" max="5" width="12.85546875" customWidth="1"/>
  </cols>
  <sheetData>
    <row r="2" spans="3:21">
      <c r="D2" t="s">
        <v>29</v>
      </c>
      <c r="F2" t="s">
        <v>30</v>
      </c>
      <c r="H2" t="s">
        <v>31</v>
      </c>
      <c r="J2" t="s">
        <v>32</v>
      </c>
    </row>
    <row r="3" spans="3:21">
      <c r="D3" t="s">
        <v>26</v>
      </c>
      <c r="E3" t="s">
        <v>24</v>
      </c>
      <c r="F3" t="s">
        <v>26</v>
      </c>
      <c r="G3" t="s">
        <v>24</v>
      </c>
      <c r="H3" t="s">
        <v>26</v>
      </c>
      <c r="I3" t="s">
        <v>24</v>
      </c>
      <c r="J3" t="s">
        <v>26</v>
      </c>
      <c r="K3" t="s">
        <v>24</v>
      </c>
    </row>
    <row r="5" spans="3:21">
      <c r="C5">
        <v>0</v>
      </c>
      <c r="D5">
        <v>5.4300000015646219</v>
      </c>
      <c r="E5">
        <v>0</v>
      </c>
      <c r="F5" s="3">
        <v>16.349999999627471</v>
      </c>
      <c r="G5">
        <v>0</v>
      </c>
      <c r="H5">
        <v>20.000000000931323</v>
      </c>
      <c r="I5">
        <v>0</v>
      </c>
      <c r="J5">
        <v>22.730000000447035</v>
      </c>
      <c r="K5">
        <v>0</v>
      </c>
    </row>
    <row r="6" spans="3:21">
      <c r="C6">
        <v>0.2</v>
      </c>
      <c r="D6">
        <v>6.6000001095236627E-2</v>
      </c>
      <c r="E6">
        <v>6.1200000010430827E-2</v>
      </c>
      <c r="F6" s="3">
        <v>10.737599999681118</v>
      </c>
      <c r="G6">
        <v>-7.5600000321865063E-2</v>
      </c>
      <c r="H6">
        <v>14.294000000394883</v>
      </c>
      <c r="I6">
        <v>-0.31320000004023307</v>
      </c>
      <c r="J6">
        <v>16.93760000050068</v>
      </c>
      <c r="K6">
        <v>-0.51119999997317778</v>
      </c>
    </row>
    <row r="7" spans="3:21">
      <c r="C7">
        <v>0.5</v>
      </c>
      <c r="D7">
        <v>-5.7449999994132668</v>
      </c>
      <c r="E7">
        <v>0.38250000006519258</v>
      </c>
      <c r="F7" s="3">
        <v>4.6574999997392297</v>
      </c>
      <c r="G7">
        <v>-0.15750000067055225</v>
      </c>
      <c r="H7">
        <v>8.1124999998137355</v>
      </c>
      <c r="I7">
        <v>-0.65250000008381903</v>
      </c>
      <c r="J7">
        <v>10.662500000558794</v>
      </c>
      <c r="K7">
        <v>-1.0649999999441206</v>
      </c>
    </row>
    <row r="8" spans="3:21">
      <c r="C8">
        <v>1</v>
      </c>
      <c r="D8">
        <v>-9.4699999997392297</v>
      </c>
      <c r="E8">
        <v>1.5300000002607703</v>
      </c>
      <c r="F8" s="1">
        <v>0.75999999977648258</v>
      </c>
      <c r="G8">
        <v>-0.21000000089406967</v>
      </c>
      <c r="H8">
        <v>4.1499999994412065</v>
      </c>
      <c r="I8">
        <v>-0.87000000011175871</v>
      </c>
      <c r="J8">
        <v>6.6400000005960464</v>
      </c>
      <c r="K8">
        <v>-1.4199999999254942</v>
      </c>
      <c r="R8" s="1"/>
      <c r="S8" s="1"/>
      <c r="T8" s="1"/>
      <c r="U8" s="1"/>
    </row>
    <row r="9" spans="3:21">
      <c r="R9" s="1"/>
      <c r="S9" s="1"/>
      <c r="T9" s="1"/>
      <c r="U9" s="1"/>
    </row>
    <row r="10" spans="3:21">
      <c r="R10" s="1"/>
      <c r="S10" s="1"/>
      <c r="T10" s="1"/>
      <c r="U10" s="1"/>
    </row>
    <row r="11" spans="3:21">
      <c r="D11" t="s">
        <v>29</v>
      </c>
      <c r="F11" t="s">
        <v>30</v>
      </c>
      <c r="H11" t="s">
        <v>31</v>
      </c>
      <c r="J11" t="s">
        <v>32</v>
      </c>
    </row>
    <row r="12" spans="3:21">
      <c r="D12" t="s">
        <v>18</v>
      </c>
      <c r="E12" t="s">
        <v>16</v>
      </c>
      <c r="F12" t="s">
        <v>18</v>
      </c>
      <c r="G12" t="s">
        <v>16</v>
      </c>
      <c r="H12" t="s">
        <v>18</v>
      </c>
      <c r="I12" t="s">
        <v>16</v>
      </c>
      <c r="J12" t="s">
        <v>18</v>
      </c>
      <c r="K12" t="s">
        <v>16</v>
      </c>
      <c r="R12" s="1"/>
      <c r="S12" s="1"/>
      <c r="T12" s="1"/>
      <c r="U12" s="1"/>
    </row>
    <row r="13" spans="3:21">
      <c r="C13">
        <v>-0.1</v>
      </c>
      <c r="D13">
        <v>-29.599399998700243</v>
      </c>
      <c r="E13">
        <v>2.2700000004842881E-2</v>
      </c>
      <c r="F13">
        <v>-8.6196000013034748</v>
      </c>
      <c r="H13">
        <v>-1.4882999987062036</v>
      </c>
      <c r="J13">
        <v>3.9182999997492907</v>
      </c>
      <c r="R13" s="1"/>
      <c r="S13" s="1"/>
      <c r="T13" s="1"/>
      <c r="U13" s="1"/>
    </row>
    <row r="14" spans="3:21">
      <c r="C14">
        <v>0</v>
      </c>
      <c r="D14">
        <v>-32.929999998770654</v>
      </c>
      <c r="E14">
        <v>0</v>
      </c>
      <c r="F14">
        <v>-12.24000000115484</v>
      </c>
      <c r="G14">
        <v>0</v>
      </c>
      <c r="H14">
        <v>-5.2199999988079071</v>
      </c>
      <c r="I14">
        <v>0</v>
      </c>
      <c r="J14">
        <v>8.9999999850988388E-2</v>
      </c>
      <c r="K14">
        <v>0</v>
      </c>
    </row>
    <row r="15" spans="3:21">
      <c r="C15">
        <v>0.2</v>
      </c>
      <c r="D15">
        <v>-38.639599998891356</v>
      </c>
      <c r="E15">
        <v>9.0800000019371524E-2</v>
      </c>
      <c r="F15">
        <v>-18.446400000900027</v>
      </c>
      <c r="G15">
        <v>-0.23040000021457663</v>
      </c>
      <c r="H15">
        <v>-11.617199998982249</v>
      </c>
      <c r="I15">
        <v>-0.64439999967813466</v>
      </c>
      <c r="J15">
        <v>-6.472799999974665</v>
      </c>
      <c r="K15">
        <v>-0.98639999974518977</v>
      </c>
    </row>
    <row r="16" spans="3:21">
      <c r="C16">
        <v>0.5</v>
      </c>
      <c r="D16">
        <v>-44.824999999022111</v>
      </c>
      <c r="E16">
        <v>0.56750000012107193</v>
      </c>
      <c r="F16">
        <v>-25.170000000623986</v>
      </c>
      <c r="G16">
        <v>-0.48000000044703484</v>
      </c>
      <c r="H16">
        <v>-18.547499999171123</v>
      </c>
      <c r="I16">
        <v>-1.3424999993294477</v>
      </c>
      <c r="J16">
        <v>-13.582499999785796</v>
      </c>
      <c r="K16">
        <v>-2.0549999994691461</v>
      </c>
    </row>
    <row r="17" spans="3:21">
      <c r="C17">
        <v>1</v>
      </c>
      <c r="D17">
        <v>-48.78999999910593</v>
      </c>
      <c r="E17">
        <v>2.2700000004842877</v>
      </c>
      <c r="F17">
        <v>-29.480000000447035</v>
      </c>
      <c r="G17">
        <v>-0.64000000059604645</v>
      </c>
      <c r="H17">
        <v>-22.989999999292195</v>
      </c>
      <c r="I17">
        <v>-1.7899999991059303</v>
      </c>
      <c r="J17">
        <v>-18.139999999664724</v>
      </c>
      <c r="K17">
        <v>-2.7399999992921948</v>
      </c>
    </row>
    <row r="19" spans="3:21">
      <c r="R19" s="1"/>
      <c r="S19" s="1"/>
      <c r="T19" s="1"/>
      <c r="U19" s="1"/>
    </row>
    <row r="20" spans="3:21">
      <c r="R20" s="1"/>
      <c r="S20" s="1"/>
      <c r="T20" s="1"/>
      <c r="U20" s="1"/>
    </row>
    <row r="21" spans="3:21">
      <c r="D21" t="s">
        <v>29</v>
      </c>
      <c r="F21" t="s">
        <v>30</v>
      </c>
      <c r="H21" t="s">
        <v>31</v>
      </c>
      <c r="J21" t="s">
        <v>32</v>
      </c>
    </row>
    <row r="22" spans="3:21">
      <c r="D22" t="s">
        <v>19</v>
      </c>
      <c r="E22" t="s">
        <v>20</v>
      </c>
      <c r="F22" t="s">
        <v>19</v>
      </c>
      <c r="G22" t="s">
        <v>20</v>
      </c>
      <c r="H22" t="s">
        <v>19</v>
      </c>
      <c r="I22" t="s">
        <v>20</v>
      </c>
      <c r="J22" t="s">
        <v>19</v>
      </c>
      <c r="K22" t="s">
        <v>20</v>
      </c>
    </row>
    <row r="23" spans="3:21">
      <c r="C23">
        <v>-0.1</v>
      </c>
      <c r="D23">
        <v>-26.119999999478456</v>
      </c>
      <c r="E23">
        <v>6.600000001490117E-3</v>
      </c>
      <c r="F23">
        <v>-6.2163000014051768</v>
      </c>
      <c r="H23">
        <v>0.51350000026636167</v>
      </c>
      <c r="J23">
        <v>5.5927999989315893</v>
      </c>
    </row>
    <row r="24" spans="3:21">
      <c r="C24">
        <v>0</v>
      </c>
      <c r="D24">
        <v>-29.689999999478459</v>
      </c>
      <c r="E24">
        <v>0</v>
      </c>
      <c r="F24">
        <v>-9.99000000115484</v>
      </c>
      <c r="G24">
        <v>0</v>
      </c>
      <c r="H24">
        <v>-3.3399999998509884</v>
      </c>
      <c r="I24">
        <v>0</v>
      </c>
      <c r="J24">
        <v>1.6699999989941716</v>
      </c>
      <c r="K24">
        <v>0</v>
      </c>
    </row>
    <row r="25" spans="3:21">
      <c r="C25">
        <v>0.2</v>
      </c>
      <c r="D25">
        <v>-35.809999999478457</v>
      </c>
      <c r="E25">
        <v>2.6400000005960468E-2</v>
      </c>
      <c r="F25">
        <v>-16.459200000725684</v>
      </c>
      <c r="G25">
        <v>-0.55800000026822072</v>
      </c>
      <c r="H25">
        <v>-9.9460000000521518</v>
      </c>
      <c r="I25">
        <v>-0.8747999998927114</v>
      </c>
      <c r="J25">
        <v>-5.0548000008985383</v>
      </c>
      <c r="K25">
        <v>-1.1376000000536437</v>
      </c>
    </row>
    <row r="26" spans="3:21">
      <c r="C26">
        <v>0.5</v>
      </c>
      <c r="D26">
        <v>-42.439999999478459</v>
      </c>
      <c r="E26">
        <v>0.1650000000372529</v>
      </c>
      <c r="F26">
        <v>-23.46750000026077</v>
      </c>
      <c r="G26">
        <v>-1.1625000005587935</v>
      </c>
      <c r="H26">
        <v>-17.102500000270084</v>
      </c>
      <c r="I26">
        <v>-1.8224999997764826</v>
      </c>
      <c r="J26">
        <v>-12.340000000782311</v>
      </c>
      <c r="K26">
        <v>-2.3700000001117587</v>
      </c>
    </row>
    <row r="27" spans="3:21">
      <c r="C27">
        <v>1</v>
      </c>
      <c r="D27">
        <v>-46.689999999478459</v>
      </c>
      <c r="E27">
        <v>0.66000000014901161</v>
      </c>
      <c r="F27">
        <v>-27.959999999962747</v>
      </c>
      <c r="G27">
        <v>-1.5500000007450581</v>
      </c>
      <c r="H27">
        <v>-21.690000000409782</v>
      </c>
      <c r="I27">
        <v>-2.4299999997019768</v>
      </c>
      <c r="J27">
        <v>-17.010000000707805</v>
      </c>
      <c r="K27">
        <v>-3.1600000001490116</v>
      </c>
    </row>
    <row r="30" spans="3:21">
      <c r="R30" s="1"/>
      <c r="S30" s="1"/>
      <c r="T30" s="1"/>
      <c r="U30" s="1"/>
    </row>
    <row r="31" spans="3:21">
      <c r="D31" t="s">
        <v>29</v>
      </c>
      <c r="F31" t="s">
        <v>30</v>
      </c>
      <c r="H31" t="s">
        <v>31</v>
      </c>
      <c r="J31" t="s">
        <v>32</v>
      </c>
    </row>
    <row r="32" spans="3:21">
      <c r="D32" t="s">
        <v>25</v>
      </c>
      <c r="E32" t="s">
        <v>23</v>
      </c>
      <c r="F32" t="s">
        <v>25</v>
      </c>
      <c r="G32" t="s">
        <v>23</v>
      </c>
      <c r="H32" t="s">
        <v>25</v>
      </c>
      <c r="I32" t="s">
        <v>23</v>
      </c>
      <c r="J32" t="s">
        <v>25</v>
      </c>
      <c r="K32" t="s">
        <v>23</v>
      </c>
      <c r="R32" s="1"/>
      <c r="S32" s="1"/>
      <c r="T32" s="1"/>
      <c r="U32" s="1"/>
    </row>
    <row r="33" spans="3:11">
      <c r="C33">
        <v>-0.1</v>
      </c>
      <c r="D33">
        <v>0.93850000138394662</v>
      </c>
      <c r="E33">
        <v>2.0600000005215412E-2</v>
      </c>
      <c r="F33">
        <v>13.098199999229987</v>
      </c>
      <c r="G33">
        <v>1.4999999944120648E-3</v>
      </c>
      <c r="H33">
        <v>17.173900000574072</v>
      </c>
      <c r="J33">
        <v>20.223299998929726</v>
      </c>
    </row>
    <row r="34" spans="3:11">
      <c r="C34">
        <v>0</v>
      </c>
      <c r="D34">
        <v>-2.3899999987334013</v>
      </c>
      <c r="E34">
        <v>0</v>
      </c>
      <c r="F34">
        <v>9.6499999994412065</v>
      </c>
      <c r="G34">
        <v>0</v>
      </c>
      <c r="H34">
        <v>13.690000000409782</v>
      </c>
      <c r="I34">
        <v>0</v>
      </c>
      <c r="J34">
        <v>16.709999999031425</v>
      </c>
      <c r="K34">
        <v>0</v>
      </c>
    </row>
    <row r="35" spans="3:11">
      <c r="C35">
        <v>0.2</v>
      </c>
      <c r="D35">
        <v>-8.0959999989345643</v>
      </c>
      <c r="E35">
        <v>8.2400000020861647E-2</v>
      </c>
      <c r="F35">
        <v>3.738799999803307</v>
      </c>
      <c r="G35">
        <v>5.999999977648259E-3</v>
      </c>
      <c r="H35">
        <v>7.7176000001281526</v>
      </c>
      <c r="I35">
        <v>-0.1979999999329447</v>
      </c>
      <c r="J35">
        <v>10.68719999920577</v>
      </c>
      <c r="K35">
        <v>-0.39600000020116555</v>
      </c>
    </row>
    <row r="36" spans="3:11">
      <c r="C36">
        <v>0.5</v>
      </c>
      <c r="D36">
        <v>-14.277499999152496</v>
      </c>
      <c r="E36">
        <v>0.51500000013038516</v>
      </c>
      <c r="F36">
        <v>-2.6649999998044223</v>
      </c>
      <c r="G36">
        <v>3.7499999860301614E-2</v>
      </c>
      <c r="H36">
        <v>1.2474999998230487</v>
      </c>
      <c r="I36">
        <v>-0.41249999986030161</v>
      </c>
      <c r="J36">
        <v>4.1624999993946403</v>
      </c>
      <c r="K36">
        <v>-0.82500000041909516</v>
      </c>
    </row>
    <row r="37" spans="3:11">
      <c r="C37">
        <v>1</v>
      </c>
      <c r="D37">
        <v>-18.239999999292195</v>
      </c>
      <c r="E37">
        <v>2.0600000005215406</v>
      </c>
      <c r="F37">
        <v>-6.7699999995529652</v>
      </c>
      <c r="G37">
        <v>0.14999999944120646</v>
      </c>
      <c r="H37">
        <v>-2.900000000372529</v>
      </c>
      <c r="I37">
        <v>-0.54999999981373549</v>
      </c>
      <c r="J37">
        <v>-2.0000000484287739E-2</v>
      </c>
      <c r="K37">
        <v>-1.1000000005587935</v>
      </c>
    </row>
    <row r="41" spans="3:11">
      <c r="D41" t="s">
        <v>29</v>
      </c>
      <c r="F41" t="s">
        <v>30</v>
      </c>
      <c r="H41" t="s">
        <v>31</v>
      </c>
      <c r="J41" t="s">
        <v>32</v>
      </c>
    </row>
    <row r="42" spans="3:11">
      <c r="D42" t="s">
        <v>26</v>
      </c>
      <c r="E42" t="s">
        <v>24</v>
      </c>
      <c r="F42" t="s">
        <v>26</v>
      </c>
      <c r="G42" t="s">
        <v>24</v>
      </c>
      <c r="H42" t="s">
        <v>26</v>
      </c>
      <c r="I42" t="s">
        <v>24</v>
      </c>
      <c r="J42" t="s">
        <v>26</v>
      </c>
      <c r="K42" t="s">
        <v>24</v>
      </c>
    </row>
    <row r="43" spans="3:11">
      <c r="C43">
        <v>-0.1</v>
      </c>
      <c r="D43">
        <v>8.5590000018384345</v>
      </c>
      <c r="E43">
        <v>1.5300000002607707E-2</v>
      </c>
      <c r="F43">
        <v>19.62389999959618</v>
      </c>
      <c r="H43">
        <v>23.328500001244251</v>
      </c>
      <c r="J43">
        <v>26.108900000415744</v>
      </c>
    </row>
    <row r="44" spans="3:11">
      <c r="C44">
        <v>0</v>
      </c>
      <c r="D44">
        <v>5.4300000015646219</v>
      </c>
      <c r="E44">
        <v>0</v>
      </c>
      <c r="F44">
        <v>16.349999999627471</v>
      </c>
      <c r="G44">
        <v>0</v>
      </c>
      <c r="H44">
        <v>20.000000000931323</v>
      </c>
      <c r="I44">
        <v>0</v>
      </c>
      <c r="J44">
        <v>22.730000000447035</v>
      </c>
      <c r="K44">
        <v>0</v>
      </c>
    </row>
    <row r="45" spans="3:11">
      <c r="C45">
        <v>0.2</v>
      </c>
      <c r="D45">
        <v>6.6000001095236627E-2</v>
      </c>
      <c r="E45">
        <v>6.1200000010430827E-2</v>
      </c>
      <c r="F45">
        <v>10.737599999681118</v>
      </c>
      <c r="G45">
        <v>-7.5600000321865063E-2</v>
      </c>
      <c r="H45">
        <v>14.294000000394883</v>
      </c>
      <c r="I45">
        <v>-0.31320000004023307</v>
      </c>
      <c r="J45">
        <v>16.93760000050068</v>
      </c>
      <c r="K45">
        <v>-0.51119999997317778</v>
      </c>
    </row>
    <row r="46" spans="3:11">
      <c r="C46">
        <v>0.5</v>
      </c>
      <c r="D46">
        <v>-5.7449999994132668</v>
      </c>
      <c r="E46">
        <v>0.38250000006519258</v>
      </c>
      <c r="F46">
        <v>4.6574999997392297</v>
      </c>
      <c r="G46">
        <v>-0.15750000067055225</v>
      </c>
      <c r="H46">
        <v>8.1124999998137355</v>
      </c>
      <c r="I46">
        <v>-0.65250000008381903</v>
      </c>
      <c r="J46">
        <v>10.662500000558794</v>
      </c>
      <c r="K46">
        <v>-1.0649999999441206</v>
      </c>
    </row>
    <row r="47" spans="3:11">
      <c r="C47">
        <v>1</v>
      </c>
      <c r="D47">
        <v>-9.4699999997392297</v>
      </c>
      <c r="E47">
        <v>1.5300000002607703</v>
      </c>
      <c r="F47">
        <v>0.75999999977648258</v>
      </c>
      <c r="G47">
        <v>-0.21000000089406967</v>
      </c>
      <c r="H47">
        <v>4.1499999994412065</v>
      </c>
      <c r="I47">
        <v>-0.87000000011175871</v>
      </c>
      <c r="J47">
        <v>6.6400000005960464</v>
      </c>
      <c r="K47">
        <v>-1.4199999999254942</v>
      </c>
    </row>
    <row r="51" spans="3:11">
      <c r="D51" t="s">
        <v>29</v>
      </c>
      <c r="F51" t="s">
        <v>30</v>
      </c>
      <c r="H51" t="s">
        <v>31</v>
      </c>
      <c r="J51" t="s">
        <v>32</v>
      </c>
    </row>
    <row r="52" spans="3:11">
      <c r="D52" t="s">
        <v>27</v>
      </c>
      <c r="E52" t="s">
        <v>28</v>
      </c>
      <c r="F52" t="s">
        <v>27</v>
      </c>
      <c r="G52" t="s">
        <v>28</v>
      </c>
      <c r="H52" t="s">
        <v>27</v>
      </c>
      <c r="I52" t="s">
        <v>28</v>
      </c>
      <c r="J52" t="s">
        <v>27</v>
      </c>
      <c r="K52" t="s">
        <v>28</v>
      </c>
    </row>
    <row r="53" spans="3:11">
      <c r="C53">
        <v>-0.1</v>
      </c>
      <c r="D53">
        <v>-34.077099998937918</v>
      </c>
      <c r="E53">
        <v>1.9499999992549422E-2</v>
      </c>
      <c r="F53">
        <v>-20.826900001252067</v>
      </c>
      <c r="H53">
        <v>-16.316499998793002</v>
      </c>
      <c r="J53">
        <v>-12.904500000895929</v>
      </c>
    </row>
    <row r="54" spans="3:11">
      <c r="C54">
        <v>0</v>
      </c>
      <c r="D54">
        <v>-37.119999999180436</v>
      </c>
      <c r="E54">
        <v>0</v>
      </c>
      <c r="F54">
        <v>-24.000000000931323</v>
      </c>
      <c r="G54">
        <v>0</v>
      </c>
      <c r="H54">
        <v>-19.53999999910593</v>
      </c>
      <c r="I54">
        <v>0</v>
      </c>
      <c r="J54">
        <v>-16.170000000856817</v>
      </c>
      <c r="K54">
        <v>0</v>
      </c>
    </row>
    <row r="55" spans="3:11">
      <c r="C55">
        <v>0.2</v>
      </c>
      <c r="D55">
        <v>-42.336399999596175</v>
      </c>
      <c r="E55">
        <v>7.7999999970197686E-2</v>
      </c>
      <c r="F55">
        <v>-29.439600000381468</v>
      </c>
      <c r="G55">
        <v>-1.0800000093877313E-2</v>
      </c>
      <c r="H55">
        <v>-25.065999999642372</v>
      </c>
      <c r="I55">
        <v>-0.27719999983906735</v>
      </c>
      <c r="J55">
        <v>-21.768000000789762</v>
      </c>
      <c r="K55">
        <v>-0.49320000004023301</v>
      </c>
    </row>
    <row r="56" spans="3:11">
      <c r="C56">
        <v>0.5</v>
      </c>
      <c r="D56">
        <v>-47.987500000046566</v>
      </c>
      <c r="E56">
        <v>0.48749999981373549</v>
      </c>
      <c r="F56">
        <v>-35.332499999785796</v>
      </c>
      <c r="G56">
        <v>-2.2500000195577741E-2</v>
      </c>
      <c r="H56">
        <v>-31.052500000223517</v>
      </c>
      <c r="I56">
        <v>-0.57749999966472387</v>
      </c>
      <c r="J56">
        <v>-27.832500000717118</v>
      </c>
      <c r="K56">
        <v>-1.027500000083819</v>
      </c>
    </row>
    <row r="57" spans="3:11">
      <c r="C57">
        <v>1</v>
      </c>
      <c r="D57">
        <v>-51.610000000335276</v>
      </c>
      <c r="E57">
        <v>1.9499999992549419</v>
      </c>
      <c r="F57">
        <v>-39.109999999403954</v>
      </c>
      <c r="G57">
        <v>-3.0000000260770321E-2</v>
      </c>
      <c r="H57">
        <v>-34.890000000596046</v>
      </c>
      <c r="I57">
        <v>-0.76999999955296516</v>
      </c>
      <c r="J57">
        <v>-31.720000000670552</v>
      </c>
      <c r="K57">
        <v>-1.3700000001117587</v>
      </c>
    </row>
    <row r="59" spans="3:11">
      <c r="D59" t="s">
        <v>29</v>
      </c>
      <c r="F59" t="s">
        <v>30</v>
      </c>
      <c r="H59" t="s">
        <v>31</v>
      </c>
      <c r="J59" t="s">
        <v>32</v>
      </c>
    </row>
    <row r="60" spans="3:11">
      <c r="D60" t="s">
        <v>17</v>
      </c>
      <c r="E60" t="s">
        <v>15</v>
      </c>
      <c r="F60" t="s">
        <v>17</v>
      </c>
      <c r="G60" t="s">
        <v>15</v>
      </c>
      <c r="H60" t="s">
        <v>17</v>
      </c>
      <c r="I60" t="s">
        <v>15</v>
      </c>
      <c r="J60" t="s">
        <v>17</v>
      </c>
      <c r="K60" t="s">
        <v>15</v>
      </c>
    </row>
    <row r="61" spans="3:11">
      <c r="C61">
        <v>0</v>
      </c>
      <c r="D61">
        <v>-8.7699999995529652</v>
      </c>
      <c r="E61">
        <v>0</v>
      </c>
      <c r="F61">
        <v>10.629999998956919</v>
      </c>
      <c r="G61">
        <v>0</v>
      </c>
      <c r="H61">
        <v>17.150000000372529</v>
      </c>
      <c r="I61">
        <v>0</v>
      </c>
      <c r="J61">
        <v>22.059999998658895</v>
      </c>
      <c r="K61">
        <v>0</v>
      </c>
    </row>
    <row r="62" spans="3:11">
      <c r="C62">
        <v>0.2</v>
      </c>
      <c r="D62">
        <v>-13.554399999901651</v>
      </c>
      <c r="E62">
        <v>0.21199999999254945</v>
      </c>
      <c r="F62">
        <v>5.7231999993324294</v>
      </c>
      <c r="G62">
        <v>0.15119999997317793</v>
      </c>
      <c r="H62">
        <v>12.203599999956788</v>
      </c>
      <c r="I62">
        <v>0.1280000000074506</v>
      </c>
      <c r="J62">
        <v>17.073999998793006</v>
      </c>
      <c r="K62">
        <v>0.11000000000000001</v>
      </c>
    </row>
    <row r="63" spans="3:11">
      <c r="C63">
        <v>0.5</v>
      </c>
      <c r="D63">
        <v>-18.737500000279397</v>
      </c>
      <c r="E63">
        <v>1.3249999999534339</v>
      </c>
      <c r="F63">
        <v>0.40749999973922968</v>
      </c>
      <c r="G63">
        <v>0.94499999983236194</v>
      </c>
      <c r="H63">
        <v>6.844999999506399</v>
      </c>
      <c r="I63">
        <v>0.80000000004656613</v>
      </c>
      <c r="J63">
        <v>11.672499998938292</v>
      </c>
      <c r="K63">
        <v>0.6875</v>
      </c>
    </row>
    <row r="64" spans="3:11">
      <c r="C64">
        <v>1</v>
      </c>
      <c r="D64">
        <v>-22.060000000521541</v>
      </c>
      <c r="E64">
        <v>5.2999999998137355</v>
      </c>
      <c r="F64">
        <v>-3</v>
      </c>
      <c r="G64">
        <v>3.7799999993294477</v>
      </c>
      <c r="H64">
        <v>3.409999999217689</v>
      </c>
      <c r="I64">
        <v>3.2000000001862645</v>
      </c>
      <c r="J64">
        <v>8.2099999990314245</v>
      </c>
      <c r="K64">
        <v>2.75</v>
      </c>
    </row>
  </sheetData>
  <sortState ref="A41:P46">
    <sortCondition ref="D41:D46"/>
    <sortCondition ref="F41:F4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nrgs</vt:lpstr>
      <vt:lpstr>Folha1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dcterms:created xsi:type="dcterms:W3CDTF">2013-05-20T18:49:01Z</dcterms:created>
  <dcterms:modified xsi:type="dcterms:W3CDTF">2014-03-22T11:28:40Z</dcterms:modified>
</cp:coreProperties>
</file>