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60" windowHeight="15860" tabRatio="293" activeTab="0"/>
  </bookViews>
  <sheets>
    <sheet name="raw data" sheetId="1" r:id="rId1"/>
  </sheets>
  <definedNames>
    <definedName name="_xlnm.Print_Area" localSheetId="0">'raw data'!$V$1:$AE$58</definedName>
  </definedNames>
  <calcPr fullCalcOnLoad="1"/>
</workbook>
</file>

<file path=xl/sharedStrings.xml><?xml version="1.0" encoding="utf-8"?>
<sst xmlns="http://schemas.openxmlformats.org/spreadsheetml/2006/main" count="203" uniqueCount="116">
  <si>
    <r>
      <t>Drosophila melanogaster.</t>
    </r>
    <r>
      <rPr>
        <sz val="11"/>
        <rFont val="Arial"/>
        <family val="2"/>
      </rPr>
      <t xml:space="preserve"> See Campos-Ortega (1997)</t>
    </r>
  </si>
  <si>
    <t xml:space="preserve"> </t>
  </si>
  <si>
    <t xml:space="preserve"> </t>
  </si>
  <si>
    <t xml:space="preserve"> </t>
  </si>
  <si>
    <t xml:space="preserve"> </t>
  </si>
  <si>
    <r>
      <t>Megaselia abdita</t>
    </r>
    <r>
      <rPr>
        <sz val="11"/>
        <rFont val="Arial"/>
        <family val="2"/>
      </rPr>
      <t xml:space="preserve"> see Wotton (2013)</t>
    </r>
  </si>
  <si>
    <t>Lateral view, until hatching</t>
  </si>
  <si>
    <t>Trachea fills with air</t>
  </si>
  <si>
    <t>Hatching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</si>
  <si>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</si>
  <si>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</si>
  <si>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</si>
  <si>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</si>
  <si>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</si>
  <si>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</si>
  <si>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</si>
  <si>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</si>
  <si>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</si>
  <si>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</si>
  <si>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</si>
  <si>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</si>
  <si>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</si>
  <si>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</si>
  <si>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STDEV</t>
  </si>
  <si>
    <t>Stage</t>
  </si>
  <si>
    <t>Event / ID</t>
  </si>
  <si>
    <t>Average minutes</t>
  </si>
  <si>
    <t>Average h:m</t>
  </si>
  <si>
    <t>n number</t>
  </si>
  <si>
    <t>Stage Duration</t>
  </si>
  <si>
    <t>Time adjustment</t>
  </si>
  <si>
    <t>-</t>
  </si>
  <si>
    <t>Details</t>
  </si>
  <si>
    <t>Time interval</t>
  </si>
  <si>
    <t>0-0:25</t>
  </si>
  <si>
    <t>0:25-1:05</t>
  </si>
  <si>
    <t>1:05-1:20</t>
  </si>
  <si>
    <t>Total time</t>
  </si>
  <si>
    <t>1:20-2:10</t>
  </si>
  <si>
    <t>2:10-2:50</t>
  </si>
  <si>
    <t>2:50-3:00</t>
  </si>
  <si>
    <t>3:00-3:10</t>
  </si>
  <si>
    <t>3:10-3:40</t>
  </si>
  <si>
    <t>3:40-4:20</t>
  </si>
  <si>
    <t>4:20-5:20</t>
  </si>
  <si>
    <t>5:20-7:20</t>
  </si>
  <si>
    <t>7:20-9:20</t>
  </si>
  <si>
    <t>9:20-10:20</t>
  </si>
  <si>
    <t>10:20-11:20</t>
  </si>
  <si>
    <t>11:20-13:00</t>
  </si>
  <si>
    <t>13:00-16:00</t>
  </si>
  <si>
    <t>16:00-24:00</t>
  </si>
  <si>
    <t>Pole buds form</t>
  </si>
  <si>
    <t>Space at anterior pole forms</t>
  </si>
  <si>
    <t>Nuclei reach periphery</t>
  </si>
  <si>
    <t>Space at Ant. pole fills</t>
  </si>
  <si>
    <t xml:space="preserve">Gastrulation starts: pole cells shift / wavy </t>
  </si>
  <si>
    <t>Head furrow</t>
  </si>
  <si>
    <t>Ventral furrow</t>
  </si>
  <si>
    <t>Plate carrying pole cells horizontal</t>
  </si>
  <si>
    <t>Dorsal folds visible</t>
  </si>
  <si>
    <t>Proctodeal invag moves/ rapid germ band (GB) extension starts</t>
  </si>
  <si>
    <t>Amnioserosal lip present</t>
  </si>
  <si>
    <t>Rapid phase of GB extension ends</t>
  </si>
  <si>
    <t>Sersoa migration starts</t>
  </si>
  <si>
    <t>Transient segmentation</t>
  </si>
  <si>
    <t>Stomodeal invagination starts</t>
  </si>
  <si>
    <t>GB reaches max extent</t>
  </si>
  <si>
    <t>Stage 9</t>
  </si>
  <si>
    <t>Stage 2</t>
  </si>
  <si>
    <t>Stage 14</t>
  </si>
  <si>
    <t>Parasegmental furrows</t>
  </si>
  <si>
    <t>Serosa fuses</t>
  </si>
  <si>
    <t>GB retraction starts</t>
  </si>
  <si>
    <t>GB retraction ends</t>
  </si>
  <si>
    <t>Dorsal closure starts/ gut lengthens</t>
  </si>
  <si>
    <t>Head involution begins</t>
  </si>
  <si>
    <t>Midgut encloses</t>
  </si>
  <si>
    <t>Serosa snaps</t>
  </si>
  <si>
    <t>Serosa rounds posterior pole</t>
  </si>
  <si>
    <t>Serosa rounds anterior pole</t>
  </si>
  <si>
    <t>Shortening of ventral nervous system starts</t>
  </si>
  <si>
    <t xml:space="preserve">Serosa contraction ends </t>
  </si>
  <si>
    <t>Dorsal closure ends</t>
  </si>
  <si>
    <t>Dorsal epidermal segmentation ends</t>
  </si>
  <si>
    <t>Gut constricts</t>
  </si>
  <si>
    <t>Muscle contraction</t>
  </si>
  <si>
    <t>Intersegmetal grooves at middorsal</t>
  </si>
  <si>
    <t>Dorsal ridge overgrows clypeolabrum</t>
  </si>
  <si>
    <t>Shortening of VNS ends</t>
  </si>
  <si>
    <t>time-lapse 4</t>
  </si>
  <si>
    <t>time-lapse 1</t>
  </si>
  <si>
    <t>time-lapse 2</t>
  </si>
  <si>
    <t>Megaselia scalaris</t>
  </si>
  <si>
    <t xml:space="preserve"> </t>
  </si>
  <si>
    <t>Stage Duration h:m</t>
  </si>
  <si>
    <t>% Total Embryonic Development (%TED)</t>
  </si>
  <si>
    <t>%TED</t>
  </si>
  <si>
    <t>time-lapse 3 (Supplementary Movie)</t>
  </si>
  <si>
    <t>time-lapse 1 time adjusted</t>
  </si>
  <si>
    <t>time-lapse 2 time adjusted</t>
  </si>
  <si>
    <t>time-lapse 3 time adjusted</t>
  </si>
  <si>
    <t>Stage Duration minutes</t>
  </si>
  <si>
    <t>Stage duration h:m</t>
  </si>
  <si>
    <t>%TED</t>
  </si>
  <si>
    <t>Ventral view, dies at germ band retraction</t>
  </si>
  <si>
    <t>Slightly ventral view, dies at germ band retraction</t>
  </si>
  <si>
    <t>Slightly ventral view, until hatching</t>
  </si>
  <si>
    <t>time adjustment = 53min</t>
  </si>
  <si>
    <t>time adjustment = 50min</t>
  </si>
  <si>
    <t>time adjustment = 43min</t>
  </si>
  <si>
    <t>time adjustment = 29</t>
  </si>
  <si>
    <t>DIC optics</t>
  </si>
  <si>
    <t>20x objctive</t>
  </si>
  <si>
    <t>1min</t>
  </si>
  <si>
    <t>time-lapse 4 time adjusted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</si>
</sst>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</numFmts>
  <fonts count="44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Arial"/>
      <family val="0"/>
    </font>
    <font>
      <i/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0"/>
    </font>
    <font>
      <b/>
      <i/>
      <sz val="16"/>
      <color indexed="8"/>
      <name val="Calibri"/>
      <family val="0"/>
    </font>
    <font>
      <sz val="1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left" vertical="top" wrapText="1"/>
    </xf>
    <xf numFmtId="0" fontId="1" fillId="36" borderId="0" xfId="0" applyFont="1" applyFill="1" applyBorder="1" applyAlignment="1">
      <alignment horizontal="left" vertical="top" wrapText="1"/>
    </xf>
    <xf numFmtId="0" fontId="1" fillId="36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37" borderId="10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21" fontId="1" fillId="34" borderId="10" xfId="0" applyNumberFormat="1" applyFont="1" applyFill="1" applyBorder="1" applyAlignment="1">
      <alignment horizontal="left" vertical="top" wrapText="1"/>
    </xf>
    <xf numFmtId="21" fontId="1" fillId="0" borderId="10" xfId="0" applyNumberFormat="1" applyFont="1" applyBorder="1" applyAlignment="1">
      <alignment horizontal="left" vertical="top" wrapText="1"/>
    </xf>
    <xf numFmtId="2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 wrapText="1"/>
    </xf>
    <xf numFmtId="20" fontId="1" fillId="38" borderId="10" xfId="0" applyNumberFormat="1" applyFont="1" applyFill="1" applyBorder="1" applyAlignment="1">
      <alignment horizontal="left" vertical="top" wrapText="1"/>
    </xf>
    <xf numFmtId="0" fontId="1" fillId="38" borderId="10" xfId="0" applyNumberFormat="1" applyFont="1" applyFill="1" applyBorder="1" applyAlignment="1">
      <alignment horizontal="left" vertical="top" wrapText="1"/>
    </xf>
    <xf numFmtId="2" fontId="1" fillId="38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left" vertical="top" wrapText="1"/>
    </xf>
    <xf numFmtId="46" fontId="1" fillId="0" borderId="10" xfId="0" applyNumberFormat="1" applyFont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161925</xdr:rowOff>
    </xdr:from>
    <xdr:to>
      <xdr:col>8</xdr:col>
      <xdr:colOff>361950</xdr:colOff>
      <xdr:row>68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11496675"/>
          <a:ext cx="95345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Supporting File 1. Timing of developmental events from individual time-lapse movies in 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Megaselia sclaris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Supporting File for: Wotton, K. R. (2014)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="75" zoomScaleNormal="75" workbookViewId="0" topLeftCell="A1">
      <selection activeCell="E57" sqref="E57"/>
    </sheetView>
  </sheetViews>
  <sheetFormatPr defaultColWidth="11.57421875" defaultRowHeight="12.75"/>
  <cols>
    <col min="1" max="1" width="11.421875" style="9" customWidth="1"/>
    <col min="2" max="2" width="45.28125" style="9" customWidth="1"/>
    <col min="3" max="3" width="23.28125" style="9" customWidth="1"/>
    <col min="4" max="4" width="14.421875" style="9" customWidth="1"/>
    <col min="5" max="5" width="21.421875" style="9" customWidth="1"/>
    <col min="6" max="6" width="4.00390625" style="9" customWidth="1"/>
    <col min="7" max="7" width="17.7109375" style="9" customWidth="1"/>
    <col min="8" max="10" width="11.421875" style="9" customWidth="1"/>
    <col min="11" max="11" width="4.28125" style="9" customWidth="1"/>
    <col min="12" max="15" width="11.421875" style="9" customWidth="1"/>
    <col min="16" max="16" width="2.7109375" style="9" customWidth="1"/>
    <col min="17" max="20" width="11.421875" style="9" customWidth="1"/>
    <col min="21" max="21" width="3.00390625" style="9" customWidth="1"/>
    <col min="22" max="29" width="11.421875" style="9" customWidth="1"/>
    <col min="30" max="30" width="38.7109375" style="9" customWidth="1"/>
    <col min="31" max="16384" width="11.421875" style="9" customWidth="1"/>
  </cols>
  <sheetData>
    <row r="1" spans="1:30" ht="43.5" customHeight="1">
      <c r="A1" s="1"/>
      <c r="B1" s="1"/>
      <c r="C1" s="2" t="s">
        <v>0</v>
      </c>
      <c r="D1" s="2"/>
      <c r="E1" s="3"/>
      <c r="F1" s="4"/>
      <c r="G1" s="34" t="s">
        <v>5</v>
      </c>
      <c r="H1" s="5"/>
      <c r="I1" s="5"/>
      <c r="J1" s="5"/>
      <c r="K1" s="4"/>
      <c r="L1" s="6" t="s">
        <v>93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C1" s="1"/>
      <c r="AD1" s="1"/>
    </row>
    <row r="2" spans="1:30" ht="39">
      <c r="A2" s="10" t="s">
        <v>24</v>
      </c>
      <c r="B2" s="10" t="s">
        <v>25</v>
      </c>
      <c r="C2" s="11" t="s">
        <v>29</v>
      </c>
      <c r="D2" s="11" t="s">
        <v>37</v>
      </c>
      <c r="E2" s="11" t="s">
        <v>96</v>
      </c>
      <c r="F2" s="12"/>
      <c r="G2" s="11" t="s">
        <v>26</v>
      </c>
      <c r="H2" s="11" t="s">
        <v>27</v>
      </c>
      <c r="I2" s="11" t="s">
        <v>95</v>
      </c>
      <c r="J2" s="11" t="s">
        <v>97</v>
      </c>
      <c r="K2" s="13"/>
      <c r="L2" s="11" t="s">
        <v>91</v>
      </c>
      <c r="M2" s="11" t="s">
        <v>92</v>
      </c>
      <c r="N2" s="11" t="s">
        <v>98</v>
      </c>
      <c r="O2" s="11" t="s">
        <v>90</v>
      </c>
      <c r="P2" s="14"/>
      <c r="Q2" s="11" t="s">
        <v>99</v>
      </c>
      <c r="R2" s="11" t="s">
        <v>100</v>
      </c>
      <c r="S2" s="11" t="s">
        <v>101</v>
      </c>
      <c r="T2" s="11" t="s">
        <v>115</v>
      </c>
      <c r="U2" s="13"/>
      <c r="V2" s="11" t="s">
        <v>26</v>
      </c>
      <c r="W2" s="11" t="s">
        <v>27</v>
      </c>
      <c r="X2" s="11" t="s">
        <v>102</v>
      </c>
      <c r="Y2" s="11" t="s">
        <v>103</v>
      </c>
      <c r="Z2" s="11" t="s">
        <v>28</v>
      </c>
      <c r="AA2" s="11" t="s">
        <v>23</v>
      </c>
      <c r="AB2" s="11" t="s">
        <v>104</v>
      </c>
      <c r="AC2" s="10" t="s">
        <v>24</v>
      </c>
      <c r="AD2" s="10" t="s">
        <v>25</v>
      </c>
    </row>
    <row r="3" spans="1:30" ht="12.75">
      <c r="A3" s="15"/>
      <c r="B3" s="15" t="s">
        <v>30</v>
      </c>
      <c r="C3" s="15"/>
      <c r="D3" s="15"/>
      <c r="E3" s="15"/>
      <c r="F3" s="13"/>
      <c r="G3" s="15" t="s">
        <v>31</v>
      </c>
      <c r="H3" s="15" t="s">
        <v>31</v>
      </c>
      <c r="I3" s="15"/>
      <c r="J3" s="15"/>
      <c r="K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 t="s">
        <v>30</v>
      </c>
    </row>
    <row r="4" spans="1:30" ht="70.5" customHeight="1">
      <c r="A4" s="39"/>
      <c r="B4" s="39" t="s">
        <v>32</v>
      </c>
      <c r="C4" s="16"/>
      <c r="D4" s="16"/>
      <c r="E4" s="16"/>
      <c r="F4" s="17"/>
      <c r="G4" s="16"/>
      <c r="H4" s="16"/>
      <c r="I4" s="16"/>
      <c r="J4" s="16"/>
      <c r="K4" s="17"/>
      <c r="L4" s="16" t="s">
        <v>105</v>
      </c>
      <c r="M4" s="16" t="s">
        <v>106</v>
      </c>
      <c r="N4" s="16" t="s">
        <v>6</v>
      </c>
      <c r="O4" s="16" t="s">
        <v>107</v>
      </c>
      <c r="P4" s="16"/>
      <c r="Q4" s="16" t="s">
        <v>108</v>
      </c>
      <c r="R4" s="16" t="s">
        <v>109</v>
      </c>
      <c r="S4" s="16" t="s">
        <v>110</v>
      </c>
      <c r="T4" s="16" t="s">
        <v>111</v>
      </c>
      <c r="U4" s="16"/>
      <c r="V4" s="16"/>
      <c r="W4" s="16"/>
      <c r="X4" s="16"/>
      <c r="Y4" s="16"/>
      <c r="Z4" s="16"/>
      <c r="AA4" s="16"/>
      <c r="AB4" s="15"/>
      <c r="AC4" s="39"/>
      <c r="AD4" s="39" t="s">
        <v>32</v>
      </c>
    </row>
    <row r="5" spans="1:30" ht="12.75">
      <c r="A5" s="39"/>
      <c r="B5" s="39"/>
      <c r="C5" s="18"/>
      <c r="D5" s="18"/>
      <c r="E5" s="18"/>
      <c r="F5" s="19"/>
      <c r="G5" s="18"/>
      <c r="H5" s="18"/>
      <c r="I5" s="18"/>
      <c r="J5" s="18"/>
      <c r="K5" s="19"/>
      <c r="L5" s="18" t="s">
        <v>112</v>
      </c>
      <c r="M5" s="18" t="s">
        <v>112</v>
      </c>
      <c r="N5" s="18" t="s">
        <v>112</v>
      </c>
      <c r="O5" s="18" t="s">
        <v>112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5"/>
      <c r="AC5" s="39"/>
      <c r="AD5" s="39"/>
    </row>
    <row r="6" spans="1:30" ht="12.75">
      <c r="A6" s="39"/>
      <c r="B6" s="39"/>
      <c r="C6" s="20"/>
      <c r="D6" s="20"/>
      <c r="E6" s="20"/>
      <c r="F6" s="21"/>
      <c r="G6" s="20"/>
      <c r="H6" s="20"/>
      <c r="I6" s="20"/>
      <c r="J6" s="20"/>
      <c r="K6" s="21"/>
      <c r="L6" s="20" t="s">
        <v>113</v>
      </c>
      <c r="M6" s="20" t="s">
        <v>113</v>
      </c>
      <c r="N6" s="20" t="s">
        <v>113</v>
      </c>
      <c r="O6" s="20" t="s">
        <v>113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5"/>
      <c r="AC6" s="39"/>
      <c r="AD6" s="39"/>
    </row>
    <row r="7" spans="1:30" ht="12.75">
      <c r="A7" s="15"/>
      <c r="B7" s="15" t="s">
        <v>33</v>
      </c>
      <c r="C7" s="15"/>
      <c r="D7" s="15"/>
      <c r="E7" s="15"/>
      <c r="F7" s="13"/>
      <c r="G7" s="15"/>
      <c r="H7" s="15"/>
      <c r="I7" s="15"/>
      <c r="J7" s="15"/>
      <c r="K7" s="22"/>
      <c r="L7" s="23" t="s">
        <v>114</v>
      </c>
      <c r="M7" s="23" t="s">
        <v>114</v>
      </c>
      <c r="N7" s="23" t="s">
        <v>114</v>
      </c>
      <c r="O7" s="23" t="s">
        <v>114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15"/>
      <c r="AB7" s="15"/>
      <c r="AC7" s="15"/>
      <c r="AD7" s="15" t="s">
        <v>33</v>
      </c>
    </row>
    <row r="8" spans="1:30" ht="12.75">
      <c r="A8" s="15">
        <v>1</v>
      </c>
      <c r="B8" s="15" t="s">
        <v>9</v>
      </c>
      <c r="C8" s="24">
        <v>0.017361111111111112</v>
      </c>
      <c r="D8" s="24" t="s">
        <v>34</v>
      </c>
      <c r="E8" s="15">
        <v>1.4</v>
      </c>
      <c r="F8" s="13"/>
      <c r="G8" s="15" t="s">
        <v>31</v>
      </c>
      <c r="H8" s="15" t="s">
        <v>31</v>
      </c>
      <c r="I8" s="24">
        <v>0.013888888888888888</v>
      </c>
      <c r="J8" s="25">
        <v>1.2</v>
      </c>
      <c r="K8" s="13"/>
      <c r="L8" s="15" t="s">
        <v>94</v>
      </c>
      <c r="M8" s="15"/>
      <c r="N8" s="15" t="s">
        <v>94</v>
      </c>
      <c r="O8" s="15"/>
      <c r="P8" s="15"/>
      <c r="Q8" s="15"/>
      <c r="R8" s="15"/>
      <c r="S8" s="15"/>
      <c r="T8" s="15"/>
      <c r="U8" s="15"/>
      <c r="V8" s="15"/>
      <c r="W8" s="15"/>
      <c r="X8" s="25">
        <v>20</v>
      </c>
      <c r="Y8" s="24">
        <v>0.013888888888888888</v>
      </c>
      <c r="Z8" s="15"/>
      <c r="AA8" s="15"/>
      <c r="AB8" s="26">
        <f>(X8/1312.5)*100</f>
        <v>1.5238095238095237</v>
      </c>
      <c r="AC8" s="15">
        <v>1</v>
      </c>
      <c r="AD8" s="15" t="s">
        <v>9</v>
      </c>
    </row>
    <row r="9" spans="1:30" ht="12.75">
      <c r="A9" s="15"/>
      <c r="B9" s="15" t="s">
        <v>10</v>
      </c>
      <c r="C9" s="15"/>
      <c r="D9" s="15"/>
      <c r="E9" s="15"/>
      <c r="F9" s="13"/>
      <c r="G9" s="15" t="s">
        <v>31</v>
      </c>
      <c r="H9" s="15" t="s">
        <v>31</v>
      </c>
      <c r="I9" s="15"/>
      <c r="J9" s="25"/>
      <c r="K9" s="13"/>
      <c r="L9" s="15" t="s">
        <v>1</v>
      </c>
      <c r="M9" s="15"/>
      <c r="N9" s="15" t="s">
        <v>1</v>
      </c>
      <c r="O9" s="15" t="s">
        <v>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6"/>
      <c r="AC9" s="15"/>
      <c r="AD9" s="15" t="s">
        <v>10</v>
      </c>
    </row>
    <row r="10" spans="1:30" ht="12.75">
      <c r="A10" s="27">
        <v>2</v>
      </c>
      <c r="B10" s="27" t="s">
        <v>11</v>
      </c>
      <c r="C10" s="28">
        <v>0.027777777777777776</v>
      </c>
      <c r="D10" s="28" t="s">
        <v>35</v>
      </c>
      <c r="E10" s="27">
        <v>3</v>
      </c>
      <c r="F10" s="13"/>
      <c r="G10" s="27">
        <v>20</v>
      </c>
      <c r="H10" s="28">
        <v>0.013888888888888888</v>
      </c>
      <c r="I10" s="28">
        <v>0.034722222222222224</v>
      </c>
      <c r="J10" s="29">
        <v>3</v>
      </c>
      <c r="K10" s="13"/>
      <c r="L10" s="27" t="s">
        <v>2</v>
      </c>
      <c r="M10" s="27"/>
      <c r="N10" s="27" t="s">
        <v>2</v>
      </c>
      <c r="O10" s="27" t="s">
        <v>2</v>
      </c>
      <c r="P10" s="27"/>
      <c r="Q10" s="27"/>
      <c r="R10" s="27"/>
      <c r="S10" s="27"/>
      <c r="T10" s="27"/>
      <c r="U10" s="27"/>
      <c r="V10" s="27">
        <v>20</v>
      </c>
      <c r="W10" s="27"/>
      <c r="X10" s="27">
        <v>68</v>
      </c>
      <c r="Y10" s="28">
        <v>0.04722222222222222</v>
      </c>
      <c r="Z10" s="27"/>
      <c r="AA10" s="27"/>
      <c r="AB10" s="30">
        <f>(X10/1312.5)*100</f>
        <v>5.180952380952381</v>
      </c>
      <c r="AC10" s="27">
        <v>2</v>
      </c>
      <c r="AD10" s="27" t="s">
        <v>11</v>
      </c>
    </row>
    <row r="11" spans="1:30" ht="12.75">
      <c r="A11" s="27"/>
      <c r="B11" s="27" t="s">
        <v>12</v>
      </c>
      <c r="C11" s="27"/>
      <c r="D11" s="27"/>
      <c r="E11" s="27" t="s">
        <v>3</v>
      </c>
      <c r="F11" s="13"/>
      <c r="G11" s="27">
        <v>31</v>
      </c>
      <c r="H11" s="28">
        <v>0.02152777777777778</v>
      </c>
      <c r="I11" s="27"/>
      <c r="J11" s="29"/>
      <c r="K11" s="13"/>
      <c r="L11" s="27"/>
      <c r="M11" s="27"/>
      <c r="N11" s="27" t="s">
        <v>3</v>
      </c>
      <c r="O11" s="27" t="s">
        <v>3</v>
      </c>
      <c r="P11" s="27"/>
      <c r="Q11" s="27"/>
      <c r="R11" s="27"/>
      <c r="S11" s="27"/>
      <c r="T11" s="27"/>
      <c r="U11" s="27"/>
      <c r="V11" s="27">
        <v>30</v>
      </c>
      <c r="W11" s="27"/>
      <c r="X11" s="27"/>
      <c r="Y11" s="27"/>
      <c r="Z11" s="27"/>
      <c r="AA11" s="27"/>
      <c r="AB11" s="30"/>
      <c r="AC11" s="27"/>
      <c r="AD11" s="27" t="s">
        <v>12</v>
      </c>
    </row>
    <row r="12" spans="1:30" ht="12.75">
      <c r="A12" s="27"/>
      <c r="B12" s="27" t="s">
        <v>13</v>
      </c>
      <c r="C12" s="27"/>
      <c r="D12" s="27"/>
      <c r="E12" s="27" t="s">
        <v>94</v>
      </c>
      <c r="F12" s="13"/>
      <c r="G12" s="27">
        <v>42</v>
      </c>
      <c r="H12" s="28">
        <v>0.029166666666666664</v>
      </c>
      <c r="I12" s="27"/>
      <c r="J12" s="29"/>
      <c r="K12" s="13"/>
      <c r="L12" s="27"/>
      <c r="M12" s="27"/>
      <c r="N12" s="27" t="s">
        <v>94</v>
      </c>
      <c r="O12" s="27">
        <v>11</v>
      </c>
      <c r="P12" s="27"/>
      <c r="Q12" s="27"/>
      <c r="R12" s="27"/>
      <c r="S12" s="27"/>
      <c r="T12" s="27">
        <f>O12+29</f>
        <v>40</v>
      </c>
      <c r="U12" s="27"/>
      <c r="V12" s="30">
        <f>AVERAGE(Q12:T12)</f>
        <v>40</v>
      </c>
      <c r="W12" s="28">
        <v>0.027777777777777776</v>
      </c>
      <c r="X12" s="27"/>
      <c r="Y12" s="27"/>
      <c r="Z12" s="27">
        <v>1</v>
      </c>
      <c r="AA12" s="30"/>
      <c r="AB12" s="30"/>
      <c r="AC12" s="27"/>
      <c r="AD12" s="27" t="s">
        <v>13</v>
      </c>
    </row>
    <row r="13" spans="1:30" ht="12.75">
      <c r="A13" s="27"/>
      <c r="B13" s="27" t="s">
        <v>14</v>
      </c>
      <c r="C13" s="27"/>
      <c r="D13" s="27"/>
      <c r="E13" s="27" t="s">
        <v>94</v>
      </c>
      <c r="F13" s="13"/>
      <c r="G13" s="27">
        <v>51</v>
      </c>
      <c r="H13" s="28">
        <v>0.035416666666666666</v>
      </c>
      <c r="I13" s="27"/>
      <c r="J13" s="29"/>
      <c r="K13" s="13"/>
      <c r="L13" s="27"/>
      <c r="M13" s="27"/>
      <c r="N13" s="27">
        <v>7</v>
      </c>
      <c r="O13" s="27">
        <v>19</v>
      </c>
      <c r="P13" s="27"/>
      <c r="Q13" s="27"/>
      <c r="R13" s="27"/>
      <c r="S13" s="27">
        <f>N13+43</f>
        <v>50</v>
      </c>
      <c r="T13" s="27">
        <f aca="true" t="shared" si="0" ref="T13:T58">O13+29</f>
        <v>48</v>
      </c>
      <c r="U13" s="27"/>
      <c r="V13" s="30">
        <f aca="true" t="shared" si="1" ref="V13:V58">AVERAGE(Q13:T13)</f>
        <v>49</v>
      </c>
      <c r="W13" s="28">
        <v>0.034027777777777775</v>
      </c>
      <c r="X13" s="27"/>
      <c r="Y13" s="27"/>
      <c r="Z13" s="27">
        <v>2</v>
      </c>
      <c r="AA13" s="30">
        <f aca="true" t="shared" si="2" ref="AA13:AA58">STDEV(Q13:T13)</f>
        <v>1.4142135623730951</v>
      </c>
      <c r="AB13" s="30"/>
      <c r="AC13" s="27"/>
      <c r="AD13" s="27" t="s">
        <v>14</v>
      </c>
    </row>
    <row r="14" spans="1:30" ht="12.75">
      <c r="A14" s="27"/>
      <c r="B14" s="27" t="s">
        <v>15</v>
      </c>
      <c r="C14" s="27"/>
      <c r="D14" s="27"/>
      <c r="E14" s="27" t="s">
        <v>4</v>
      </c>
      <c r="F14" s="13"/>
      <c r="G14" s="27">
        <v>60</v>
      </c>
      <c r="H14" s="28">
        <v>0.041666666666666664</v>
      </c>
      <c r="I14" s="27"/>
      <c r="J14" s="29"/>
      <c r="K14" s="13"/>
      <c r="L14" s="27">
        <v>7</v>
      </c>
      <c r="M14" s="27">
        <v>10</v>
      </c>
      <c r="N14" s="27">
        <v>17</v>
      </c>
      <c r="O14" s="27">
        <v>30</v>
      </c>
      <c r="P14" s="27"/>
      <c r="Q14" s="27">
        <f>L14+53</f>
        <v>60</v>
      </c>
      <c r="R14" s="27">
        <f>M14+50</f>
        <v>60</v>
      </c>
      <c r="S14" s="27">
        <f aca="true" t="shared" si="3" ref="S14:S58">N14+43</f>
        <v>60</v>
      </c>
      <c r="T14" s="27">
        <f t="shared" si="0"/>
        <v>59</v>
      </c>
      <c r="U14" s="27"/>
      <c r="V14" s="30">
        <f t="shared" si="1"/>
        <v>59.75</v>
      </c>
      <c r="W14" s="28">
        <v>0.041666666666666664</v>
      </c>
      <c r="X14" s="27"/>
      <c r="Y14" s="27"/>
      <c r="Z14" s="27">
        <v>4</v>
      </c>
      <c r="AA14" s="30">
        <f t="shared" si="2"/>
        <v>0.5</v>
      </c>
      <c r="AB14" s="30"/>
      <c r="AC14" s="27"/>
      <c r="AD14" s="27" t="s">
        <v>15</v>
      </c>
    </row>
    <row r="15" spans="1:30" ht="12.75">
      <c r="A15" s="27"/>
      <c r="B15" s="27" t="s">
        <v>16</v>
      </c>
      <c r="C15" s="27"/>
      <c r="D15" s="27"/>
      <c r="E15" s="27"/>
      <c r="F15" s="13"/>
      <c r="G15" s="27">
        <v>70</v>
      </c>
      <c r="H15" s="28">
        <v>0.04861111111111111</v>
      </c>
      <c r="I15" s="27"/>
      <c r="J15" s="29"/>
      <c r="K15" s="13"/>
      <c r="L15" s="27">
        <v>16</v>
      </c>
      <c r="M15" s="27">
        <v>27</v>
      </c>
      <c r="N15" s="27">
        <v>26</v>
      </c>
      <c r="O15" s="27">
        <v>42</v>
      </c>
      <c r="P15" s="27"/>
      <c r="Q15" s="27">
        <f aca="true" t="shared" si="4" ref="Q15:Q28">L15+53</f>
        <v>69</v>
      </c>
      <c r="R15" s="27">
        <f>M15+50</f>
        <v>77</v>
      </c>
      <c r="S15" s="27">
        <f t="shared" si="3"/>
        <v>69</v>
      </c>
      <c r="T15" s="27">
        <f t="shared" si="0"/>
        <v>71</v>
      </c>
      <c r="U15" s="27"/>
      <c r="V15" s="30">
        <f t="shared" si="1"/>
        <v>71.5</v>
      </c>
      <c r="W15" s="28">
        <v>0.049999999999999996</v>
      </c>
      <c r="X15" s="27"/>
      <c r="Y15" s="27"/>
      <c r="Z15" s="27">
        <v>4</v>
      </c>
      <c r="AA15" s="30">
        <f t="shared" si="2"/>
        <v>3.7859388972001824</v>
      </c>
      <c r="AB15" s="30"/>
      <c r="AC15" s="27"/>
      <c r="AD15" s="27" t="s">
        <v>16</v>
      </c>
    </row>
    <row r="16" spans="1:30" ht="12.75">
      <c r="A16" s="15">
        <v>3</v>
      </c>
      <c r="B16" s="15" t="s">
        <v>52</v>
      </c>
      <c r="C16" s="24">
        <v>0.010416666666666666</v>
      </c>
      <c r="D16" s="24" t="s">
        <v>36</v>
      </c>
      <c r="E16" s="15">
        <v>1</v>
      </c>
      <c r="F16" s="13"/>
      <c r="G16" s="15">
        <v>70</v>
      </c>
      <c r="H16" s="24">
        <v>0.04861111111111111</v>
      </c>
      <c r="I16" s="24">
        <v>0.015972222222222224</v>
      </c>
      <c r="J16" s="25">
        <v>1.4</v>
      </c>
      <c r="K16" s="13"/>
      <c r="L16" s="15"/>
      <c r="M16" s="15"/>
      <c r="N16" s="15">
        <v>51</v>
      </c>
      <c r="O16" s="15">
        <v>53</v>
      </c>
      <c r="P16" s="15"/>
      <c r="Q16" s="14"/>
      <c r="R16" s="14" t="s">
        <v>94</v>
      </c>
      <c r="S16" s="14">
        <f t="shared" si="3"/>
        <v>94</v>
      </c>
      <c r="T16" s="14">
        <f t="shared" si="0"/>
        <v>82</v>
      </c>
      <c r="U16" s="15"/>
      <c r="V16" s="31">
        <f t="shared" si="1"/>
        <v>88</v>
      </c>
      <c r="W16" s="24">
        <v>0.061111111111111116</v>
      </c>
      <c r="X16" s="15">
        <v>10</v>
      </c>
      <c r="Y16" s="24">
        <v>0.006944444444444444</v>
      </c>
      <c r="Z16" s="15">
        <v>2</v>
      </c>
      <c r="AA16" s="31">
        <f t="shared" si="2"/>
        <v>8.48528137423857</v>
      </c>
      <c r="AB16" s="31">
        <f>(X16/1312.5)*100</f>
        <v>0.7619047619047619</v>
      </c>
      <c r="AC16" s="15">
        <v>3</v>
      </c>
      <c r="AD16" s="15" t="s">
        <v>52</v>
      </c>
    </row>
    <row r="17" spans="1:31" ht="12.75">
      <c r="A17" s="15"/>
      <c r="B17" s="15" t="s">
        <v>53</v>
      </c>
      <c r="C17" s="15"/>
      <c r="D17" s="15"/>
      <c r="E17" s="15"/>
      <c r="F17" s="13"/>
      <c r="G17" s="15">
        <v>73</v>
      </c>
      <c r="H17" s="24">
        <v>0.05069444444444445</v>
      </c>
      <c r="I17" s="15"/>
      <c r="J17" s="25"/>
      <c r="K17" s="13"/>
      <c r="L17" s="15">
        <v>27</v>
      </c>
      <c r="M17" s="15">
        <v>8</v>
      </c>
      <c r="N17" s="15">
        <v>13</v>
      </c>
      <c r="O17" s="15"/>
      <c r="P17" s="15"/>
      <c r="Q17" s="14">
        <f t="shared" si="4"/>
        <v>80</v>
      </c>
      <c r="R17" s="14">
        <f>M17+50</f>
        <v>58</v>
      </c>
      <c r="S17" s="14">
        <f t="shared" si="3"/>
        <v>56</v>
      </c>
      <c r="T17" s="14"/>
      <c r="U17" s="15"/>
      <c r="V17" s="31">
        <f t="shared" si="1"/>
        <v>64.66666666666667</v>
      </c>
      <c r="W17" s="24">
        <v>0.04513888888888889</v>
      </c>
      <c r="X17" s="15"/>
      <c r="Y17" s="15"/>
      <c r="Z17" s="15">
        <v>4</v>
      </c>
      <c r="AA17" s="31">
        <f t="shared" si="2"/>
        <v>13.316656236958774</v>
      </c>
      <c r="AB17" s="31"/>
      <c r="AC17" s="15"/>
      <c r="AD17" s="36" t="s">
        <v>53</v>
      </c>
      <c r="AE17" s="37" t="s">
        <v>69</v>
      </c>
    </row>
    <row r="18" spans="1:30" ht="12.75">
      <c r="A18" s="15"/>
      <c r="B18" s="15" t="s">
        <v>17</v>
      </c>
      <c r="C18" s="15"/>
      <c r="D18" s="15"/>
      <c r="E18" s="15"/>
      <c r="F18" s="13"/>
      <c r="G18" s="15">
        <v>80</v>
      </c>
      <c r="H18" s="24">
        <v>0.05555555555555555</v>
      </c>
      <c r="I18" s="15"/>
      <c r="J18" s="25"/>
      <c r="K18" s="13"/>
      <c r="L18" s="15">
        <v>36</v>
      </c>
      <c r="M18" s="15">
        <v>37</v>
      </c>
      <c r="N18" s="15">
        <v>38</v>
      </c>
      <c r="O18" s="15">
        <v>52</v>
      </c>
      <c r="P18" s="15"/>
      <c r="Q18" s="14">
        <f t="shared" si="4"/>
        <v>89</v>
      </c>
      <c r="R18" s="14">
        <f>M18+50</f>
        <v>87</v>
      </c>
      <c r="S18" s="14">
        <f t="shared" si="3"/>
        <v>81</v>
      </c>
      <c r="T18" s="14">
        <f t="shared" si="0"/>
        <v>81</v>
      </c>
      <c r="U18" s="15"/>
      <c r="V18" s="31">
        <f t="shared" si="1"/>
        <v>84.5</v>
      </c>
      <c r="W18" s="24">
        <v>0.059722222222222225</v>
      </c>
      <c r="X18" s="15"/>
      <c r="Y18" s="15"/>
      <c r="Z18" s="15">
        <v>4</v>
      </c>
      <c r="AA18" s="31">
        <f t="shared" si="2"/>
        <v>4.123105625617661</v>
      </c>
      <c r="AB18" s="31"/>
      <c r="AC18" s="15"/>
      <c r="AD18" s="15" t="s">
        <v>17</v>
      </c>
    </row>
    <row r="19" spans="1:30" ht="12.75">
      <c r="A19" s="15"/>
      <c r="B19" s="15" t="s">
        <v>18</v>
      </c>
      <c r="C19" s="15"/>
      <c r="D19" s="15"/>
      <c r="E19" s="15"/>
      <c r="F19" s="13"/>
      <c r="G19" s="15">
        <v>89</v>
      </c>
      <c r="H19" s="24">
        <v>0.06180555555555556</v>
      </c>
      <c r="I19" s="15"/>
      <c r="J19" s="25"/>
      <c r="K19" s="13"/>
      <c r="L19" s="15">
        <v>45</v>
      </c>
      <c r="M19" s="15">
        <v>52</v>
      </c>
      <c r="N19" s="15">
        <v>46</v>
      </c>
      <c r="O19" s="15">
        <v>56</v>
      </c>
      <c r="P19" s="15"/>
      <c r="Q19" s="14">
        <f t="shared" si="4"/>
        <v>98</v>
      </c>
      <c r="R19" s="14">
        <f>M19+50</f>
        <v>102</v>
      </c>
      <c r="S19" s="14">
        <f t="shared" si="3"/>
        <v>89</v>
      </c>
      <c r="T19" s="14">
        <f t="shared" si="0"/>
        <v>85</v>
      </c>
      <c r="U19" s="15"/>
      <c r="V19" s="31">
        <f t="shared" si="1"/>
        <v>93.5</v>
      </c>
      <c r="W19" s="24">
        <v>0.06527777777777778</v>
      </c>
      <c r="X19" s="15"/>
      <c r="Y19" s="15"/>
      <c r="Z19" s="15">
        <v>4</v>
      </c>
      <c r="AA19" s="31">
        <f t="shared" si="2"/>
        <v>7.852812659593164</v>
      </c>
      <c r="AB19" s="31"/>
      <c r="AC19" s="15"/>
      <c r="AD19" s="15" t="s">
        <v>18</v>
      </c>
    </row>
    <row r="20" spans="1:30" ht="12.75">
      <c r="A20" s="27">
        <v>4</v>
      </c>
      <c r="B20" s="27" t="s">
        <v>54</v>
      </c>
      <c r="C20" s="28">
        <v>0.034722222222222224</v>
      </c>
      <c r="D20" s="28" t="s">
        <v>38</v>
      </c>
      <c r="E20" s="27">
        <v>3.5</v>
      </c>
      <c r="F20" s="13"/>
      <c r="G20" s="27">
        <v>93</v>
      </c>
      <c r="H20" s="28">
        <v>0.06458333333333334</v>
      </c>
      <c r="I20" s="28">
        <v>0.03958333333333333</v>
      </c>
      <c r="J20" s="29">
        <v>3.4</v>
      </c>
      <c r="K20" s="13"/>
      <c r="L20" s="27">
        <v>47</v>
      </c>
      <c r="M20" s="27">
        <v>56</v>
      </c>
      <c r="N20" s="27">
        <v>56</v>
      </c>
      <c r="O20" s="27">
        <v>58</v>
      </c>
      <c r="P20" s="27"/>
      <c r="Q20" s="27">
        <f t="shared" si="4"/>
        <v>100</v>
      </c>
      <c r="R20" s="27">
        <f>M20+50</f>
        <v>106</v>
      </c>
      <c r="S20" s="27">
        <f t="shared" si="3"/>
        <v>99</v>
      </c>
      <c r="T20" s="27">
        <f t="shared" si="0"/>
        <v>87</v>
      </c>
      <c r="U20" s="27"/>
      <c r="V20" s="30">
        <f t="shared" si="1"/>
        <v>98</v>
      </c>
      <c r="W20" s="28">
        <v>0.06805555555555555</v>
      </c>
      <c r="X20" s="27">
        <v>61</v>
      </c>
      <c r="Y20" s="28">
        <v>0.042361111111111106</v>
      </c>
      <c r="Z20" s="27">
        <v>4</v>
      </c>
      <c r="AA20" s="30">
        <f t="shared" si="2"/>
        <v>7.958224257542215</v>
      </c>
      <c r="AB20" s="30">
        <f>(X20/1312.5)*100</f>
        <v>4.647619047619048</v>
      </c>
      <c r="AC20" s="27">
        <v>4</v>
      </c>
      <c r="AD20" s="27" t="s">
        <v>54</v>
      </c>
    </row>
    <row r="21" spans="1:30" ht="12.75">
      <c r="A21" s="27"/>
      <c r="B21" s="27" t="s">
        <v>55</v>
      </c>
      <c r="C21" s="27"/>
      <c r="D21" s="27"/>
      <c r="E21" s="27"/>
      <c r="F21" s="13"/>
      <c r="G21" s="27">
        <v>97</v>
      </c>
      <c r="H21" s="28">
        <v>0.06736111111111111</v>
      </c>
      <c r="I21" s="27"/>
      <c r="J21" s="29"/>
      <c r="K21" s="1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27"/>
      <c r="X21" s="27"/>
      <c r="Y21" s="27"/>
      <c r="Z21" s="27"/>
      <c r="AA21" s="30"/>
      <c r="AB21" s="30"/>
      <c r="AC21" s="27"/>
      <c r="AD21" s="27" t="s">
        <v>55</v>
      </c>
    </row>
    <row r="22" spans="1:30" ht="12.75">
      <c r="A22" s="27"/>
      <c r="B22" s="27" t="s">
        <v>19</v>
      </c>
      <c r="C22" s="27"/>
      <c r="D22" s="27"/>
      <c r="E22" s="27"/>
      <c r="F22" s="13"/>
      <c r="G22" s="27">
        <v>102</v>
      </c>
      <c r="H22" s="28">
        <v>0.07083333333333333</v>
      </c>
      <c r="I22" s="27"/>
      <c r="J22" s="29"/>
      <c r="K22" s="13"/>
      <c r="L22" s="27">
        <v>56</v>
      </c>
      <c r="M22" s="27">
        <v>64</v>
      </c>
      <c r="N22" s="27">
        <v>66</v>
      </c>
      <c r="O22" s="27">
        <v>66</v>
      </c>
      <c r="P22" s="27"/>
      <c r="Q22" s="27">
        <f t="shared" si="4"/>
        <v>109</v>
      </c>
      <c r="R22" s="27">
        <f aca="true" t="shared" si="5" ref="R22:R29">M22+50</f>
        <v>114</v>
      </c>
      <c r="S22" s="27">
        <f t="shared" si="3"/>
        <v>109</v>
      </c>
      <c r="T22" s="27">
        <f t="shared" si="0"/>
        <v>95</v>
      </c>
      <c r="U22" s="27"/>
      <c r="V22" s="30">
        <f t="shared" si="1"/>
        <v>106.75</v>
      </c>
      <c r="W22" s="28">
        <v>0.07430555555555556</v>
      </c>
      <c r="X22" s="27"/>
      <c r="Y22" s="27"/>
      <c r="Z22" s="27">
        <v>4</v>
      </c>
      <c r="AA22" s="30">
        <f t="shared" si="2"/>
        <v>8.180260794538684</v>
      </c>
      <c r="AB22" s="30"/>
      <c r="AC22" s="27"/>
      <c r="AD22" s="27" t="s">
        <v>19</v>
      </c>
    </row>
    <row r="23" spans="1:30" ht="12.75">
      <c r="A23" s="27"/>
      <c r="B23" s="27" t="s">
        <v>20</v>
      </c>
      <c r="C23" s="27"/>
      <c r="D23" s="27"/>
      <c r="E23" s="27"/>
      <c r="F23" s="13"/>
      <c r="G23" s="27">
        <v>113</v>
      </c>
      <c r="H23" s="28">
        <v>0.07847222222222222</v>
      </c>
      <c r="I23" s="27"/>
      <c r="J23" s="29"/>
      <c r="K23" s="13"/>
      <c r="L23" s="27">
        <v>64</v>
      </c>
      <c r="M23" s="27">
        <v>74</v>
      </c>
      <c r="N23" s="27">
        <v>75</v>
      </c>
      <c r="O23" s="27">
        <v>78</v>
      </c>
      <c r="P23" s="27"/>
      <c r="Q23" s="27">
        <f t="shared" si="4"/>
        <v>117</v>
      </c>
      <c r="R23" s="27">
        <f t="shared" si="5"/>
        <v>124</v>
      </c>
      <c r="S23" s="27">
        <f t="shared" si="3"/>
        <v>118</v>
      </c>
      <c r="T23" s="27">
        <f t="shared" si="0"/>
        <v>107</v>
      </c>
      <c r="U23" s="27"/>
      <c r="V23" s="30">
        <f t="shared" si="1"/>
        <v>116.5</v>
      </c>
      <c r="W23" s="28">
        <v>0.08125</v>
      </c>
      <c r="X23" s="27"/>
      <c r="Y23" s="27"/>
      <c r="Z23" s="27">
        <v>4</v>
      </c>
      <c r="AA23" s="30">
        <f t="shared" si="2"/>
        <v>7.047458170621991</v>
      </c>
      <c r="AB23" s="30"/>
      <c r="AC23" s="27"/>
      <c r="AD23" s="27" t="s">
        <v>20</v>
      </c>
    </row>
    <row r="24" spans="1:30" ht="12.75">
      <c r="A24" s="27"/>
      <c r="B24" s="27" t="s">
        <v>21</v>
      </c>
      <c r="C24" s="27"/>
      <c r="D24" s="27"/>
      <c r="E24" s="27"/>
      <c r="F24" s="13"/>
      <c r="G24" s="27">
        <v>127</v>
      </c>
      <c r="H24" s="28">
        <v>0.08819444444444445</v>
      </c>
      <c r="I24" s="27"/>
      <c r="J24" s="29"/>
      <c r="K24" s="13"/>
      <c r="L24" s="27">
        <v>77</v>
      </c>
      <c r="M24" s="27">
        <v>87</v>
      </c>
      <c r="N24" s="27">
        <v>85</v>
      </c>
      <c r="O24" s="27">
        <v>90</v>
      </c>
      <c r="P24" s="27"/>
      <c r="Q24" s="27">
        <f t="shared" si="4"/>
        <v>130</v>
      </c>
      <c r="R24" s="27">
        <f t="shared" si="5"/>
        <v>137</v>
      </c>
      <c r="S24" s="27">
        <f t="shared" si="3"/>
        <v>128</v>
      </c>
      <c r="T24" s="27">
        <f t="shared" si="0"/>
        <v>119</v>
      </c>
      <c r="U24" s="27"/>
      <c r="V24" s="30">
        <f t="shared" si="1"/>
        <v>128.5</v>
      </c>
      <c r="W24" s="28">
        <v>0.08958333333333333</v>
      </c>
      <c r="X24" s="27"/>
      <c r="Y24" s="27"/>
      <c r="Z24" s="27">
        <v>4</v>
      </c>
      <c r="AA24" s="30">
        <f t="shared" si="2"/>
        <v>7.416198487095663</v>
      </c>
      <c r="AB24" s="30"/>
      <c r="AC24" s="27"/>
      <c r="AD24" s="27" t="s">
        <v>21</v>
      </c>
    </row>
    <row r="25" spans="1:30" ht="12.75">
      <c r="A25" s="15">
        <v>5</v>
      </c>
      <c r="B25" s="15" t="s">
        <v>22</v>
      </c>
      <c r="C25" s="24">
        <v>0.027777777777777776</v>
      </c>
      <c r="D25" s="24" t="s">
        <v>39</v>
      </c>
      <c r="E25" s="15">
        <v>3</v>
      </c>
      <c r="F25" s="13"/>
      <c r="G25" s="15">
        <v>150</v>
      </c>
      <c r="H25" s="24">
        <v>0.10416666666666667</v>
      </c>
      <c r="I25" s="24">
        <v>0.04027777777777778</v>
      </c>
      <c r="J25" s="25">
        <v>4</v>
      </c>
      <c r="K25" s="13"/>
      <c r="L25" s="15">
        <v>100</v>
      </c>
      <c r="M25" s="15">
        <v>108</v>
      </c>
      <c r="N25" s="15">
        <v>102</v>
      </c>
      <c r="O25" s="15">
        <v>109</v>
      </c>
      <c r="P25" s="15"/>
      <c r="Q25" s="14">
        <f t="shared" si="4"/>
        <v>153</v>
      </c>
      <c r="R25" s="14">
        <f t="shared" si="5"/>
        <v>158</v>
      </c>
      <c r="S25" s="14">
        <f t="shared" si="3"/>
        <v>145</v>
      </c>
      <c r="T25" s="14">
        <f t="shared" si="0"/>
        <v>138</v>
      </c>
      <c r="U25" s="14"/>
      <c r="V25" s="31">
        <f t="shared" si="1"/>
        <v>148.5</v>
      </c>
      <c r="W25" s="24">
        <v>0.11041666666666666</v>
      </c>
      <c r="X25" s="15">
        <v>40</v>
      </c>
      <c r="Y25" s="24">
        <v>0.027777777777777776</v>
      </c>
      <c r="Z25" s="15">
        <v>4</v>
      </c>
      <c r="AA25" s="31">
        <f t="shared" si="2"/>
        <v>8.812869377601524</v>
      </c>
      <c r="AB25" s="26">
        <f>(X25/1312.5)*100</f>
        <v>3.0476190476190474</v>
      </c>
      <c r="AC25" s="15">
        <v>5</v>
      </c>
      <c r="AD25" s="15" t="s">
        <v>22</v>
      </c>
    </row>
    <row r="26" spans="1:30" ht="12.75">
      <c r="A26" s="27">
        <v>6</v>
      </c>
      <c r="B26" s="27" t="s">
        <v>56</v>
      </c>
      <c r="C26" s="28">
        <v>0.006944444444444444</v>
      </c>
      <c r="D26" s="28" t="s">
        <v>40</v>
      </c>
      <c r="E26" s="27">
        <v>1</v>
      </c>
      <c r="F26" s="13"/>
      <c r="G26" s="27">
        <v>208</v>
      </c>
      <c r="H26" s="28">
        <v>0.14444444444444446</v>
      </c>
      <c r="I26" s="28">
        <v>0.012499999999999999</v>
      </c>
      <c r="J26" s="29">
        <v>1</v>
      </c>
      <c r="K26" s="13"/>
      <c r="L26" s="27">
        <v>148</v>
      </c>
      <c r="M26" s="27">
        <v>161</v>
      </c>
      <c r="N26" s="27">
        <v>148</v>
      </c>
      <c r="O26" s="27">
        <v>162</v>
      </c>
      <c r="P26" s="27"/>
      <c r="Q26" s="27">
        <f t="shared" si="4"/>
        <v>201</v>
      </c>
      <c r="R26" s="27">
        <f t="shared" si="5"/>
        <v>211</v>
      </c>
      <c r="S26" s="27">
        <f t="shared" si="3"/>
        <v>191</v>
      </c>
      <c r="T26" s="27">
        <f t="shared" si="0"/>
        <v>191</v>
      </c>
      <c r="U26" s="27"/>
      <c r="V26" s="30">
        <f t="shared" si="1"/>
        <v>198.5</v>
      </c>
      <c r="W26" s="28">
        <v>0.13819444444444443</v>
      </c>
      <c r="X26" s="27">
        <v>8</v>
      </c>
      <c r="Y26" s="28">
        <v>0.005555555555555556</v>
      </c>
      <c r="Z26" s="27">
        <v>4</v>
      </c>
      <c r="AA26" s="30">
        <f t="shared" si="2"/>
        <v>9.574271077563381</v>
      </c>
      <c r="AB26" s="30">
        <f>(X26/1312.5)*100</f>
        <v>0.6095238095238096</v>
      </c>
      <c r="AC26" s="27">
        <v>6</v>
      </c>
      <c r="AD26" s="27" t="s">
        <v>56</v>
      </c>
    </row>
    <row r="27" spans="1:30" ht="12.75">
      <c r="A27" s="27"/>
      <c r="B27" s="27" t="s">
        <v>57</v>
      </c>
      <c r="C27" s="27"/>
      <c r="D27" s="27"/>
      <c r="E27" s="27"/>
      <c r="F27" s="13"/>
      <c r="G27" s="27">
        <v>216</v>
      </c>
      <c r="H27" s="28">
        <v>0.15</v>
      </c>
      <c r="I27" s="27"/>
      <c r="J27" s="29"/>
      <c r="K27" s="13"/>
      <c r="L27" s="27">
        <v>159</v>
      </c>
      <c r="M27" s="27">
        <v>168</v>
      </c>
      <c r="N27" s="27">
        <v>160</v>
      </c>
      <c r="O27" s="27">
        <v>169</v>
      </c>
      <c r="P27" s="27"/>
      <c r="Q27" s="27">
        <f t="shared" si="4"/>
        <v>212</v>
      </c>
      <c r="R27" s="27">
        <f t="shared" si="5"/>
        <v>218</v>
      </c>
      <c r="S27" s="27">
        <f t="shared" si="3"/>
        <v>203</v>
      </c>
      <c r="T27" s="27">
        <f t="shared" si="0"/>
        <v>198</v>
      </c>
      <c r="U27" s="27"/>
      <c r="V27" s="30">
        <f t="shared" si="1"/>
        <v>207.75</v>
      </c>
      <c r="W27" s="28">
        <v>0.14444444444444446</v>
      </c>
      <c r="X27" s="27"/>
      <c r="Y27" s="27"/>
      <c r="Z27" s="27">
        <v>4</v>
      </c>
      <c r="AA27" s="30">
        <f t="shared" si="2"/>
        <v>8.958236433584458</v>
      </c>
      <c r="AB27" s="30"/>
      <c r="AC27" s="27"/>
      <c r="AD27" s="27" t="s">
        <v>57</v>
      </c>
    </row>
    <row r="28" spans="1:30" ht="12.75">
      <c r="A28" s="27"/>
      <c r="B28" s="27" t="s">
        <v>58</v>
      </c>
      <c r="C28" s="27"/>
      <c r="D28" s="27"/>
      <c r="E28" s="27"/>
      <c r="F28" s="13"/>
      <c r="G28" s="27">
        <v>215</v>
      </c>
      <c r="H28" s="28">
        <v>0.14930555555555555</v>
      </c>
      <c r="I28" s="27"/>
      <c r="J28" s="29"/>
      <c r="K28" s="13"/>
      <c r="L28" s="27">
        <v>152</v>
      </c>
      <c r="M28" s="27">
        <v>166</v>
      </c>
      <c r="N28" s="27">
        <v>157</v>
      </c>
      <c r="O28" s="27">
        <v>164</v>
      </c>
      <c r="P28" s="27"/>
      <c r="Q28" s="27">
        <f t="shared" si="4"/>
        <v>205</v>
      </c>
      <c r="R28" s="27">
        <f t="shared" si="5"/>
        <v>216</v>
      </c>
      <c r="S28" s="27">
        <f t="shared" si="3"/>
        <v>200</v>
      </c>
      <c r="T28" s="27">
        <f t="shared" si="0"/>
        <v>193</v>
      </c>
      <c r="U28" s="27"/>
      <c r="V28" s="30">
        <f t="shared" si="1"/>
        <v>203.5</v>
      </c>
      <c r="W28" s="28">
        <v>0.14166666666666666</v>
      </c>
      <c r="X28" s="27"/>
      <c r="Y28" s="27"/>
      <c r="Z28" s="27">
        <v>4</v>
      </c>
      <c r="AA28" s="30">
        <f t="shared" si="2"/>
        <v>9.678154093971983</v>
      </c>
      <c r="AB28" s="30"/>
      <c r="AC28" s="27"/>
      <c r="AD28" s="27" t="s">
        <v>58</v>
      </c>
    </row>
    <row r="29" spans="1:30" ht="12.75">
      <c r="A29" s="15">
        <v>7</v>
      </c>
      <c r="B29" s="15" t="s">
        <v>59</v>
      </c>
      <c r="C29" s="24">
        <v>0.006944444444444444</v>
      </c>
      <c r="D29" s="24" t="s">
        <v>41</v>
      </c>
      <c r="E29" s="15">
        <v>1</v>
      </c>
      <c r="F29" s="13"/>
      <c r="G29" s="15">
        <v>226</v>
      </c>
      <c r="H29" s="24">
        <v>0.15694444444444444</v>
      </c>
      <c r="I29" s="24">
        <v>0.003472222222222222</v>
      </c>
      <c r="J29" s="25">
        <v>0.3</v>
      </c>
      <c r="K29" s="13"/>
      <c r="L29" s="15"/>
      <c r="M29" s="15">
        <v>170</v>
      </c>
      <c r="N29" s="15">
        <v>162</v>
      </c>
      <c r="O29" s="15">
        <v>168</v>
      </c>
      <c r="P29" s="15"/>
      <c r="Q29" s="14"/>
      <c r="R29" s="14">
        <f t="shared" si="5"/>
        <v>220</v>
      </c>
      <c r="S29" s="14">
        <f t="shared" si="3"/>
        <v>205</v>
      </c>
      <c r="T29" s="14">
        <f t="shared" si="0"/>
        <v>197</v>
      </c>
      <c r="U29" s="14"/>
      <c r="V29" s="32">
        <f t="shared" si="1"/>
        <v>207.33333333333334</v>
      </c>
      <c r="W29" s="24">
        <v>0.14375000000000002</v>
      </c>
      <c r="X29" s="15">
        <v>5</v>
      </c>
      <c r="Y29" s="24">
        <v>0.003472222222222222</v>
      </c>
      <c r="Z29" s="15">
        <v>3</v>
      </c>
      <c r="AA29" s="31">
        <f t="shared" si="2"/>
        <v>11.676186592091328</v>
      </c>
      <c r="AB29" s="26">
        <f>(X29/1312.5)*100</f>
        <v>0.38095238095238093</v>
      </c>
      <c r="AC29" s="15">
        <v>7</v>
      </c>
      <c r="AD29" s="15" t="s">
        <v>59</v>
      </c>
    </row>
    <row r="30" spans="1:30" ht="12.75">
      <c r="A30" s="15"/>
      <c r="B30" s="15" t="s">
        <v>60</v>
      </c>
      <c r="C30" s="15"/>
      <c r="D30" s="15"/>
      <c r="E30" s="15"/>
      <c r="F30" s="13"/>
      <c r="G30" s="15" t="s">
        <v>31</v>
      </c>
      <c r="H30" s="15" t="s">
        <v>31</v>
      </c>
      <c r="I30" s="15"/>
      <c r="J30" s="25"/>
      <c r="K30" s="13"/>
      <c r="L30" s="15"/>
      <c r="M30" s="15"/>
      <c r="N30" s="15"/>
      <c r="O30" s="15"/>
      <c r="P30" s="15"/>
      <c r="Q30" s="14"/>
      <c r="R30" s="14"/>
      <c r="S30" s="14"/>
      <c r="T30" s="14"/>
      <c r="U30" s="14"/>
      <c r="V30" s="32"/>
      <c r="W30" s="15"/>
      <c r="X30" s="15"/>
      <c r="Y30" s="15"/>
      <c r="Z30" s="15"/>
      <c r="AA30" s="31"/>
      <c r="AB30" s="26"/>
      <c r="AC30" s="15"/>
      <c r="AD30" s="15" t="s">
        <v>60</v>
      </c>
    </row>
    <row r="31" spans="1:30" ht="25.5">
      <c r="A31" s="27">
        <v>8</v>
      </c>
      <c r="B31" s="27" t="s">
        <v>61</v>
      </c>
      <c r="C31" s="28">
        <v>0.020833333333333332</v>
      </c>
      <c r="D31" s="28" t="s">
        <v>42</v>
      </c>
      <c r="E31" s="27">
        <v>2</v>
      </c>
      <c r="F31" s="13"/>
      <c r="G31" s="27">
        <v>231</v>
      </c>
      <c r="H31" s="28">
        <v>0.16041666666666668</v>
      </c>
      <c r="I31" s="28">
        <v>0.06805555555555555</v>
      </c>
      <c r="J31" s="29">
        <v>6</v>
      </c>
      <c r="K31" s="13"/>
      <c r="L31" s="27"/>
      <c r="M31" s="27">
        <v>174</v>
      </c>
      <c r="N31" s="27">
        <v>165</v>
      </c>
      <c r="O31" s="27">
        <v>174</v>
      </c>
      <c r="P31" s="27"/>
      <c r="Q31" s="27"/>
      <c r="R31" s="27">
        <f>M31+50</f>
        <v>224</v>
      </c>
      <c r="S31" s="27">
        <f t="shared" si="3"/>
        <v>208</v>
      </c>
      <c r="T31" s="27">
        <f t="shared" si="0"/>
        <v>203</v>
      </c>
      <c r="U31" s="27"/>
      <c r="V31" s="30">
        <f t="shared" si="1"/>
        <v>211.66666666666666</v>
      </c>
      <c r="W31" s="28">
        <v>0.14722222222222223</v>
      </c>
      <c r="X31" s="27">
        <v>67</v>
      </c>
      <c r="Y31" s="28">
        <v>0.04652777777777778</v>
      </c>
      <c r="Z31" s="27">
        <v>3</v>
      </c>
      <c r="AA31" s="30">
        <f t="shared" si="2"/>
        <v>10.969655114602888</v>
      </c>
      <c r="AB31" s="30">
        <f>(X31/1312.5)*100</f>
        <v>5.104761904761905</v>
      </c>
      <c r="AC31" s="27">
        <v>8</v>
      </c>
      <c r="AD31" s="27" t="s">
        <v>61</v>
      </c>
    </row>
    <row r="32" spans="1:30" ht="12.75">
      <c r="A32" s="27"/>
      <c r="B32" s="27" t="s">
        <v>62</v>
      </c>
      <c r="C32" s="27"/>
      <c r="D32" s="27"/>
      <c r="E32" s="27"/>
      <c r="F32" s="13"/>
      <c r="G32" s="27">
        <v>250</v>
      </c>
      <c r="H32" s="28">
        <v>0.17361111111111113</v>
      </c>
      <c r="I32" s="27"/>
      <c r="J32" s="29"/>
      <c r="K32" s="13"/>
      <c r="L32" s="27"/>
      <c r="M32" s="27">
        <v>184</v>
      </c>
      <c r="N32" s="27">
        <v>173</v>
      </c>
      <c r="O32" s="27">
        <v>181</v>
      </c>
      <c r="P32" s="27"/>
      <c r="Q32" s="27"/>
      <c r="R32" s="27">
        <f>M32+50</f>
        <v>234</v>
      </c>
      <c r="S32" s="27">
        <f t="shared" si="3"/>
        <v>216</v>
      </c>
      <c r="T32" s="27">
        <f t="shared" si="0"/>
        <v>210</v>
      </c>
      <c r="U32" s="27"/>
      <c r="V32" s="30">
        <f t="shared" si="1"/>
        <v>220</v>
      </c>
      <c r="W32" s="28">
        <v>0.15277777777777776</v>
      </c>
      <c r="X32" s="27"/>
      <c r="Y32" s="27"/>
      <c r="Z32" s="27">
        <v>3</v>
      </c>
      <c r="AA32" s="30">
        <f t="shared" si="2"/>
        <v>12.489995996796797</v>
      </c>
      <c r="AB32" s="30"/>
      <c r="AC32" s="27"/>
      <c r="AD32" s="27" t="s">
        <v>62</v>
      </c>
    </row>
    <row r="33" spans="1:30" ht="12.75">
      <c r="A33" s="27"/>
      <c r="B33" s="27" t="s">
        <v>63</v>
      </c>
      <c r="C33" s="27"/>
      <c r="D33" s="27"/>
      <c r="E33" s="27"/>
      <c r="F33" s="13"/>
      <c r="G33" s="27">
        <v>250</v>
      </c>
      <c r="H33" s="28">
        <v>0.17361111111111113</v>
      </c>
      <c r="I33" s="27"/>
      <c r="J33" s="29"/>
      <c r="K33" s="13"/>
      <c r="L33" s="27"/>
      <c r="M33" s="27">
        <v>185</v>
      </c>
      <c r="N33" s="27">
        <v>181</v>
      </c>
      <c r="O33" s="27">
        <v>190</v>
      </c>
      <c r="P33" s="27"/>
      <c r="Q33" s="27"/>
      <c r="R33" s="27">
        <f>M33+50</f>
        <v>235</v>
      </c>
      <c r="S33" s="27">
        <f t="shared" si="3"/>
        <v>224</v>
      </c>
      <c r="T33" s="27">
        <f t="shared" si="0"/>
        <v>219</v>
      </c>
      <c r="U33" s="27"/>
      <c r="V33" s="30">
        <f t="shared" si="1"/>
        <v>226</v>
      </c>
      <c r="W33" s="28">
        <v>0.15694444444444444</v>
      </c>
      <c r="X33" s="27"/>
      <c r="Y33" s="27"/>
      <c r="Z33" s="27">
        <v>3</v>
      </c>
      <c r="AA33" s="30">
        <f t="shared" si="2"/>
        <v>8.18535277187245</v>
      </c>
      <c r="AB33" s="30"/>
      <c r="AC33" s="27"/>
      <c r="AD33" s="27" t="s">
        <v>63</v>
      </c>
    </row>
    <row r="34" spans="1:30" ht="12.75">
      <c r="A34" s="27"/>
      <c r="B34" s="27" t="s">
        <v>64</v>
      </c>
      <c r="C34" s="27"/>
      <c r="D34" s="27"/>
      <c r="E34" s="27"/>
      <c r="F34" s="13"/>
      <c r="G34" s="27">
        <v>282</v>
      </c>
      <c r="H34" s="28">
        <v>0.19583333333333333</v>
      </c>
      <c r="I34" s="27"/>
      <c r="J34" s="29"/>
      <c r="K34" s="13"/>
      <c r="L34" s="27"/>
      <c r="M34" s="27">
        <v>218</v>
      </c>
      <c r="N34" s="27">
        <v>216</v>
      </c>
      <c r="O34" s="27">
        <v>201</v>
      </c>
      <c r="P34" s="27"/>
      <c r="Q34" s="27"/>
      <c r="R34" s="27">
        <f>M34+50</f>
        <v>268</v>
      </c>
      <c r="S34" s="27">
        <f t="shared" si="3"/>
        <v>259</v>
      </c>
      <c r="T34" s="27">
        <f t="shared" si="0"/>
        <v>230</v>
      </c>
      <c r="U34" s="27"/>
      <c r="V34" s="30">
        <f t="shared" si="1"/>
        <v>252.33333333333334</v>
      </c>
      <c r="W34" s="28">
        <v>0.17500000000000002</v>
      </c>
      <c r="X34" s="27"/>
      <c r="Y34" s="27"/>
      <c r="Z34" s="27">
        <v>3</v>
      </c>
      <c r="AA34" s="30">
        <f t="shared" si="2"/>
        <v>19.85782801147531</v>
      </c>
      <c r="AB34" s="30"/>
      <c r="AC34" s="27"/>
      <c r="AD34" s="27" t="s">
        <v>64</v>
      </c>
    </row>
    <row r="35" spans="1:30" ht="12.75">
      <c r="A35" s="15">
        <v>9</v>
      </c>
      <c r="B35" s="15" t="s">
        <v>65</v>
      </c>
      <c r="C35" s="24">
        <v>0.027777777777777776</v>
      </c>
      <c r="D35" s="24" t="s">
        <v>43</v>
      </c>
      <c r="E35" s="15">
        <v>3</v>
      </c>
      <c r="F35" s="13"/>
      <c r="G35" s="15">
        <v>329</v>
      </c>
      <c r="H35" s="24">
        <v>0.22847222222222222</v>
      </c>
      <c r="I35" s="24">
        <v>0.03263888888888889</v>
      </c>
      <c r="J35" s="25">
        <v>3</v>
      </c>
      <c r="K35" s="13"/>
      <c r="L35" s="15"/>
      <c r="M35" s="15">
        <v>260</v>
      </c>
      <c r="N35" s="15">
        <v>220</v>
      </c>
      <c r="O35" s="15">
        <v>243</v>
      </c>
      <c r="P35" s="15"/>
      <c r="Q35" s="14"/>
      <c r="R35" s="14">
        <f>M35+50</f>
        <v>310</v>
      </c>
      <c r="S35" s="14">
        <v>256</v>
      </c>
      <c r="T35" s="14">
        <f t="shared" si="0"/>
        <v>272</v>
      </c>
      <c r="U35" s="14"/>
      <c r="V35" s="31">
        <f t="shared" si="1"/>
        <v>279.3333333333333</v>
      </c>
      <c r="W35" s="24">
        <v>0.19375</v>
      </c>
      <c r="X35" s="15">
        <v>28</v>
      </c>
      <c r="Y35" s="24">
        <v>0.019444444444444445</v>
      </c>
      <c r="Z35" s="15">
        <v>3</v>
      </c>
      <c r="AA35" s="31">
        <f t="shared" si="2"/>
        <v>27.736858750286295</v>
      </c>
      <c r="AB35" s="26">
        <f>(X35/1312.5)*100</f>
        <v>2.1333333333333333</v>
      </c>
      <c r="AC35" s="15">
        <v>9</v>
      </c>
      <c r="AD35" s="15" t="s">
        <v>65</v>
      </c>
    </row>
    <row r="36" spans="1:30" ht="12.75">
      <c r="A36" s="27">
        <v>10</v>
      </c>
      <c r="B36" s="27" t="s">
        <v>66</v>
      </c>
      <c r="C36" s="28">
        <v>0.041666666666666664</v>
      </c>
      <c r="D36" s="28" t="s">
        <v>44</v>
      </c>
      <c r="E36" s="27">
        <v>4</v>
      </c>
      <c r="F36" s="13"/>
      <c r="G36" s="27">
        <v>379</v>
      </c>
      <c r="H36" s="28">
        <v>0.2611111111111111</v>
      </c>
      <c r="I36" s="28">
        <v>0.02291666666666667</v>
      </c>
      <c r="J36" s="29">
        <v>2</v>
      </c>
      <c r="K36" s="13"/>
      <c r="L36" s="27"/>
      <c r="M36" s="27"/>
      <c r="N36" s="27">
        <v>270</v>
      </c>
      <c r="O36" s="27">
        <v>272</v>
      </c>
      <c r="P36" s="27"/>
      <c r="Q36" s="27"/>
      <c r="R36" s="27"/>
      <c r="S36" s="27">
        <f t="shared" si="3"/>
        <v>313</v>
      </c>
      <c r="T36" s="27">
        <f t="shared" si="0"/>
        <v>301</v>
      </c>
      <c r="U36" s="27"/>
      <c r="V36" s="30">
        <f t="shared" si="1"/>
        <v>307</v>
      </c>
      <c r="W36" s="28">
        <v>0.21319444444444444</v>
      </c>
      <c r="X36" s="27">
        <v>58</v>
      </c>
      <c r="Y36" s="28">
        <v>0.04027777777777778</v>
      </c>
      <c r="Z36" s="27">
        <v>2</v>
      </c>
      <c r="AA36" s="30">
        <f t="shared" si="2"/>
        <v>8.48528137423857</v>
      </c>
      <c r="AB36" s="30">
        <f>(X36/1312.5)*100</f>
        <v>4.419047619047619</v>
      </c>
      <c r="AC36" s="27">
        <v>10</v>
      </c>
      <c r="AD36" s="27" t="s">
        <v>66</v>
      </c>
    </row>
    <row r="37" spans="1:32" ht="12.75">
      <c r="A37" s="27"/>
      <c r="B37" s="27" t="s">
        <v>67</v>
      </c>
      <c r="C37" s="27"/>
      <c r="D37" s="27"/>
      <c r="E37" s="27"/>
      <c r="F37" s="13"/>
      <c r="G37" s="27">
        <v>379</v>
      </c>
      <c r="H37" s="28">
        <v>0.26319444444444445</v>
      </c>
      <c r="I37" s="27"/>
      <c r="J37" s="29"/>
      <c r="K37" s="13"/>
      <c r="L37" s="27"/>
      <c r="M37" s="27"/>
      <c r="N37" s="27">
        <v>243</v>
      </c>
      <c r="O37" s="27">
        <v>252</v>
      </c>
      <c r="P37" s="27"/>
      <c r="Q37" s="27"/>
      <c r="R37" s="27"/>
      <c r="S37" s="27">
        <f t="shared" si="3"/>
        <v>286</v>
      </c>
      <c r="T37" s="27">
        <f t="shared" si="0"/>
        <v>281</v>
      </c>
      <c r="U37" s="27"/>
      <c r="V37" s="30">
        <f t="shared" si="1"/>
        <v>283.5</v>
      </c>
      <c r="W37" s="28">
        <v>0.19652777777777777</v>
      </c>
      <c r="X37" s="27"/>
      <c r="Y37" s="27"/>
      <c r="Z37" s="27">
        <v>2</v>
      </c>
      <c r="AA37" s="30">
        <f t="shared" si="2"/>
        <v>3.5355339059327378</v>
      </c>
      <c r="AB37" s="30"/>
      <c r="AC37" s="27"/>
      <c r="AD37" s="36" t="s">
        <v>67</v>
      </c>
      <c r="AE37" s="37" t="s">
        <v>68</v>
      </c>
      <c r="AF37" s="38"/>
    </row>
    <row r="38" spans="1:30" ht="12.75">
      <c r="A38" s="15">
        <v>11</v>
      </c>
      <c r="B38" s="15" t="s">
        <v>71</v>
      </c>
      <c r="C38" s="24">
        <v>0.08333333333333333</v>
      </c>
      <c r="D38" s="24" t="s">
        <v>45</v>
      </c>
      <c r="E38" s="15">
        <v>8</v>
      </c>
      <c r="F38" s="13"/>
      <c r="G38" s="15">
        <v>409</v>
      </c>
      <c r="H38" s="24">
        <v>0.28402777777777777</v>
      </c>
      <c r="I38" s="24">
        <v>0.05069444444444445</v>
      </c>
      <c r="J38" s="25">
        <v>4</v>
      </c>
      <c r="K38" s="13"/>
      <c r="L38" s="15"/>
      <c r="M38" s="15"/>
      <c r="N38" s="15">
        <v>310</v>
      </c>
      <c r="O38" s="15"/>
      <c r="P38" s="15"/>
      <c r="Q38" s="15"/>
      <c r="R38" s="14"/>
      <c r="S38" s="14">
        <v>365</v>
      </c>
      <c r="T38" s="14"/>
      <c r="U38" s="14"/>
      <c r="V38" s="31">
        <f t="shared" si="1"/>
        <v>365</v>
      </c>
      <c r="W38" s="24">
        <v>0.2534722222222222</v>
      </c>
      <c r="X38" s="15">
        <v>43</v>
      </c>
      <c r="Y38" s="24">
        <v>0.029861111111111113</v>
      </c>
      <c r="Z38" s="15">
        <v>1</v>
      </c>
      <c r="AA38" s="31"/>
      <c r="AB38" s="26">
        <f>(X38/1312.5)*100</f>
        <v>3.276190476190476</v>
      </c>
      <c r="AC38" s="15">
        <v>11</v>
      </c>
      <c r="AD38" s="15" t="s">
        <v>71</v>
      </c>
    </row>
    <row r="39" spans="1:30" ht="12.75">
      <c r="A39" s="15"/>
      <c r="B39" s="15" t="s">
        <v>72</v>
      </c>
      <c r="C39" s="15"/>
      <c r="D39" s="15"/>
      <c r="E39" s="15"/>
      <c r="F39" s="13"/>
      <c r="G39" s="15">
        <v>411</v>
      </c>
      <c r="H39" s="24">
        <v>0.28541666666666665</v>
      </c>
      <c r="I39" s="15"/>
      <c r="J39" s="25"/>
      <c r="K39" s="13"/>
      <c r="L39" s="15"/>
      <c r="M39" s="15">
        <v>321</v>
      </c>
      <c r="N39" s="15">
        <v>333</v>
      </c>
      <c r="O39" s="15"/>
      <c r="P39" s="15"/>
      <c r="Q39" s="15"/>
      <c r="R39" s="14">
        <f>M39+50</f>
        <v>371</v>
      </c>
      <c r="S39" s="14">
        <f t="shared" si="3"/>
        <v>376</v>
      </c>
      <c r="T39" s="14"/>
      <c r="U39" s="14"/>
      <c r="V39" s="31">
        <f t="shared" si="1"/>
        <v>373.5</v>
      </c>
      <c r="W39" s="24">
        <v>0.25972222222222224</v>
      </c>
      <c r="X39" s="15"/>
      <c r="Y39" s="15"/>
      <c r="Z39" s="15">
        <v>2</v>
      </c>
      <c r="AA39" s="31">
        <f t="shared" si="2"/>
        <v>3.5355339059327378</v>
      </c>
      <c r="AB39" s="26"/>
      <c r="AC39" s="15"/>
      <c r="AD39" s="15" t="s">
        <v>72</v>
      </c>
    </row>
    <row r="40" spans="1:30" ht="12.75">
      <c r="A40" s="27">
        <v>12</v>
      </c>
      <c r="B40" s="27" t="s">
        <v>73</v>
      </c>
      <c r="C40" s="28">
        <v>0.08333333333333333</v>
      </c>
      <c r="D40" s="28" t="s">
        <v>46</v>
      </c>
      <c r="E40" s="27">
        <v>8</v>
      </c>
      <c r="F40" s="13"/>
      <c r="G40" s="27">
        <v>489</v>
      </c>
      <c r="H40" s="28">
        <v>0.33958333333333335</v>
      </c>
      <c r="I40" s="28">
        <v>0.11875000000000001</v>
      </c>
      <c r="J40" s="29">
        <v>10</v>
      </c>
      <c r="K40" s="13"/>
      <c r="L40" s="27"/>
      <c r="M40" s="27"/>
      <c r="N40" s="27">
        <v>367</v>
      </c>
      <c r="O40" s="27">
        <v>377</v>
      </c>
      <c r="P40" s="27"/>
      <c r="Q40" s="27"/>
      <c r="R40" s="27"/>
      <c r="S40" s="27">
        <f t="shared" si="3"/>
        <v>410</v>
      </c>
      <c r="T40" s="27">
        <f t="shared" si="0"/>
        <v>406</v>
      </c>
      <c r="U40" s="27"/>
      <c r="V40" s="30">
        <f t="shared" si="1"/>
        <v>408</v>
      </c>
      <c r="W40" s="28">
        <v>0.2833333333333333</v>
      </c>
      <c r="X40" s="27">
        <v>126</v>
      </c>
      <c r="Y40" s="28">
        <v>0.08750000000000001</v>
      </c>
      <c r="Z40" s="27">
        <v>2</v>
      </c>
      <c r="AA40" s="30">
        <f t="shared" si="2"/>
        <v>2.8284271247461903</v>
      </c>
      <c r="AB40" s="30">
        <f>(X40/1312.5)*100</f>
        <v>9.6</v>
      </c>
      <c r="AC40" s="27">
        <v>12</v>
      </c>
      <c r="AD40" s="27" t="s">
        <v>73</v>
      </c>
    </row>
    <row r="41" spans="1:30" ht="12.75">
      <c r="A41" s="15">
        <v>13</v>
      </c>
      <c r="B41" s="15" t="s">
        <v>74</v>
      </c>
      <c r="C41" s="24">
        <v>0.041666666666666664</v>
      </c>
      <c r="D41" s="24" t="s">
        <v>47</v>
      </c>
      <c r="E41" s="15">
        <v>4</v>
      </c>
      <c r="F41" s="13"/>
      <c r="G41" s="15">
        <v>660</v>
      </c>
      <c r="H41" s="24">
        <v>0.4583333333333333</v>
      </c>
      <c r="I41" s="24">
        <v>0.059722222222222225</v>
      </c>
      <c r="J41" s="25">
        <v>5.2</v>
      </c>
      <c r="K41" s="13"/>
      <c r="L41" s="15"/>
      <c r="M41" s="15"/>
      <c r="N41" s="15">
        <v>495</v>
      </c>
      <c r="O41" s="15">
        <v>500</v>
      </c>
      <c r="P41" s="15"/>
      <c r="Q41" s="15"/>
      <c r="R41" s="14"/>
      <c r="S41" s="14">
        <f t="shared" si="3"/>
        <v>538</v>
      </c>
      <c r="T41" s="14">
        <f t="shared" si="0"/>
        <v>529</v>
      </c>
      <c r="U41" s="14"/>
      <c r="V41" s="31">
        <f t="shared" si="1"/>
        <v>533.5</v>
      </c>
      <c r="W41" s="24">
        <v>0.37083333333333335</v>
      </c>
      <c r="X41" s="15">
        <v>24</v>
      </c>
      <c r="Y41" s="24">
        <v>0.016666666666666666</v>
      </c>
      <c r="Z41" s="15">
        <v>2</v>
      </c>
      <c r="AA41" s="31">
        <f t="shared" si="2"/>
        <v>6.363961030678928</v>
      </c>
      <c r="AB41" s="26">
        <f>(X41/1312.5)*100</f>
        <v>1.8285714285714287</v>
      </c>
      <c r="AC41" s="15">
        <v>13</v>
      </c>
      <c r="AD41" s="15" t="s">
        <v>74</v>
      </c>
    </row>
    <row r="42" spans="1:30" ht="12.75">
      <c r="A42" s="15"/>
      <c r="B42" s="15" t="s">
        <v>75</v>
      </c>
      <c r="C42" s="15"/>
      <c r="D42" s="15"/>
      <c r="E42" s="15"/>
      <c r="F42" s="13"/>
      <c r="G42" s="15">
        <v>684</v>
      </c>
      <c r="H42" s="24">
        <v>0.47500000000000003</v>
      </c>
      <c r="I42" s="15"/>
      <c r="J42" s="25"/>
      <c r="K42" s="13"/>
      <c r="L42" s="15"/>
      <c r="M42" s="15"/>
      <c r="N42" s="15">
        <v>515</v>
      </c>
      <c r="O42" s="15"/>
      <c r="P42" s="15"/>
      <c r="Q42" s="15"/>
      <c r="R42" s="14"/>
      <c r="S42" s="14">
        <f t="shared" si="3"/>
        <v>558</v>
      </c>
      <c r="T42" s="14"/>
      <c r="U42" s="14"/>
      <c r="V42" s="31">
        <f t="shared" si="1"/>
        <v>558</v>
      </c>
      <c r="W42" s="24">
        <v>0.3875</v>
      </c>
      <c r="X42" s="15"/>
      <c r="Y42" s="15"/>
      <c r="Z42" s="15">
        <v>1</v>
      </c>
      <c r="AA42" s="31"/>
      <c r="AB42" s="26"/>
      <c r="AC42" s="15"/>
      <c r="AD42" s="15" t="s">
        <v>75</v>
      </c>
    </row>
    <row r="43" spans="1:30" ht="12.75">
      <c r="A43" s="27">
        <v>14</v>
      </c>
      <c r="B43" s="27" t="s">
        <v>76</v>
      </c>
      <c r="C43" s="28">
        <v>0.041666666666666664</v>
      </c>
      <c r="D43" s="28" t="s">
        <v>48</v>
      </c>
      <c r="E43" s="27">
        <v>4</v>
      </c>
      <c r="F43" s="13"/>
      <c r="G43" s="27">
        <v>746</v>
      </c>
      <c r="H43" s="28">
        <v>0.5180555555555556</v>
      </c>
      <c r="I43" s="28">
        <v>0.051388888888888894</v>
      </c>
      <c r="J43" s="29">
        <v>4</v>
      </c>
      <c r="K43" s="13"/>
      <c r="L43" s="27"/>
      <c r="M43" s="27"/>
      <c r="N43" s="27">
        <v>515</v>
      </c>
      <c r="O43" s="27"/>
      <c r="P43" s="27"/>
      <c r="Q43" s="27"/>
      <c r="R43" s="27"/>
      <c r="S43" s="27">
        <f t="shared" si="3"/>
        <v>558</v>
      </c>
      <c r="T43" s="27"/>
      <c r="U43" s="27"/>
      <c r="V43" s="30">
        <f t="shared" si="1"/>
        <v>558</v>
      </c>
      <c r="W43" s="28">
        <v>0.3875</v>
      </c>
      <c r="X43" s="27">
        <v>110</v>
      </c>
      <c r="Y43" s="28">
        <v>0.0763888888888889</v>
      </c>
      <c r="Z43" s="27">
        <v>1</v>
      </c>
      <c r="AA43" s="30"/>
      <c r="AB43" s="30">
        <f>(X43/1312.5)*100</f>
        <v>8.380952380952381</v>
      </c>
      <c r="AC43" s="27">
        <v>14</v>
      </c>
      <c r="AD43" s="27" t="s">
        <v>76</v>
      </c>
    </row>
    <row r="44" spans="1:30" ht="12.75">
      <c r="A44" s="15">
        <v>15</v>
      </c>
      <c r="B44" s="15" t="s">
        <v>77</v>
      </c>
      <c r="C44" s="24">
        <v>0.06944444444444443</v>
      </c>
      <c r="D44" s="24" t="s">
        <v>49</v>
      </c>
      <c r="E44" s="15">
        <v>7</v>
      </c>
      <c r="F44" s="13"/>
      <c r="G44" s="15">
        <v>820</v>
      </c>
      <c r="H44" s="24">
        <v>0.5694444444444444</v>
      </c>
      <c r="I44" s="24">
        <v>0.1388888888888889</v>
      </c>
      <c r="J44" s="25">
        <v>12</v>
      </c>
      <c r="K44" s="13"/>
      <c r="L44" s="15"/>
      <c r="M44" s="15"/>
      <c r="N44" s="15">
        <v>645</v>
      </c>
      <c r="O44" s="15"/>
      <c r="P44" s="15"/>
      <c r="Q44" s="14"/>
      <c r="R44" s="14"/>
      <c r="S44" s="14">
        <f t="shared" si="3"/>
        <v>688</v>
      </c>
      <c r="T44" s="14"/>
      <c r="U44" s="14"/>
      <c r="V44" s="31">
        <f t="shared" si="1"/>
        <v>688</v>
      </c>
      <c r="W44" s="24">
        <v>0.46388888888888885</v>
      </c>
      <c r="X44" s="15">
        <v>137</v>
      </c>
      <c r="Y44" s="24">
        <v>0.09513888888888888</v>
      </c>
      <c r="Z44" s="15">
        <v>1</v>
      </c>
      <c r="AA44" s="31"/>
      <c r="AB44" s="31">
        <f>(X44/1312.5)*100</f>
        <v>10.438095238095238</v>
      </c>
      <c r="AC44" s="15">
        <v>15</v>
      </c>
      <c r="AD44" s="15" t="s">
        <v>77</v>
      </c>
    </row>
    <row r="45" spans="1:31" ht="12.75">
      <c r="A45" s="15"/>
      <c r="B45" s="15" t="s">
        <v>78</v>
      </c>
      <c r="C45" s="15"/>
      <c r="D45" s="15"/>
      <c r="E45" s="15"/>
      <c r="F45" s="13"/>
      <c r="G45" s="15">
        <v>829</v>
      </c>
      <c r="H45" s="24">
        <v>0.5756944444444444</v>
      </c>
      <c r="I45" s="15"/>
      <c r="J45" s="25"/>
      <c r="K45" s="13"/>
      <c r="L45" s="15"/>
      <c r="M45" s="15"/>
      <c r="N45" s="15">
        <v>585</v>
      </c>
      <c r="O45" s="15">
        <v>622</v>
      </c>
      <c r="P45" s="15"/>
      <c r="Q45" s="14"/>
      <c r="R45" s="14"/>
      <c r="S45" s="14">
        <f t="shared" si="3"/>
        <v>628</v>
      </c>
      <c r="T45" s="14">
        <f t="shared" si="0"/>
        <v>651</v>
      </c>
      <c r="U45" s="14"/>
      <c r="V45" s="31">
        <f t="shared" si="1"/>
        <v>639.5</v>
      </c>
      <c r="W45" s="24">
        <v>0.4444444444444444</v>
      </c>
      <c r="X45" s="15"/>
      <c r="Y45" s="15"/>
      <c r="Z45" s="15">
        <v>2</v>
      </c>
      <c r="AA45" s="31">
        <f t="shared" si="2"/>
        <v>16.263455967290593</v>
      </c>
      <c r="AB45" s="26"/>
      <c r="AC45" s="15"/>
      <c r="AD45" s="36" t="s">
        <v>78</v>
      </c>
      <c r="AE45" s="37" t="s">
        <v>70</v>
      </c>
    </row>
    <row r="46" spans="1:31" ht="12.75">
      <c r="A46" s="15"/>
      <c r="B46" s="15" t="s">
        <v>79</v>
      </c>
      <c r="C46" s="15"/>
      <c r="D46" s="15"/>
      <c r="E46" s="15"/>
      <c r="F46" s="13"/>
      <c r="G46" s="15">
        <v>839</v>
      </c>
      <c r="H46" s="24">
        <v>0.5826388888888888</v>
      </c>
      <c r="I46" s="15"/>
      <c r="J46" s="25"/>
      <c r="K46" s="13"/>
      <c r="L46" s="15"/>
      <c r="M46" s="15"/>
      <c r="N46" s="15">
        <v>602</v>
      </c>
      <c r="O46" s="15">
        <v>625</v>
      </c>
      <c r="P46" s="15"/>
      <c r="Q46" s="14"/>
      <c r="R46" s="14"/>
      <c r="S46" s="14">
        <f t="shared" si="3"/>
        <v>645</v>
      </c>
      <c r="T46" s="14">
        <f t="shared" si="0"/>
        <v>654</v>
      </c>
      <c r="U46" s="14"/>
      <c r="V46" s="31">
        <f t="shared" si="1"/>
        <v>649.5</v>
      </c>
      <c r="W46" s="24">
        <v>0.4576388888888889</v>
      </c>
      <c r="X46" s="15"/>
      <c r="Y46" s="15"/>
      <c r="Z46" s="15">
        <v>2</v>
      </c>
      <c r="AA46" s="31">
        <f t="shared" si="2"/>
        <v>6.363961030678928</v>
      </c>
      <c r="AB46" s="26"/>
      <c r="AC46" s="15"/>
      <c r="AD46" s="36" t="s">
        <v>79</v>
      </c>
      <c r="AE46" s="37"/>
    </row>
    <row r="47" spans="1:31" ht="12.75">
      <c r="A47" s="15"/>
      <c r="B47" s="15" t="s">
        <v>80</v>
      </c>
      <c r="C47" s="15"/>
      <c r="D47" s="15"/>
      <c r="E47" s="15"/>
      <c r="F47" s="13"/>
      <c r="G47" s="15">
        <v>848</v>
      </c>
      <c r="H47" s="24">
        <v>0.5888888888888889</v>
      </c>
      <c r="I47" s="15"/>
      <c r="J47" s="25"/>
      <c r="K47" s="13"/>
      <c r="L47" s="15"/>
      <c r="M47" s="15"/>
      <c r="N47" s="15">
        <v>621</v>
      </c>
      <c r="O47" s="15">
        <v>638</v>
      </c>
      <c r="P47" s="15"/>
      <c r="Q47" s="14"/>
      <c r="R47" s="14"/>
      <c r="S47" s="14">
        <f t="shared" si="3"/>
        <v>664</v>
      </c>
      <c r="T47" s="14">
        <f t="shared" si="0"/>
        <v>667</v>
      </c>
      <c r="U47" s="14"/>
      <c r="V47" s="31">
        <f t="shared" si="1"/>
        <v>665.5</v>
      </c>
      <c r="W47" s="24">
        <v>0.46249999999999997</v>
      </c>
      <c r="X47" s="15"/>
      <c r="Y47" s="15"/>
      <c r="Z47" s="15">
        <v>2</v>
      </c>
      <c r="AA47" s="31">
        <f t="shared" si="2"/>
        <v>2.1213203435596424</v>
      </c>
      <c r="AB47" s="26"/>
      <c r="AC47" s="15"/>
      <c r="AD47" s="36" t="s">
        <v>80</v>
      </c>
      <c r="AE47" s="37"/>
    </row>
    <row r="48" spans="1:31" ht="12.75">
      <c r="A48" s="15"/>
      <c r="B48" s="15" t="s">
        <v>81</v>
      </c>
      <c r="C48" s="15"/>
      <c r="D48" s="15"/>
      <c r="E48" s="15"/>
      <c r="F48" s="13"/>
      <c r="G48" s="15">
        <v>848</v>
      </c>
      <c r="H48" s="24">
        <v>0.5888888888888889</v>
      </c>
      <c r="I48" s="15"/>
      <c r="J48" s="25"/>
      <c r="K48" s="13"/>
      <c r="L48" s="15"/>
      <c r="M48" s="15"/>
      <c r="N48" s="15">
        <v>570</v>
      </c>
      <c r="O48" s="15"/>
      <c r="P48" s="15"/>
      <c r="Q48" s="14"/>
      <c r="R48" s="14"/>
      <c r="S48" s="14">
        <f t="shared" si="3"/>
        <v>613</v>
      </c>
      <c r="T48" s="14"/>
      <c r="U48" s="14"/>
      <c r="V48" s="31">
        <f t="shared" si="1"/>
        <v>613</v>
      </c>
      <c r="W48" s="24">
        <v>0.42569444444444443</v>
      </c>
      <c r="X48" s="15"/>
      <c r="Y48" s="15"/>
      <c r="Z48" s="15">
        <v>1</v>
      </c>
      <c r="AA48" s="31"/>
      <c r="AB48" s="26"/>
      <c r="AC48" s="15"/>
      <c r="AD48" s="36" t="s">
        <v>81</v>
      </c>
      <c r="AE48" s="37"/>
    </row>
    <row r="49" spans="1:31" ht="12.75">
      <c r="A49" s="15"/>
      <c r="B49" s="15" t="s">
        <v>82</v>
      </c>
      <c r="C49" s="15"/>
      <c r="D49" s="15"/>
      <c r="E49" s="15"/>
      <c r="F49" s="13"/>
      <c r="G49" s="15">
        <v>869</v>
      </c>
      <c r="H49" s="24">
        <v>0.6034722222222222</v>
      </c>
      <c r="I49" s="15"/>
      <c r="J49" s="25"/>
      <c r="K49" s="13"/>
      <c r="L49" s="15"/>
      <c r="M49" s="15"/>
      <c r="N49" s="15">
        <v>636</v>
      </c>
      <c r="O49" s="15"/>
      <c r="P49" s="15"/>
      <c r="Q49" s="14"/>
      <c r="R49" s="14"/>
      <c r="S49" s="14">
        <f t="shared" si="3"/>
        <v>679</v>
      </c>
      <c r="T49" s="14"/>
      <c r="U49" s="14"/>
      <c r="V49" s="31">
        <f t="shared" si="1"/>
        <v>679</v>
      </c>
      <c r="W49" s="24">
        <v>0.47152777777777777</v>
      </c>
      <c r="X49" s="15"/>
      <c r="Y49" s="15"/>
      <c r="Z49" s="15">
        <v>1</v>
      </c>
      <c r="AA49" s="31"/>
      <c r="AB49" s="26"/>
      <c r="AC49" s="15"/>
      <c r="AD49" s="36" t="s">
        <v>82</v>
      </c>
      <c r="AE49" s="37"/>
    </row>
    <row r="50" spans="1:30" ht="12.75">
      <c r="A50" s="15"/>
      <c r="B50" s="15" t="s">
        <v>83</v>
      </c>
      <c r="C50" s="15"/>
      <c r="D50" s="15"/>
      <c r="E50" s="15"/>
      <c r="F50" s="13"/>
      <c r="G50" s="15">
        <v>969</v>
      </c>
      <c r="H50" s="24">
        <v>0.6729166666666666</v>
      </c>
      <c r="I50" s="15"/>
      <c r="J50" s="25"/>
      <c r="K50" s="13"/>
      <c r="L50" s="15"/>
      <c r="M50" s="15"/>
      <c r="N50" s="15">
        <v>654</v>
      </c>
      <c r="O50" s="15"/>
      <c r="P50" s="15"/>
      <c r="Q50" s="14"/>
      <c r="R50" s="14"/>
      <c r="S50" s="14">
        <f t="shared" si="3"/>
        <v>697</v>
      </c>
      <c r="T50" s="14"/>
      <c r="U50" s="14"/>
      <c r="V50" s="31">
        <f t="shared" si="1"/>
        <v>697</v>
      </c>
      <c r="W50" s="24">
        <v>0.4840277777777778</v>
      </c>
      <c r="X50" s="15"/>
      <c r="Y50" s="15"/>
      <c r="Z50" s="15">
        <v>1</v>
      </c>
      <c r="AA50" s="31"/>
      <c r="AB50" s="26"/>
      <c r="AC50" s="15"/>
      <c r="AD50" s="15" t="s">
        <v>83</v>
      </c>
    </row>
    <row r="51" spans="1:30" ht="12.75">
      <c r="A51" s="15"/>
      <c r="B51" s="15" t="s">
        <v>84</v>
      </c>
      <c r="C51" s="15"/>
      <c r="D51" s="15"/>
      <c r="E51" s="15"/>
      <c r="F51" s="13"/>
      <c r="G51" s="15">
        <v>997</v>
      </c>
      <c r="H51" s="24">
        <v>0.6923611111111111</v>
      </c>
      <c r="I51" s="15"/>
      <c r="J51" s="25"/>
      <c r="K51" s="13"/>
      <c r="L51" s="15"/>
      <c r="M51" s="15"/>
      <c r="N51" s="15">
        <v>699</v>
      </c>
      <c r="O51" s="15"/>
      <c r="P51" s="15"/>
      <c r="Q51" s="14"/>
      <c r="R51" s="14"/>
      <c r="S51" s="14">
        <f t="shared" si="3"/>
        <v>742</v>
      </c>
      <c r="T51" s="14"/>
      <c r="U51" s="14"/>
      <c r="V51" s="31">
        <f t="shared" si="1"/>
        <v>742</v>
      </c>
      <c r="W51" s="24">
        <v>0.5152777777777778</v>
      </c>
      <c r="X51" s="15"/>
      <c r="Y51" s="15"/>
      <c r="Z51" s="15">
        <v>1</v>
      </c>
      <c r="AA51" s="31"/>
      <c r="AB51" s="26"/>
      <c r="AC51" s="15"/>
      <c r="AD51" s="15" t="s">
        <v>84</v>
      </c>
    </row>
    <row r="52" spans="1:30" ht="12.75">
      <c r="A52" s="15"/>
      <c r="B52" s="15" t="s">
        <v>85</v>
      </c>
      <c r="C52" s="15"/>
      <c r="D52" s="15"/>
      <c r="E52" s="15"/>
      <c r="F52" s="13"/>
      <c r="G52" s="15">
        <v>969</v>
      </c>
      <c r="H52" s="24">
        <v>0.6729166666666666</v>
      </c>
      <c r="I52" s="15"/>
      <c r="J52" s="25"/>
      <c r="K52" s="13"/>
      <c r="L52" s="15"/>
      <c r="M52" s="15"/>
      <c r="N52" s="15">
        <v>712</v>
      </c>
      <c r="O52" s="15">
        <v>738</v>
      </c>
      <c r="P52" s="15"/>
      <c r="Q52" s="14"/>
      <c r="R52" s="14"/>
      <c r="S52" s="14">
        <f t="shared" si="3"/>
        <v>755</v>
      </c>
      <c r="T52" s="14">
        <f t="shared" si="0"/>
        <v>767</v>
      </c>
      <c r="U52" s="14"/>
      <c r="V52" s="31">
        <f t="shared" si="1"/>
        <v>761</v>
      </c>
      <c r="W52" s="24">
        <v>0.5284722222222222</v>
      </c>
      <c r="X52" s="15"/>
      <c r="Y52" s="15"/>
      <c r="Z52" s="15">
        <v>2</v>
      </c>
      <c r="AA52" s="31">
        <f t="shared" si="2"/>
        <v>8.48528137423857</v>
      </c>
      <c r="AB52" s="26"/>
      <c r="AC52" s="15"/>
      <c r="AD52" s="15" t="s">
        <v>85</v>
      </c>
    </row>
    <row r="53" spans="1:30" ht="12.75">
      <c r="A53" s="15"/>
      <c r="B53" s="15" t="s">
        <v>86</v>
      </c>
      <c r="C53" s="15"/>
      <c r="D53" s="15"/>
      <c r="E53" s="15"/>
      <c r="F53" s="13"/>
      <c r="G53" s="15">
        <v>979</v>
      </c>
      <c r="H53" s="24">
        <v>0.6798611111111111</v>
      </c>
      <c r="I53" s="15"/>
      <c r="J53" s="25"/>
      <c r="K53" s="13"/>
      <c r="L53" s="15"/>
      <c r="M53" s="15"/>
      <c r="N53" s="15">
        <v>724</v>
      </c>
      <c r="O53" s="15">
        <v>740</v>
      </c>
      <c r="P53" s="15"/>
      <c r="Q53" s="14"/>
      <c r="R53" s="14"/>
      <c r="S53" s="14">
        <f t="shared" si="3"/>
        <v>767</v>
      </c>
      <c r="T53" s="14">
        <f t="shared" si="0"/>
        <v>769</v>
      </c>
      <c r="U53" s="14"/>
      <c r="V53" s="31">
        <f t="shared" si="1"/>
        <v>768</v>
      </c>
      <c r="W53" s="24">
        <v>0.5333333333333333</v>
      </c>
      <c r="X53" s="15"/>
      <c r="Y53" s="15"/>
      <c r="Z53" s="15">
        <v>2</v>
      </c>
      <c r="AA53" s="31">
        <f t="shared" si="2"/>
        <v>1.4142135623730951</v>
      </c>
      <c r="AB53" s="26"/>
      <c r="AC53" s="15"/>
      <c r="AD53" s="15" t="s">
        <v>86</v>
      </c>
    </row>
    <row r="54" spans="1:30" ht="12.75">
      <c r="A54" s="27">
        <v>16</v>
      </c>
      <c r="B54" s="27" t="s">
        <v>87</v>
      </c>
      <c r="C54" s="28">
        <v>0.125</v>
      </c>
      <c r="D54" s="28" t="s">
        <v>50</v>
      </c>
      <c r="E54" s="27">
        <v>13</v>
      </c>
      <c r="F54" s="13"/>
      <c r="G54" s="27">
        <v>1020</v>
      </c>
      <c r="H54" s="28">
        <v>0.7083333333333334</v>
      </c>
      <c r="I54" s="28">
        <v>0.029166666666666664</v>
      </c>
      <c r="J54" s="29">
        <v>3</v>
      </c>
      <c r="K54" s="13"/>
      <c r="L54" s="27"/>
      <c r="M54" s="27"/>
      <c r="N54" s="27">
        <v>762</v>
      </c>
      <c r="O54" s="27"/>
      <c r="P54" s="27"/>
      <c r="Q54" s="27"/>
      <c r="R54" s="27"/>
      <c r="S54" s="27">
        <f t="shared" si="3"/>
        <v>805</v>
      </c>
      <c r="T54" s="27"/>
      <c r="U54" s="27"/>
      <c r="V54" s="30">
        <f t="shared" si="1"/>
        <v>805</v>
      </c>
      <c r="W54" s="28">
        <v>0.5590277777777778</v>
      </c>
      <c r="X54" s="27">
        <v>19</v>
      </c>
      <c r="Y54" s="28">
        <v>0.013194444444444444</v>
      </c>
      <c r="Z54" s="27">
        <v>1</v>
      </c>
      <c r="AA54" s="30"/>
      <c r="AB54" s="30">
        <f>(X54/1312.5)*100</f>
        <v>1.4476190476190476</v>
      </c>
      <c r="AC54" s="27">
        <v>16</v>
      </c>
      <c r="AD54" s="27" t="s">
        <v>87</v>
      </c>
    </row>
    <row r="55" spans="1:30" ht="12.75">
      <c r="A55" s="15">
        <v>17</v>
      </c>
      <c r="B55" s="15" t="s">
        <v>88</v>
      </c>
      <c r="C55" s="24">
        <v>0.3333333333333333</v>
      </c>
      <c r="D55" s="24" t="s">
        <v>51</v>
      </c>
      <c r="E55" s="15">
        <v>33</v>
      </c>
      <c r="F55" s="13"/>
      <c r="G55" s="15">
        <v>1062</v>
      </c>
      <c r="H55" s="24">
        <v>0.7374999999999999</v>
      </c>
      <c r="I55" s="24">
        <v>0.41250000000000003</v>
      </c>
      <c r="J55" s="25">
        <v>36</v>
      </c>
      <c r="K55" s="13"/>
      <c r="L55" s="15"/>
      <c r="M55" s="15"/>
      <c r="N55" s="15">
        <v>770</v>
      </c>
      <c r="O55" s="15">
        <v>807</v>
      </c>
      <c r="P55" s="15"/>
      <c r="Q55" s="15"/>
      <c r="R55" s="14"/>
      <c r="S55" s="14">
        <f t="shared" si="3"/>
        <v>813</v>
      </c>
      <c r="T55" s="14">
        <f t="shared" si="0"/>
        <v>836</v>
      </c>
      <c r="U55" s="14"/>
      <c r="V55" s="31">
        <f t="shared" si="1"/>
        <v>824.5</v>
      </c>
      <c r="W55" s="24">
        <v>0.5722222222222222</v>
      </c>
      <c r="X55" s="15">
        <v>489</v>
      </c>
      <c r="Y55" s="24">
        <v>0.33958333333333335</v>
      </c>
      <c r="Z55" s="15">
        <v>2</v>
      </c>
      <c r="AA55" s="31">
        <f t="shared" si="2"/>
        <v>16.263455967290593</v>
      </c>
      <c r="AB55" s="26">
        <f>(X55/1312.5)*100</f>
        <v>37.25714285714285</v>
      </c>
      <c r="AC55" s="15">
        <v>17</v>
      </c>
      <c r="AD55" s="15" t="s">
        <v>88</v>
      </c>
    </row>
    <row r="56" spans="1:30" ht="12.75">
      <c r="A56" s="15"/>
      <c r="B56" s="15" t="s">
        <v>89</v>
      </c>
      <c r="C56" s="15"/>
      <c r="D56" s="15"/>
      <c r="E56" s="15"/>
      <c r="F56" s="13"/>
      <c r="G56" s="15" t="s">
        <v>31</v>
      </c>
      <c r="H56" s="15" t="s">
        <v>31</v>
      </c>
      <c r="I56" s="15"/>
      <c r="J56" s="25"/>
      <c r="K56" s="13"/>
      <c r="L56" s="15"/>
      <c r="M56" s="15"/>
      <c r="N56" s="15"/>
      <c r="O56" s="15"/>
      <c r="P56" s="15"/>
      <c r="Q56" s="15"/>
      <c r="R56" s="14"/>
      <c r="S56" s="14"/>
      <c r="T56" s="14"/>
      <c r="U56" s="14"/>
      <c r="V56" s="31"/>
      <c r="W56" s="15"/>
      <c r="X56" s="15"/>
      <c r="Y56" s="15"/>
      <c r="Z56" s="15">
        <v>1</v>
      </c>
      <c r="AA56" s="31"/>
      <c r="AB56" s="26"/>
      <c r="AC56" s="15"/>
      <c r="AD56" s="15" t="s">
        <v>89</v>
      </c>
    </row>
    <row r="57" spans="1:30" ht="12.75">
      <c r="A57" s="15"/>
      <c r="B57" s="15" t="s">
        <v>7</v>
      </c>
      <c r="C57" s="15"/>
      <c r="D57" s="15"/>
      <c r="E57" s="15"/>
      <c r="F57" s="13"/>
      <c r="G57" s="15">
        <v>1323</v>
      </c>
      <c r="H57" s="24">
        <v>0.9187500000000001</v>
      </c>
      <c r="I57" s="15"/>
      <c r="J57" s="25"/>
      <c r="K57" s="13"/>
      <c r="L57" s="15"/>
      <c r="M57" s="15"/>
      <c r="N57" s="15">
        <v>1007</v>
      </c>
      <c r="O57" s="15">
        <v>1074</v>
      </c>
      <c r="P57" s="15"/>
      <c r="Q57" s="15"/>
      <c r="R57" s="14"/>
      <c r="S57" s="14">
        <f t="shared" si="3"/>
        <v>1050</v>
      </c>
      <c r="T57" s="14">
        <f t="shared" si="0"/>
        <v>1103</v>
      </c>
      <c r="U57" s="14"/>
      <c r="V57" s="31">
        <f t="shared" si="1"/>
        <v>1076.5</v>
      </c>
      <c r="W57" s="24">
        <v>0.7479166666666667</v>
      </c>
      <c r="X57" s="15"/>
      <c r="Y57" s="15"/>
      <c r="Z57" s="15">
        <v>2</v>
      </c>
      <c r="AA57" s="31">
        <f t="shared" si="2"/>
        <v>37.476659402887016</v>
      </c>
      <c r="AB57" s="26"/>
      <c r="AC57" s="15"/>
      <c r="AD57" s="15" t="s">
        <v>7</v>
      </c>
    </row>
    <row r="58" spans="1:30" ht="12.75">
      <c r="A58" s="15"/>
      <c r="B58" s="15" t="s">
        <v>8</v>
      </c>
      <c r="C58" s="15"/>
      <c r="D58" s="15"/>
      <c r="E58" s="15"/>
      <c r="F58" s="13"/>
      <c r="G58" s="15">
        <v>1656</v>
      </c>
      <c r="H58" s="33">
        <v>1.1500000000000001</v>
      </c>
      <c r="I58" s="15"/>
      <c r="J58" s="25"/>
      <c r="K58" s="13"/>
      <c r="L58" s="15"/>
      <c r="M58" s="15"/>
      <c r="N58" s="15">
        <v>1200</v>
      </c>
      <c r="O58" s="15">
        <v>1353</v>
      </c>
      <c r="P58" s="15"/>
      <c r="Q58" s="15"/>
      <c r="R58" s="14"/>
      <c r="S58" s="14">
        <f t="shared" si="3"/>
        <v>1243</v>
      </c>
      <c r="T58" s="14">
        <f t="shared" si="0"/>
        <v>1382</v>
      </c>
      <c r="U58" s="14"/>
      <c r="V58" s="31">
        <f t="shared" si="1"/>
        <v>1312.5</v>
      </c>
      <c r="W58" s="15">
        <v>21.53</v>
      </c>
      <c r="X58" s="15"/>
      <c r="Y58" s="15"/>
      <c r="Z58" s="15">
        <v>2</v>
      </c>
      <c r="AA58" s="31">
        <f t="shared" si="2"/>
        <v>98.2878425849301</v>
      </c>
      <c r="AB58" s="26"/>
      <c r="AC58" s="15"/>
      <c r="AD58" s="15" t="s">
        <v>8</v>
      </c>
    </row>
    <row r="60" ht="12.75">
      <c r="AB60" s="35"/>
    </row>
    <row r="61" ht="12.75">
      <c r="AB61" s="35"/>
    </row>
    <row r="62" ht="12.75">
      <c r="AB62" s="35"/>
    </row>
  </sheetData>
  <sheetProtection selectLockedCells="1" selectUnlockedCells="1"/>
  <mergeCells count="4">
    <mergeCell ref="A4:A6"/>
    <mergeCell ref="B4:B6"/>
    <mergeCell ref="AC4:AC6"/>
    <mergeCell ref="AD4:AD6"/>
  </mergeCells>
  <printOptions/>
  <pageMargins left="0.7900000000000001" right="0.7900000000000001" top="1.05" bottom="1.05" header="0.7900000000000001" footer="0.7900000000000001"/>
  <pageSetup fitToHeight="1" fitToWidth="1" horizontalDpi="300" verticalDpi="300" orientation="portrait" paperSize="9" scale="56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</cp:lastModifiedBy>
  <cp:lastPrinted>2014-01-15T13:57:56Z</cp:lastPrinted>
  <dcterms:created xsi:type="dcterms:W3CDTF">2013-08-21T15:57:24Z</dcterms:created>
  <dcterms:modified xsi:type="dcterms:W3CDTF">2014-01-16T12:21:38Z</dcterms:modified>
  <cp:category/>
  <cp:version/>
  <cp:contentType/>
  <cp:contentStatus/>
</cp:coreProperties>
</file>